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R:\Departamento de Compras\LICITACOES\Diretoria Licitações - 2025\Termo de referência\CO 42-25 - RP Casas de Madeira\"/>
    </mc:Choice>
  </mc:AlternateContent>
  <xr:revisionPtr revIDLastSave="0" documentId="8_{E4F14DF3-377F-494D-98F8-23B34F23268E}" xr6:coauthVersionLast="47" xr6:coauthVersionMax="47" xr10:uidLastSave="{00000000-0000-0000-0000-000000000000}"/>
  <bookViews>
    <workbookView xWindow="-28920" yWindow="-120" windowWidth="29040" windowHeight="15720" tabRatio="816" activeTab="1" xr2:uid="{00000000-000D-0000-FFFF-FFFF00000000}"/>
  </bookViews>
  <sheets>
    <sheet name="Identificação" sheetId="2" r:id="rId1"/>
    <sheet name="Orçamento-base" sheetId="3" r:id="rId2"/>
    <sheet name="Cronograma" sheetId="10" r:id="rId3"/>
    <sheet name="Proposta" sheetId="6" r:id="rId4"/>
    <sheet name="BDI" sheetId="11" r:id="rId5"/>
    <sheet name="Encargos Sociais" sheetId="15" r:id="rId6"/>
    <sheet name="Composições Próprias" sheetId="12" r:id="rId7"/>
    <sheet name="Preço de Mercado" sheetId="18" r:id="rId8"/>
    <sheet name="Memorial de Cálculo" sheetId="16" r:id="rId9"/>
    <sheet name="Tipo de Objeto x Familia" sheetId="8" state="hidden" r:id="rId10"/>
  </sheets>
  <definedNames>
    <definedName name="_xlnm.Print_Area" localSheetId="2">Cronograma!$B$2:$F$80</definedName>
    <definedName name="F_10">#REF!</definedName>
    <definedName name="F_105">#REF!</definedName>
    <definedName name="F_107">#REF!</definedName>
    <definedName name="F_11">#REF!</definedName>
    <definedName name="F_112">#REF!</definedName>
    <definedName name="F_113">#REF!</definedName>
    <definedName name="F_117">#REF!</definedName>
    <definedName name="F_12">#REF!</definedName>
    <definedName name="F_120">#REF!</definedName>
    <definedName name="F_122">#REF!</definedName>
    <definedName name="F_127">#REF!</definedName>
    <definedName name="F_13">#REF!</definedName>
    <definedName name="F_14">#REF!</definedName>
    <definedName name="F_140">#REF!</definedName>
    <definedName name="F_15">#REF!</definedName>
    <definedName name="F_150">#REF!</definedName>
    <definedName name="F_16">#REF!</definedName>
    <definedName name="F_160">#REF!</definedName>
    <definedName name="F_17">#REF!</definedName>
    <definedName name="F_185">#REF!</definedName>
    <definedName name="F_2">#REF!</definedName>
    <definedName name="F_205">#REF!</definedName>
    <definedName name="F_215">#REF!</definedName>
    <definedName name="F_245">#REF!</definedName>
    <definedName name="F_250">#REF!</definedName>
    <definedName name="F_255">#REF!</definedName>
    <definedName name="F_260">#REF!</definedName>
    <definedName name="F_270">#REF!</definedName>
    <definedName name="F_285">#REF!</definedName>
    <definedName name="F_29">#REF!</definedName>
    <definedName name="F_290">#REF!</definedName>
    <definedName name="F_295">#REF!</definedName>
    <definedName name="F_3">#REF!</definedName>
    <definedName name="F_30">#REF!</definedName>
    <definedName name="F_31">#REF!</definedName>
    <definedName name="F_320">#REF!</definedName>
    <definedName name="F_33">#REF!</definedName>
    <definedName name="F_34">#REF!</definedName>
    <definedName name="F_345">#REF!</definedName>
    <definedName name="F_35">#REF!</definedName>
    <definedName name="F_350">#REF!</definedName>
    <definedName name="F_360">#REF!</definedName>
    <definedName name="F_37">#REF!</definedName>
    <definedName name="F_380">#REF!</definedName>
    <definedName name="F_390">#REF!</definedName>
    <definedName name="F_395">#REF!</definedName>
    <definedName name="F_397">#REF!</definedName>
    <definedName name="F_400">#REF!</definedName>
    <definedName name="F_405">#REF!</definedName>
    <definedName name="F_410">#REF!</definedName>
    <definedName name="F_42">#REF!</definedName>
    <definedName name="F_420">#REF!</definedName>
    <definedName name="F_428">#REF!</definedName>
    <definedName name="F_435">#REF!</definedName>
    <definedName name="F_440">#REF!</definedName>
    <definedName name="F_445">#REF!</definedName>
    <definedName name="F_45">#REF!</definedName>
    <definedName name="F_450">#REF!</definedName>
    <definedName name="F_452">#REF!</definedName>
    <definedName name="F_460">#REF!</definedName>
    <definedName name="F_461">#REF!</definedName>
    <definedName name="F_463">#REF!</definedName>
    <definedName name="F_465">#REF!</definedName>
    <definedName name="F_47">#REF!</definedName>
    <definedName name="F_475">#REF!</definedName>
    <definedName name="F_480">#REF!</definedName>
    <definedName name="F_495">#REF!</definedName>
    <definedName name="F_505">#REF!</definedName>
    <definedName name="F_510">#REF!</definedName>
    <definedName name="F_515">#REF!</definedName>
    <definedName name="F_52">#REF!</definedName>
    <definedName name="F_535">#REF!</definedName>
    <definedName name="F_540">#REF!</definedName>
    <definedName name="F_548">#REF!</definedName>
    <definedName name="F_550">#REF!</definedName>
    <definedName name="F_555">#REF!</definedName>
    <definedName name="F_565">#REF!</definedName>
    <definedName name="F_57">#REF!</definedName>
    <definedName name="F_580">#REF!</definedName>
    <definedName name="F_59">#REF!</definedName>
    <definedName name="F_593">#REF!</definedName>
    <definedName name="F_595">#REF!</definedName>
    <definedName name="F_600">#REF!</definedName>
    <definedName name="F_62">#REF!</definedName>
    <definedName name="F_63">#REF!</definedName>
    <definedName name="F_64">#REF!</definedName>
    <definedName name="F_685">#REF!</definedName>
    <definedName name="F_7">#REF!</definedName>
    <definedName name="F_70">#REF!</definedName>
    <definedName name="F_72">#REF!</definedName>
    <definedName name="F_736">#REF!</definedName>
    <definedName name="F_745">#REF!</definedName>
    <definedName name="F_748">#REF!</definedName>
    <definedName name="F_750">#REF!</definedName>
    <definedName name="F_754">#REF!</definedName>
    <definedName name="F_757">#REF!</definedName>
    <definedName name="F_758">#REF!</definedName>
    <definedName name="F_760">#REF!</definedName>
    <definedName name="F_77">#REF!</definedName>
    <definedName name="F_773">#REF!</definedName>
    <definedName name="F_775">#REF!</definedName>
    <definedName name="F_779">#REF!</definedName>
    <definedName name="F_784">#REF!</definedName>
    <definedName name="F_788">#REF!</definedName>
    <definedName name="F_792">#REF!</definedName>
    <definedName name="F_796">#REF!</definedName>
    <definedName name="F_8">#REF!</definedName>
    <definedName name="F_802">#REF!</definedName>
    <definedName name="F_803">#REF!</definedName>
    <definedName name="F_805">#REF!</definedName>
    <definedName name="F_82">#REF!</definedName>
    <definedName name="F_820">#REF!</definedName>
    <definedName name="F_830">#REF!</definedName>
    <definedName name="F_855">#REF!</definedName>
    <definedName name="F_870">#REF!</definedName>
    <definedName name="F_880">#REF!</definedName>
    <definedName name="F_882">#REF!</definedName>
    <definedName name="F_884">#REF!</definedName>
    <definedName name="F_886">#REF!</definedName>
    <definedName name="F_888">#REF!</definedName>
    <definedName name="F_890">#REF!</definedName>
    <definedName name="F_9">#REF!</definedName>
    <definedName name="F_905">#REF!</definedName>
    <definedName name="F_910">#REF!</definedName>
    <definedName name="F_930">#REF!</definedName>
    <definedName name="F_950">#REF!</definedName>
    <definedName name="F_960">#REF!</definedName>
    <definedName name="F_965">#REF!</definedName>
    <definedName name="F_97">#REF!</definedName>
    <definedName name="F_970">#REF!</definedName>
    <definedName name="F_980">#REF!</definedName>
    <definedName name="F_990">#REF!</definedName>
    <definedName name="k">#REF!</definedName>
    <definedName name="Modalidades">#REF!</definedName>
  </definedNames>
  <calcPr calcId="181029"/>
</workbook>
</file>

<file path=xl/calcChain.xml><?xml version="1.0" encoding="utf-8"?>
<calcChain xmlns="http://schemas.openxmlformats.org/spreadsheetml/2006/main">
  <c r="H250" i="8" l="1"/>
  <c r="G250" i="8"/>
  <c r="E250" i="8"/>
  <c r="H249" i="8"/>
  <c r="G249" i="8"/>
  <c r="E249" i="8"/>
  <c r="H248" i="8"/>
  <c r="G248" i="8"/>
  <c r="E248" i="8"/>
  <c r="H247" i="8"/>
  <c r="G247" i="8"/>
  <c r="E247" i="8"/>
  <c r="H246" i="8"/>
  <c r="G246" i="8"/>
  <c r="E246" i="8"/>
  <c r="H245" i="8"/>
  <c r="G245" i="8"/>
  <c r="E245" i="8"/>
  <c r="H244" i="8"/>
  <c r="G244" i="8"/>
  <c r="E244" i="8"/>
  <c r="H243" i="8"/>
  <c r="G243" i="8"/>
  <c r="E243" i="8"/>
  <c r="H242" i="8"/>
  <c r="G242" i="8"/>
  <c r="E242" i="8"/>
  <c r="H241" i="8"/>
  <c r="G241" i="8"/>
  <c r="E241" i="8"/>
  <c r="H240" i="8"/>
  <c r="G240" i="8"/>
  <c r="E240" i="8"/>
  <c r="H239" i="8"/>
  <c r="G239" i="8"/>
  <c r="E239" i="8"/>
  <c r="H238" i="8"/>
  <c r="G238" i="8"/>
  <c r="E238" i="8"/>
  <c r="H237" i="8"/>
  <c r="G237" i="8"/>
  <c r="E237" i="8"/>
  <c r="H236" i="8"/>
  <c r="G236" i="8"/>
  <c r="E236" i="8"/>
  <c r="H235" i="8"/>
  <c r="G235" i="8"/>
  <c r="E235" i="8"/>
  <c r="H234" i="8"/>
  <c r="G234" i="8"/>
  <c r="E234" i="8"/>
  <c r="H233" i="8"/>
  <c r="G233" i="8"/>
  <c r="E233" i="8"/>
  <c r="H232" i="8"/>
  <c r="G232" i="8"/>
  <c r="E232" i="8"/>
  <c r="H231" i="8"/>
  <c r="G231" i="8"/>
  <c r="E231" i="8"/>
  <c r="H230" i="8"/>
  <c r="G230" i="8"/>
  <c r="E230" i="8"/>
  <c r="H229" i="8"/>
  <c r="G229" i="8"/>
  <c r="E229" i="8"/>
  <c r="H228" i="8"/>
  <c r="G228" i="8"/>
  <c r="E228" i="8"/>
  <c r="H227" i="8"/>
  <c r="G227" i="8"/>
  <c r="E227" i="8"/>
  <c r="H226" i="8"/>
  <c r="G226" i="8"/>
  <c r="E226" i="8"/>
  <c r="H225" i="8"/>
  <c r="G225" i="8"/>
  <c r="E225" i="8"/>
  <c r="H224" i="8"/>
  <c r="G224" i="8"/>
  <c r="E224" i="8"/>
  <c r="H223" i="8"/>
  <c r="G223" i="8"/>
  <c r="E223" i="8"/>
  <c r="H222" i="8"/>
  <c r="G222" i="8"/>
  <c r="E222" i="8"/>
  <c r="H221" i="8"/>
  <c r="G221" i="8"/>
  <c r="E221" i="8"/>
  <c r="H220" i="8"/>
  <c r="G220" i="8"/>
  <c r="E220" i="8"/>
  <c r="H219" i="8"/>
  <c r="G219" i="8"/>
  <c r="E219" i="8"/>
  <c r="H218" i="8"/>
  <c r="G218" i="8"/>
  <c r="E218" i="8"/>
  <c r="H217" i="8"/>
  <c r="G217" i="8"/>
  <c r="E217" i="8"/>
  <c r="H216" i="8"/>
  <c r="G216" i="8"/>
  <c r="E216" i="8"/>
  <c r="H215" i="8"/>
  <c r="G215" i="8"/>
  <c r="E215" i="8"/>
  <c r="H214" i="8"/>
  <c r="G214" i="8"/>
  <c r="E214" i="8"/>
  <c r="H213" i="8"/>
  <c r="G213" i="8"/>
  <c r="E213" i="8"/>
  <c r="H212" i="8"/>
  <c r="G212" i="8"/>
  <c r="E212" i="8"/>
  <c r="H211" i="8"/>
  <c r="G211" i="8"/>
  <c r="E211" i="8"/>
  <c r="H210" i="8"/>
  <c r="G210" i="8"/>
  <c r="E210" i="8"/>
  <c r="H209" i="8"/>
  <c r="G209" i="8"/>
  <c r="E209" i="8"/>
  <c r="H208" i="8"/>
  <c r="G208" i="8"/>
  <c r="E208" i="8"/>
  <c r="H207" i="8"/>
  <c r="G207" i="8"/>
  <c r="E207" i="8"/>
  <c r="H206" i="8"/>
  <c r="G206" i="8"/>
  <c r="E206" i="8"/>
  <c r="H205" i="8"/>
  <c r="G205" i="8"/>
  <c r="E205" i="8"/>
  <c r="H204" i="8"/>
  <c r="G204" i="8"/>
  <c r="E204" i="8"/>
  <c r="H203" i="8"/>
  <c r="G203" i="8"/>
  <c r="E203" i="8"/>
  <c r="H202" i="8"/>
  <c r="G202" i="8"/>
  <c r="E202" i="8"/>
  <c r="H201" i="8"/>
  <c r="G201" i="8"/>
  <c r="E201" i="8"/>
  <c r="H200" i="8"/>
  <c r="G200" i="8"/>
  <c r="E200" i="8"/>
  <c r="H199" i="8"/>
  <c r="G199" i="8"/>
  <c r="E199" i="8"/>
  <c r="H198" i="8"/>
  <c r="G198" i="8"/>
  <c r="E198" i="8"/>
  <c r="H197" i="8"/>
  <c r="G197" i="8"/>
  <c r="E197" i="8"/>
  <c r="H196" i="8"/>
  <c r="G196" i="8"/>
  <c r="E196" i="8"/>
  <c r="H195" i="8"/>
  <c r="G195" i="8"/>
  <c r="E195" i="8"/>
  <c r="H194" i="8"/>
  <c r="G194" i="8"/>
  <c r="E194" i="8"/>
  <c r="H193" i="8"/>
  <c r="G193" i="8"/>
  <c r="E193" i="8"/>
  <c r="H192" i="8"/>
  <c r="G192" i="8"/>
  <c r="E192" i="8"/>
  <c r="H191" i="8"/>
  <c r="G191" i="8"/>
  <c r="E191" i="8"/>
  <c r="H190" i="8"/>
  <c r="G190" i="8"/>
  <c r="E190" i="8"/>
  <c r="H189" i="8"/>
  <c r="G189" i="8"/>
  <c r="E189" i="8"/>
  <c r="H188" i="8"/>
  <c r="G188" i="8"/>
  <c r="E188" i="8"/>
  <c r="H187" i="8"/>
  <c r="G187" i="8"/>
  <c r="E187" i="8"/>
  <c r="H186" i="8"/>
  <c r="G186" i="8"/>
  <c r="E186" i="8"/>
  <c r="H185" i="8"/>
  <c r="G185" i="8"/>
  <c r="E185" i="8"/>
  <c r="H184" i="8"/>
  <c r="G184" i="8"/>
  <c r="E184" i="8"/>
  <c r="H183" i="8"/>
  <c r="G183" i="8"/>
  <c r="E183" i="8"/>
  <c r="H182" i="8"/>
  <c r="G182" i="8"/>
  <c r="E182" i="8"/>
  <c r="H181" i="8"/>
  <c r="G181" i="8"/>
  <c r="E181" i="8"/>
  <c r="H180" i="8"/>
  <c r="G180" i="8"/>
  <c r="E180" i="8"/>
  <c r="H179" i="8"/>
  <c r="G179" i="8"/>
  <c r="E179" i="8"/>
  <c r="H178" i="8"/>
  <c r="G178" i="8"/>
  <c r="E178" i="8"/>
  <c r="H177" i="8"/>
  <c r="G177" i="8"/>
  <c r="E177" i="8"/>
  <c r="H176" i="8"/>
  <c r="G176" i="8"/>
  <c r="E176" i="8"/>
  <c r="H175" i="8"/>
  <c r="G175" i="8"/>
  <c r="E175" i="8"/>
  <c r="H174" i="8"/>
  <c r="G174" i="8"/>
  <c r="E174" i="8"/>
  <c r="H173" i="8"/>
  <c r="G173" i="8"/>
  <c r="E173" i="8"/>
  <c r="H172" i="8"/>
  <c r="G172" i="8"/>
  <c r="E172" i="8"/>
  <c r="H171" i="8"/>
  <c r="G171" i="8"/>
  <c r="E171" i="8"/>
  <c r="H170" i="8"/>
  <c r="G170" i="8"/>
  <c r="E170" i="8"/>
  <c r="H169" i="8"/>
  <c r="G169" i="8"/>
  <c r="E169" i="8"/>
  <c r="H168" i="8"/>
  <c r="G168" i="8"/>
  <c r="E168" i="8"/>
  <c r="H167" i="8"/>
  <c r="G167" i="8"/>
  <c r="E167" i="8"/>
  <c r="H166" i="8"/>
  <c r="G166" i="8"/>
  <c r="E166" i="8"/>
  <c r="H165" i="8"/>
  <c r="G165" i="8"/>
  <c r="E165" i="8"/>
  <c r="H164" i="8"/>
  <c r="G164" i="8"/>
  <c r="E164" i="8"/>
  <c r="H163" i="8"/>
  <c r="G163" i="8"/>
  <c r="E163" i="8"/>
  <c r="H162" i="8"/>
  <c r="G162" i="8"/>
  <c r="E162" i="8"/>
  <c r="H161" i="8"/>
  <c r="G161" i="8"/>
  <c r="E161" i="8"/>
  <c r="H160" i="8"/>
  <c r="G160" i="8"/>
  <c r="E160" i="8"/>
  <c r="H159" i="8"/>
  <c r="G159" i="8"/>
  <c r="E159" i="8"/>
  <c r="H158" i="8"/>
  <c r="G158" i="8"/>
  <c r="E158" i="8"/>
  <c r="H157" i="8"/>
  <c r="G157" i="8"/>
  <c r="E157" i="8"/>
  <c r="H156" i="8"/>
  <c r="G156" i="8"/>
  <c r="E156" i="8"/>
  <c r="H155" i="8"/>
  <c r="G155" i="8"/>
  <c r="E155" i="8"/>
  <c r="H154" i="8"/>
  <c r="G154" i="8"/>
  <c r="E154" i="8"/>
  <c r="H153" i="8"/>
  <c r="G153" i="8"/>
  <c r="E153" i="8"/>
  <c r="H152" i="8"/>
  <c r="G152" i="8"/>
  <c r="E152" i="8"/>
  <c r="H151" i="8"/>
  <c r="G151" i="8"/>
  <c r="E151" i="8"/>
  <c r="H150" i="8"/>
  <c r="G150" i="8"/>
  <c r="E150" i="8"/>
  <c r="H149" i="8"/>
  <c r="G149" i="8"/>
  <c r="E149" i="8"/>
  <c r="H148" i="8"/>
  <c r="G148" i="8"/>
  <c r="E148" i="8"/>
  <c r="H147" i="8"/>
  <c r="G147" i="8"/>
  <c r="E147" i="8"/>
  <c r="H146" i="8"/>
  <c r="G146" i="8"/>
  <c r="E146" i="8"/>
  <c r="H145" i="8"/>
  <c r="G145" i="8"/>
  <c r="E145" i="8"/>
  <c r="H144" i="8"/>
  <c r="G144" i="8"/>
  <c r="E144" i="8"/>
  <c r="H143" i="8"/>
  <c r="G143" i="8"/>
  <c r="E143" i="8"/>
  <c r="H142" i="8"/>
  <c r="G142" i="8"/>
  <c r="E142" i="8"/>
  <c r="H141" i="8"/>
  <c r="G141" i="8"/>
  <c r="E141" i="8"/>
  <c r="H140" i="8"/>
  <c r="G140" i="8"/>
  <c r="E140" i="8"/>
  <c r="H139" i="8"/>
  <c r="G139" i="8"/>
  <c r="E139" i="8"/>
  <c r="H138" i="8"/>
  <c r="G138" i="8"/>
  <c r="E138" i="8"/>
  <c r="H137" i="8"/>
  <c r="G137" i="8"/>
  <c r="E137" i="8"/>
  <c r="H136" i="8"/>
  <c r="G136" i="8"/>
  <c r="E136" i="8"/>
  <c r="H135" i="8"/>
  <c r="G135" i="8"/>
  <c r="E135" i="8"/>
  <c r="H134" i="8"/>
  <c r="G134" i="8"/>
  <c r="E134" i="8"/>
  <c r="H133" i="8"/>
  <c r="G133" i="8"/>
  <c r="E133" i="8"/>
  <c r="H132" i="8"/>
  <c r="G132" i="8"/>
  <c r="E132" i="8"/>
  <c r="H131" i="8"/>
  <c r="G131" i="8"/>
  <c r="E131" i="8"/>
  <c r="H130" i="8"/>
  <c r="G130" i="8"/>
  <c r="E130" i="8"/>
  <c r="H129" i="8"/>
  <c r="G129" i="8"/>
  <c r="E129" i="8"/>
  <c r="H128" i="8"/>
  <c r="G128" i="8"/>
  <c r="E128" i="8"/>
  <c r="H127" i="8"/>
  <c r="G127" i="8"/>
  <c r="E127" i="8"/>
  <c r="H126" i="8"/>
  <c r="G126" i="8"/>
  <c r="E126" i="8"/>
  <c r="H125" i="8"/>
  <c r="G125" i="8"/>
  <c r="E125" i="8"/>
  <c r="H124" i="8"/>
  <c r="G124" i="8"/>
  <c r="E124" i="8"/>
  <c r="H123" i="8"/>
  <c r="G123" i="8"/>
  <c r="E123" i="8"/>
  <c r="H122" i="8"/>
  <c r="G122" i="8"/>
  <c r="E122" i="8"/>
  <c r="H121" i="8"/>
  <c r="G121" i="8"/>
  <c r="E121" i="8"/>
  <c r="H120" i="8"/>
  <c r="G120" i="8"/>
  <c r="E120" i="8"/>
  <c r="H119" i="8"/>
  <c r="G119" i="8"/>
  <c r="E119" i="8"/>
  <c r="H118" i="8"/>
  <c r="G118" i="8"/>
  <c r="E118" i="8"/>
  <c r="H117" i="8"/>
  <c r="G117" i="8"/>
  <c r="E117" i="8"/>
  <c r="H116" i="8"/>
  <c r="G116" i="8"/>
  <c r="E116" i="8"/>
  <c r="H115" i="8"/>
  <c r="G115" i="8"/>
  <c r="E115" i="8"/>
  <c r="H114" i="8"/>
  <c r="G114" i="8"/>
  <c r="E114" i="8"/>
  <c r="H113" i="8"/>
  <c r="G113" i="8"/>
  <c r="E113" i="8"/>
  <c r="H112" i="8"/>
  <c r="G112" i="8"/>
  <c r="E112" i="8"/>
  <c r="H111" i="8"/>
  <c r="G111" i="8"/>
  <c r="E111" i="8"/>
  <c r="H110" i="8"/>
  <c r="G110" i="8"/>
  <c r="E110" i="8"/>
  <c r="H109" i="8"/>
  <c r="G109" i="8"/>
  <c r="E109" i="8"/>
  <c r="H108" i="8"/>
  <c r="G108" i="8"/>
  <c r="E108" i="8"/>
  <c r="H107" i="8"/>
  <c r="G107" i="8"/>
  <c r="E107" i="8"/>
  <c r="H106" i="8"/>
  <c r="G106" i="8"/>
  <c r="E106" i="8"/>
  <c r="H105" i="8"/>
  <c r="G105" i="8"/>
  <c r="E105" i="8"/>
  <c r="H104" i="8"/>
  <c r="G104" i="8"/>
  <c r="E104" i="8"/>
  <c r="H103" i="8"/>
  <c r="G103" i="8"/>
  <c r="E103" i="8"/>
  <c r="H102" i="8"/>
  <c r="G102" i="8"/>
  <c r="E102" i="8"/>
  <c r="H101" i="8"/>
  <c r="G101" i="8"/>
  <c r="E101" i="8"/>
  <c r="H100" i="8"/>
  <c r="G100" i="8"/>
  <c r="E100" i="8"/>
  <c r="H99" i="8"/>
  <c r="G99" i="8"/>
  <c r="E99" i="8"/>
  <c r="H98" i="8"/>
  <c r="G98" i="8"/>
  <c r="E98" i="8"/>
  <c r="H97" i="8"/>
  <c r="G97" i="8"/>
  <c r="E97" i="8"/>
  <c r="H96" i="8"/>
  <c r="G96" i="8"/>
  <c r="E96" i="8"/>
  <c r="H95" i="8"/>
  <c r="G95" i="8"/>
  <c r="E95" i="8"/>
  <c r="H94" i="8"/>
  <c r="G94" i="8"/>
  <c r="E94" i="8"/>
  <c r="H93" i="8"/>
  <c r="G93" i="8"/>
  <c r="E93" i="8"/>
  <c r="H92" i="8"/>
  <c r="G92" i="8"/>
  <c r="E92" i="8"/>
  <c r="H91" i="8"/>
  <c r="G91" i="8"/>
  <c r="E91" i="8"/>
  <c r="H90" i="8"/>
  <c r="G90" i="8"/>
  <c r="E90" i="8"/>
  <c r="H89" i="8"/>
  <c r="G89" i="8"/>
  <c r="E89" i="8"/>
  <c r="H88" i="8"/>
  <c r="G88" i="8"/>
  <c r="E88" i="8"/>
  <c r="H87" i="8"/>
  <c r="G87" i="8"/>
  <c r="E87" i="8"/>
  <c r="H86" i="8"/>
  <c r="G86" i="8"/>
  <c r="E86" i="8"/>
  <c r="H85" i="8"/>
  <c r="G85" i="8"/>
  <c r="E85" i="8"/>
  <c r="H84" i="8"/>
  <c r="G84" i="8"/>
  <c r="E84" i="8"/>
  <c r="H83" i="8"/>
  <c r="G83" i="8"/>
  <c r="E83" i="8"/>
  <c r="H82" i="8"/>
  <c r="G82" i="8"/>
  <c r="E82" i="8"/>
  <c r="H81" i="8"/>
  <c r="G81" i="8"/>
  <c r="E81" i="8"/>
  <c r="H80" i="8"/>
  <c r="G80" i="8"/>
  <c r="E80" i="8"/>
  <c r="H79" i="8"/>
  <c r="G79" i="8"/>
  <c r="E79" i="8"/>
  <c r="H78" i="8"/>
  <c r="G78" i="8"/>
  <c r="E78" i="8"/>
  <c r="H77" i="8"/>
  <c r="G77" i="8"/>
  <c r="E77" i="8"/>
  <c r="H76" i="8"/>
  <c r="G76" i="8"/>
  <c r="E76" i="8"/>
  <c r="H75" i="8"/>
  <c r="G75" i="8"/>
  <c r="E75" i="8"/>
  <c r="H74" i="8"/>
  <c r="G74" i="8"/>
  <c r="E74" i="8"/>
  <c r="H73" i="8"/>
  <c r="G73" i="8"/>
  <c r="E73" i="8"/>
  <c r="H72" i="8"/>
  <c r="G72" i="8"/>
  <c r="E72" i="8"/>
  <c r="H71" i="8"/>
  <c r="G71" i="8"/>
  <c r="E71" i="8"/>
  <c r="H70" i="8"/>
  <c r="G70" i="8"/>
  <c r="E70" i="8"/>
  <c r="H69" i="8"/>
  <c r="G69" i="8"/>
  <c r="E69" i="8"/>
  <c r="H68" i="8"/>
  <c r="G68" i="8"/>
  <c r="E68" i="8"/>
  <c r="H67" i="8"/>
  <c r="G67" i="8"/>
  <c r="E67" i="8"/>
  <c r="H66" i="8"/>
  <c r="G66" i="8"/>
  <c r="E66" i="8"/>
  <c r="H65" i="8"/>
  <c r="G65" i="8"/>
  <c r="E65" i="8"/>
  <c r="H64" i="8"/>
  <c r="G64" i="8"/>
  <c r="E64" i="8"/>
  <c r="H63" i="8"/>
  <c r="G63" i="8"/>
  <c r="E63" i="8"/>
  <c r="H62" i="8"/>
  <c r="G62" i="8"/>
  <c r="E62" i="8"/>
  <c r="H61" i="8"/>
  <c r="G61" i="8"/>
  <c r="E61" i="8"/>
  <c r="H60" i="8"/>
  <c r="G60" i="8"/>
  <c r="E60" i="8"/>
  <c r="H59" i="8"/>
  <c r="G59" i="8"/>
  <c r="E59" i="8"/>
  <c r="H58" i="8"/>
  <c r="G58" i="8"/>
  <c r="E58" i="8"/>
  <c r="H57" i="8"/>
  <c r="G57" i="8"/>
  <c r="E57" i="8"/>
  <c r="H56" i="8"/>
  <c r="G56" i="8"/>
  <c r="E56" i="8"/>
  <c r="H55" i="8"/>
  <c r="G55" i="8"/>
  <c r="E55" i="8"/>
  <c r="H54" i="8"/>
  <c r="G54" i="8"/>
  <c r="E54" i="8"/>
  <c r="H53" i="8"/>
  <c r="G53" i="8"/>
  <c r="E53" i="8"/>
  <c r="H52" i="8"/>
  <c r="G52" i="8"/>
  <c r="E52" i="8"/>
  <c r="H51" i="8"/>
  <c r="G51" i="8"/>
  <c r="E51" i="8"/>
  <c r="H50" i="8"/>
  <c r="G50" i="8"/>
  <c r="E50" i="8"/>
  <c r="H49" i="8"/>
  <c r="G49" i="8"/>
  <c r="E49" i="8"/>
  <c r="H48" i="8"/>
  <c r="G48" i="8"/>
  <c r="E48" i="8"/>
  <c r="H47" i="8"/>
  <c r="G47" i="8"/>
  <c r="E47" i="8"/>
  <c r="H46" i="8"/>
  <c r="G46" i="8"/>
  <c r="E46" i="8"/>
  <c r="H45" i="8"/>
  <c r="G45" i="8"/>
  <c r="E45" i="8"/>
  <c r="H44" i="8"/>
  <c r="G44" i="8"/>
  <c r="E44" i="8"/>
  <c r="H43" i="8"/>
  <c r="G43" i="8"/>
  <c r="E43" i="8"/>
  <c r="H42" i="8"/>
  <c r="G42" i="8"/>
  <c r="E42" i="8"/>
  <c r="H41" i="8"/>
  <c r="G41" i="8"/>
  <c r="E41" i="8"/>
  <c r="H40" i="8"/>
  <c r="G40" i="8"/>
  <c r="E40" i="8"/>
  <c r="H39" i="8"/>
  <c r="G39" i="8"/>
  <c r="E39" i="8"/>
  <c r="H38" i="8"/>
  <c r="G38" i="8"/>
  <c r="E38" i="8"/>
  <c r="H37" i="8"/>
  <c r="G37" i="8"/>
  <c r="E37" i="8"/>
  <c r="H36" i="8"/>
  <c r="G36" i="8"/>
  <c r="E36" i="8"/>
  <c r="H35" i="8"/>
  <c r="G35" i="8"/>
  <c r="E35" i="8"/>
  <c r="H34" i="8"/>
  <c r="G34" i="8"/>
  <c r="E34" i="8"/>
  <c r="H33" i="8"/>
  <c r="G33" i="8"/>
  <c r="E33" i="8"/>
  <c r="H32" i="8"/>
  <c r="G32" i="8"/>
  <c r="E32" i="8"/>
  <c r="H31" i="8"/>
  <c r="G31" i="8"/>
  <c r="E31" i="8"/>
  <c r="H30" i="8"/>
  <c r="G30" i="8"/>
  <c r="E30" i="8"/>
  <c r="H29" i="8"/>
  <c r="G29" i="8"/>
  <c r="E29" i="8"/>
  <c r="H28" i="8"/>
  <c r="G28" i="8"/>
  <c r="E28" i="8"/>
  <c r="H27" i="8"/>
  <c r="G27" i="8"/>
  <c r="E27" i="8"/>
  <c r="H26" i="8"/>
  <c r="G26" i="8"/>
  <c r="E26" i="8"/>
  <c r="H25" i="8"/>
  <c r="G25" i="8"/>
  <c r="E25" i="8"/>
  <c r="H24" i="8"/>
  <c r="G24" i="8"/>
  <c r="E24" i="8"/>
  <c r="H23" i="8"/>
  <c r="G23" i="8"/>
  <c r="E23" i="8"/>
  <c r="H22" i="8"/>
  <c r="G22" i="8"/>
  <c r="E22" i="8"/>
  <c r="H21" i="8"/>
  <c r="G21" i="8"/>
  <c r="E21" i="8"/>
  <c r="H20" i="8"/>
  <c r="G20" i="8"/>
  <c r="E20" i="8"/>
  <c r="H19" i="8"/>
  <c r="G19" i="8"/>
  <c r="E19" i="8"/>
  <c r="H18" i="8"/>
  <c r="G18" i="8"/>
  <c r="E18" i="8"/>
  <c r="H17" i="8"/>
  <c r="G17" i="8"/>
  <c r="E17" i="8"/>
  <c r="H16" i="8"/>
  <c r="G16" i="8"/>
  <c r="E16" i="8"/>
  <c r="H15" i="8"/>
  <c r="G15" i="8"/>
  <c r="E15" i="8"/>
  <c r="H14" i="8"/>
  <c r="G14" i="8"/>
  <c r="E14" i="8"/>
  <c r="H13" i="8"/>
  <c r="G13" i="8"/>
  <c r="E13" i="8"/>
  <c r="H12" i="8"/>
  <c r="G12" i="8"/>
  <c r="E12" i="8"/>
  <c r="H11" i="8"/>
  <c r="G11" i="8"/>
  <c r="E11" i="8"/>
  <c r="H10" i="8"/>
  <c r="G10" i="8"/>
  <c r="E10" i="8"/>
  <c r="H9" i="8"/>
  <c r="G9" i="8"/>
  <c r="E9" i="8"/>
  <c r="H8" i="8"/>
  <c r="G8" i="8"/>
  <c r="E8" i="8"/>
  <c r="H7" i="8"/>
  <c r="G7" i="8"/>
  <c r="E7" i="8"/>
  <c r="H6" i="8"/>
  <c r="G6" i="8"/>
  <c r="E6" i="8"/>
  <c r="H5" i="8"/>
  <c r="G5" i="8"/>
  <c r="E5" i="8"/>
  <c r="H4" i="8"/>
  <c r="G4" i="8"/>
  <c r="E4" i="8"/>
  <c r="H3" i="8"/>
  <c r="G3" i="8"/>
  <c r="E3" i="8"/>
  <c r="H2" i="8"/>
  <c r="G2" i="8"/>
  <c r="F2" i="8"/>
  <c r="E2" i="8"/>
  <c r="D80" i="16"/>
  <c r="C80" i="16"/>
  <c r="B80" i="16"/>
  <c r="A80" i="16"/>
  <c r="D79" i="16"/>
  <c r="C79" i="16"/>
  <c r="B79" i="16"/>
  <c r="A79" i="16"/>
  <c r="D78" i="16"/>
  <c r="C78" i="16"/>
  <c r="B78" i="16"/>
  <c r="A78" i="16"/>
  <c r="D77" i="16"/>
  <c r="C77" i="16"/>
  <c r="B77" i="16"/>
  <c r="A77" i="16"/>
  <c r="D76" i="16"/>
  <c r="C76" i="16"/>
  <c r="B76" i="16"/>
  <c r="A76" i="16"/>
  <c r="D75" i="16"/>
  <c r="C75" i="16"/>
  <c r="B75" i="16"/>
  <c r="A75" i="16"/>
  <c r="D74" i="16"/>
  <c r="C74" i="16"/>
  <c r="B74" i="16"/>
  <c r="A74" i="16"/>
  <c r="D73" i="16"/>
  <c r="C73" i="16"/>
  <c r="B73" i="16"/>
  <c r="A73" i="16"/>
  <c r="D72" i="16"/>
  <c r="C72" i="16"/>
  <c r="B72" i="16"/>
  <c r="A72" i="16"/>
  <c r="D71" i="16"/>
  <c r="C71" i="16"/>
  <c r="B71" i="16"/>
  <c r="A71" i="16"/>
  <c r="D70" i="16"/>
  <c r="C70" i="16"/>
  <c r="B70" i="16"/>
  <c r="A70" i="16"/>
  <c r="D69" i="16"/>
  <c r="C69" i="16"/>
  <c r="B69" i="16"/>
  <c r="A69" i="16"/>
  <c r="D68" i="16"/>
  <c r="C68" i="16"/>
  <c r="B68" i="16"/>
  <c r="A68" i="16"/>
  <c r="D67" i="16"/>
  <c r="C67" i="16"/>
  <c r="B67" i="16"/>
  <c r="A67" i="16"/>
  <c r="D66" i="16"/>
  <c r="C66" i="16"/>
  <c r="B66" i="16"/>
  <c r="A66" i="16"/>
  <c r="B65" i="16"/>
  <c r="A65" i="16"/>
  <c r="D64" i="16"/>
  <c r="C64" i="16"/>
  <c r="B64" i="16"/>
  <c r="A64" i="16"/>
  <c r="D63" i="16"/>
  <c r="C63" i="16"/>
  <c r="B63" i="16"/>
  <c r="A63" i="16"/>
  <c r="D62" i="16"/>
  <c r="C62" i="16"/>
  <c r="B62" i="16"/>
  <c r="A62" i="16"/>
  <c r="D61" i="16"/>
  <c r="C61" i="16"/>
  <c r="B61" i="16"/>
  <c r="A61" i="16"/>
  <c r="D60" i="16"/>
  <c r="C60" i="16"/>
  <c r="B60" i="16"/>
  <c r="A60" i="16"/>
  <c r="D59" i="16"/>
  <c r="C59" i="16"/>
  <c r="B59" i="16"/>
  <c r="A59" i="16"/>
  <c r="D58" i="16"/>
  <c r="C58" i="16"/>
  <c r="B58" i="16"/>
  <c r="A58" i="16"/>
  <c r="D57" i="16"/>
  <c r="C57" i="16"/>
  <c r="B57" i="16"/>
  <c r="A57" i="16"/>
  <c r="D56" i="16"/>
  <c r="C56" i="16"/>
  <c r="B56" i="16"/>
  <c r="A56" i="16"/>
  <c r="D55" i="16"/>
  <c r="C55" i="16"/>
  <c r="B55" i="16"/>
  <c r="A55" i="16"/>
  <c r="D54" i="16"/>
  <c r="C54" i="16"/>
  <c r="B54" i="16"/>
  <c r="A54" i="16"/>
  <c r="D53" i="16"/>
  <c r="C53" i="16"/>
  <c r="B53" i="16"/>
  <c r="A53" i="16"/>
  <c r="D52" i="16"/>
  <c r="C52" i="16"/>
  <c r="B52" i="16"/>
  <c r="A52" i="16"/>
  <c r="D51" i="16"/>
  <c r="C51" i="16"/>
  <c r="B51" i="16"/>
  <c r="A51" i="16"/>
  <c r="D50" i="16"/>
  <c r="C50" i="16"/>
  <c r="B50" i="16"/>
  <c r="A50" i="16"/>
  <c r="D49" i="16"/>
  <c r="C49" i="16"/>
  <c r="B49" i="16"/>
  <c r="A49" i="16"/>
  <c r="D48" i="16"/>
  <c r="C48" i="16"/>
  <c r="B48" i="16"/>
  <c r="A48" i="16"/>
  <c r="D47" i="16"/>
  <c r="C47" i="16"/>
  <c r="B47" i="16"/>
  <c r="A47" i="16"/>
  <c r="B46" i="16"/>
  <c r="A46" i="16"/>
  <c r="D45" i="16"/>
  <c r="C45" i="16"/>
  <c r="B45" i="16"/>
  <c r="A45" i="16"/>
  <c r="D44" i="16"/>
  <c r="C44" i="16"/>
  <c r="B44" i="16"/>
  <c r="A44" i="16"/>
  <c r="D43" i="16"/>
  <c r="C43" i="16"/>
  <c r="B43" i="16"/>
  <c r="A43" i="16"/>
  <c r="D42" i="16"/>
  <c r="C42" i="16"/>
  <c r="B42" i="16"/>
  <c r="A42" i="16"/>
  <c r="B41" i="16"/>
  <c r="A41" i="16"/>
  <c r="D40" i="16"/>
  <c r="C40" i="16"/>
  <c r="B40" i="16"/>
  <c r="A40" i="16"/>
  <c r="D39" i="16"/>
  <c r="C39" i="16"/>
  <c r="B39" i="16"/>
  <c r="A39" i="16"/>
  <c r="D38" i="16"/>
  <c r="C38" i="16"/>
  <c r="B38" i="16"/>
  <c r="A38" i="16"/>
  <c r="D37" i="16"/>
  <c r="C37" i="16"/>
  <c r="B37" i="16"/>
  <c r="A37" i="16"/>
  <c r="D36" i="16"/>
  <c r="C36" i="16"/>
  <c r="B36" i="16"/>
  <c r="A36" i="16"/>
  <c r="B35" i="16"/>
  <c r="A35" i="16"/>
  <c r="D34" i="16"/>
  <c r="C34" i="16"/>
  <c r="B34" i="16"/>
  <c r="A34" i="16"/>
  <c r="D33" i="16"/>
  <c r="C33" i="16"/>
  <c r="B33" i="16"/>
  <c r="A33" i="16"/>
  <c r="D32" i="16"/>
  <c r="C32" i="16"/>
  <c r="B32" i="16"/>
  <c r="A32" i="16"/>
  <c r="D31" i="16"/>
  <c r="C31" i="16"/>
  <c r="B31" i="16"/>
  <c r="A31" i="16"/>
  <c r="D30" i="16"/>
  <c r="C30" i="16"/>
  <c r="B30" i="16"/>
  <c r="A30" i="16"/>
  <c r="D29" i="16"/>
  <c r="C29" i="16"/>
  <c r="B29" i="16"/>
  <c r="A29" i="16"/>
  <c r="D28" i="16"/>
  <c r="C28" i="16"/>
  <c r="B28" i="16"/>
  <c r="A28" i="16"/>
  <c r="B27" i="16"/>
  <c r="A27" i="16"/>
  <c r="D26" i="16"/>
  <c r="C26" i="16"/>
  <c r="B26" i="16"/>
  <c r="A26" i="16"/>
  <c r="D25" i="16"/>
  <c r="C25" i="16"/>
  <c r="B25" i="16"/>
  <c r="A25" i="16"/>
  <c r="D24" i="16"/>
  <c r="C24" i="16"/>
  <c r="B24" i="16"/>
  <c r="A24" i="16"/>
  <c r="D23" i="16"/>
  <c r="C23" i="16"/>
  <c r="B23" i="16"/>
  <c r="A23" i="16"/>
  <c r="D22" i="16"/>
  <c r="C22" i="16"/>
  <c r="B22" i="16"/>
  <c r="A22" i="16"/>
  <c r="D21" i="16"/>
  <c r="C21" i="16"/>
  <c r="B21" i="16"/>
  <c r="A21" i="16"/>
  <c r="D20" i="16"/>
  <c r="C20" i="16"/>
  <c r="B20" i="16"/>
  <c r="A20" i="16"/>
  <c r="D19" i="16"/>
  <c r="C19" i="16"/>
  <c r="B19" i="16"/>
  <c r="A19" i="16"/>
  <c r="D18" i="16"/>
  <c r="C18" i="16"/>
  <c r="B18" i="16"/>
  <c r="A18" i="16"/>
  <c r="D17" i="16"/>
  <c r="C17" i="16"/>
  <c r="B17" i="16"/>
  <c r="A17" i="16"/>
  <c r="D16" i="16"/>
  <c r="C16" i="16"/>
  <c r="B16" i="16"/>
  <c r="A16" i="16"/>
  <c r="D15" i="16"/>
  <c r="C15" i="16"/>
  <c r="B15" i="16"/>
  <c r="A15" i="16"/>
  <c r="D14" i="16"/>
  <c r="C14" i="16"/>
  <c r="B14" i="16"/>
  <c r="A14" i="16"/>
  <c r="D13" i="16"/>
  <c r="C13" i="16"/>
  <c r="B13" i="16"/>
  <c r="A13" i="16"/>
  <c r="B12" i="16"/>
  <c r="A12" i="16"/>
  <c r="D11" i="16"/>
  <c r="C11" i="16"/>
  <c r="B11" i="16"/>
  <c r="A11" i="16"/>
  <c r="D10" i="16"/>
  <c r="C10" i="16"/>
  <c r="B10" i="16"/>
  <c r="A10" i="16"/>
  <c r="D9" i="16"/>
  <c r="C9" i="16"/>
  <c r="B9" i="16"/>
  <c r="A9" i="16"/>
  <c r="D8" i="16"/>
  <c r="C8" i="16"/>
  <c r="B8" i="16"/>
  <c r="A8" i="16"/>
  <c r="D7" i="16"/>
  <c r="C7" i="16"/>
  <c r="B7" i="16"/>
  <c r="A7" i="16"/>
  <c r="D6" i="16"/>
  <c r="C6" i="16"/>
  <c r="B6" i="16"/>
  <c r="A6" i="16"/>
  <c r="D5" i="16"/>
  <c r="C5" i="16"/>
  <c r="B5" i="16"/>
  <c r="A5" i="16"/>
  <c r="C43" i="15"/>
  <c r="C39" i="15"/>
  <c r="C32" i="15"/>
  <c r="C20" i="15"/>
  <c r="C10" i="15"/>
  <c r="D26" i="11"/>
  <c r="D23" i="11"/>
  <c r="D17" i="11"/>
  <c r="D11" i="11"/>
  <c r="H88" i="6"/>
  <c r="G88" i="6"/>
  <c r="F88" i="6"/>
  <c r="E88" i="6"/>
  <c r="D88" i="6"/>
  <c r="C88" i="6"/>
  <c r="B88" i="6"/>
  <c r="A88" i="6"/>
  <c r="H87" i="6"/>
  <c r="G87" i="6"/>
  <c r="F87" i="6"/>
  <c r="E87" i="6"/>
  <c r="D87" i="6"/>
  <c r="C87" i="6"/>
  <c r="B87" i="6"/>
  <c r="A87" i="6"/>
  <c r="H86" i="6"/>
  <c r="G86" i="6"/>
  <c r="F86" i="6"/>
  <c r="E86" i="6"/>
  <c r="D86" i="6"/>
  <c r="C86" i="6"/>
  <c r="B86" i="6"/>
  <c r="A86" i="6"/>
  <c r="H85" i="6"/>
  <c r="G85" i="6"/>
  <c r="F85" i="6"/>
  <c r="E85" i="6"/>
  <c r="D85" i="6"/>
  <c r="C85" i="6"/>
  <c r="B85" i="6"/>
  <c r="A85" i="6"/>
  <c r="H84" i="6"/>
  <c r="G84" i="6"/>
  <c r="F84" i="6"/>
  <c r="E84" i="6"/>
  <c r="D84" i="6"/>
  <c r="C84" i="6"/>
  <c r="B84" i="6"/>
  <c r="A84" i="6"/>
  <c r="H83" i="6"/>
  <c r="G83" i="6"/>
  <c r="F83" i="6"/>
  <c r="E83" i="6"/>
  <c r="D83" i="6"/>
  <c r="C83" i="6"/>
  <c r="B83" i="6"/>
  <c r="A83" i="6"/>
  <c r="H82" i="6"/>
  <c r="G82" i="6"/>
  <c r="F82" i="6"/>
  <c r="E82" i="6"/>
  <c r="D82" i="6"/>
  <c r="C82" i="6"/>
  <c r="B82" i="6"/>
  <c r="A82" i="6"/>
  <c r="H81" i="6"/>
  <c r="G81" i="6"/>
  <c r="F81" i="6"/>
  <c r="E81" i="6"/>
  <c r="D81" i="6"/>
  <c r="C81" i="6"/>
  <c r="B81" i="6"/>
  <c r="A81" i="6"/>
  <c r="H80" i="6"/>
  <c r="G80" i="6"/>
  <c r="F80" i="6"/>
  <c r="E80" i="6"/>
  <c r="D80" i="6"/>
  <c r="C80" i="6"/>
  <c r="B80" i="6"/>
  <c r="A80" i="6"/>
  <c r="H79" i="6"/>
  <c r="G79" i="6"/>
  <c r="F79" i="6"/>
  <c r="E79" i="6"/>
  <c r="D79" i="6"/>
  <c r="C79" i="6"/>
  <c r="B79" i="6"/>
  <c r="A79" i="6"/>
  <c r="H78" i="6"/>
  <c r="G78" i="6"/>
  <c r="F78" i="6"/>
  <c r="E78" i="6"/>
  <c r="D78" i="6"/>
  <c r="C78" i="6"/>
  <c r="B78" i="6"/>
  <c r="A78" i="6"/>
  <c r="H77" i="6"/>
  <c r="G77" i="6"/>
  <c r="F77" i="6"/>
  <c r="E77" i="6"/>
  <c r="D77" i="6"/>
  <c r="C77" i="6"/>
  <c r="B77" i="6"/>
  <c r="A77" i="6"/>
  <c r="H76" i="6"/>
  <c r="G76" i="6"/>
  <c r="F76" i="6"/>
  <c r="E76" i="6"/>
  <c r="D76" i="6"/>
  <c r="C76" i="6"/>
  <c r="B76" i="6"/>
  <c r="A76" i="6"/>
  <c r="H75" i="6"/>
  <c r="G75" i="6"/>
  <c r="F75" i="6"/>
  <c r="E75" i="6"/>
  <c r="D75" i="6"/>
  <c r="C75" i="6"/>
  <c r="B75" i="6"/>
  <c r="A75" i="6"/>
  <c r="H74" i="6"/>
  <c r="G74" i="6"/>
  <c r="F74" i="6"/>
  <c r="E74" i="6"/>
  <c r="D74" i="6"/>
  <c r="C74" i="6"/>
  <c r="B74" i="6"/>
  <c r="A74" i="6"/>
  <c r="H73" i="6"/>
  <c r="G73" i="6"/>
  <c r="F73" i="6"/>
  <c r="E73" i="6"/>
  <c r="D73" i="6"/>
  <c r="C73" i="6"/>
  <c r="B73" i="6"/>
  <c r="A73" i="6"/>
  <c r="H72" i="6"/>
  <c r="G72" i="6"/>
  <c r="F72" i="6"/>
  <c r="E72" i="6"/>
  <c r="D72" i="6"/>
  <c r="C72" i="6"/>
  <c r="B72" i="6"/>
  <c r="A72" i="6"/>
  <c r="H71" i="6"/>
  <c r="G71" i="6"/>
  <c r="F71" i="6"/>
  <c r="E71" i="6"/>
  <c r="D71" i="6"/>
  <c r="C71" i="6"/>
  <c r="B71" i="6"/>
  <c r="A71" i="6"/>
  <c r="H70" i="6"/>
  <c r="G70" i="6"/>
  <c r="F70" i="6"/>
  <c r="E70" i="6"/>
  <c r="D70" i="6"/>
  <c r="C70" i="6"/>
  <c r="B70" i="6"/>
  <c r="A70" i="6"/>
  <c r="H69" i="6"/>
  <c r="G69" i="6"/>
  <c r="F69" i="6"/>
  <c r="E69" i="6"/>
  <c r="D69" i="6"/>
  <c r="C69" i="6"/>
  <c r="B69" i="6"/>
  <c r="A69" i="6"/>
  <c r="H68" i="6"/>
  <c r="G68" i="6"/>
  <c r="F68" i="6"/>
  <c r="E68" i="6"/>
  <c r="D68" i="6"/>
  <c r="C68" i="6"/>
  <c r="B68" i="6"/>
  <c r="A68" i="6"/>
  <c r="H67" i="6"/>
  <c r="G67" i="6"/>
  <c r="F67" i="6"/>
  <c r="E67" i="6"/>
  <c r="D67" i="6"/>
  <c r="C67" i="6"/>
  <c r="B67" i="6"/>
  <c r="A67" i="6"/>
  <c r="H66" i="6"/>
  <c r="G66" i="6"/>
  <c r="F66" i="6"/>
  <c r="E66" i="6"/>
  <c r="D66" i="6"/>
  <c r="C66" i="6"/>
  <c r="B66" i="6"/>
  <c r="A66" i="6"/>
  <c r="H65" i="6"/>
  <c r="G65" i="6"/>
  <c r="F65" i="6"/>
  <c r="E65" i="6"/>
  <c r="D65" i="6"/>
  <c r="C65" i="6"/>
  <c r="B65" i="6"/>
  <c r="A65" i="6"/>
  <c r="H64" i="6"/>
  <c r="G64" i="6"/>
  <c r="F64" i="6"/>
  <c r="E64" i="6"/>
  <c r="D64" i="6"/>
  <c r="C64" i="6"/>
  <c r="B64" i="6"/>
  <c r="A64" i="6"/>
  <c r="H63" i="6"/>
  <c r="G63" i="6"/>
  <c r="F63" i="6"/>
  <c r="E63" i="6"/>
  <c r="D63" i="6"/>
  <c r="C63" i="6"/>
  <c r="B63" i="6"/>
  <c r="A63" i="6"/>
  <c r="H62" i="6"/>
  <c r="G62" i="6"/>
  <c r="F62" i="6"/>
  <c r="E62" i="6"/>
  <c r="D62" i="6"/>
  <c r="C62" i="6"/>
  <c r="B62" i="6"/>
  <c r="A62" i="6"/>
  <c r="H61" i="6"/>
  <c r="G61" i="6"/>
  <c r="F61" i="6"/>
  <c r="E61" i="6"/>
  <c r="D61" i="6"/>
  <c r="C61" i="6"/>
  <c r="B61" i="6"/>
  <c r="A61" i="6"/>
  <c r="H60" i="6"/>
  <c r="G60" i="6"/>
  <c r="F60" i="6"/>
  <c r="E60" i="6"/>
  <c r="D60" i="6"/>
  <c r="C60" i="6"/>
  <c r="B60" i="6"/>
  <c r="A60" i="6"/>
  <c r="H59" i="6"/>
  <c r="G59" i="6"/>
  <c r="F59" i="6"/>
  <c r="E59" i="6"/>
  <c r="D59" i="6"/>
  <c r="C59" i="6"/>
  <c r="B59" i="6"/>
  <c r="A59" i="6"/>
  <c r="H58" i="6"/>
  <c r="G58" i="6"/>
  <c r="F58" i="6"/>
  <c r="E58" i="6"/>
  <c r="D58" i="6"/>
  <c r="C58" i="6"/>
  <c r="B58" i="6"/>
  <c r="A58" i="6"/>
  <c r="H57" i="6"/>
  <c r="G57" i="6"/>
  <c r="F57" i="6"/>
  <c r="E57" i="6"/>
  <c r="D57" i="6"/>
  <c r="C57" i="6"/>
  <c r="B57" i="6"/>
  <c r="A57" i="6"/>
  <c r="H56" i="6"/>
  <c r="G56" i="6"/>
  <c r="F56" i="6"/>
  <c r="E56" i="6"/>
  <c r="D56" i="6"/>
  <c r="C56" i="6"/>
  <c r="B56" i="6"/>
  <c r="A56" i="6"/>
  <c r="H55" i="6"/>
  <c r="G55" i="6"/>
  <c r="F55" i="6"/>
  <c r="E55" i="6"/>
  <c r="D55" i="6"/>
  <c r="C55" i="6"/>
  <c r="B55" i="6"/>
  <c r="A55" i="6"/>
  <c r="H54" i="6"/>
  <c r="G54" i="6"/>
  <c r="F54" i="6"/>
  <c r="E54" i="6"/>
  <c r="D54" i="6"/>
  <c r="C54" i="6"/>
  <c r="B54" i="6"/>
  <c r="A54" i="6"/>
  <c r="H53" i="6"/>
  <c r="G53" i="6"/>
  <c r="F53" i="6"/>
  <c r="E53" i="6"/>
  <c r="D53" i="6"/>
  <c r="C53" i="6"/>
  <c r="B53" i="6"/>
  <c r="A53" i="6"/>
  <c r="H52" i="6"/>
  <c r="G52" i="6"/>
  <c r="F52" i="6"/>
  <c r="E52" i="6"/>
  <c r="D52" i="6"/>
  <c r="C52" i="6"/>
  <c r="B52" i="6"/>
  <c r="A52" i="6"/>
  <c r="H51" i="6"/>
  <c r="G51" i="6"/>
  <c r="F51" i="6"/>
  <c r="E51" i="6"/>
  <c r="D51" i="6"/>
  <c r="C51" i="6"/>
  <c r="B51" i="6"/>
  <c r="A51" i="6"/>
  <c r="H50" i="6"/>
  <c r="G50" i="6"/>
  <c r="F50" i="6"/>
  <c r="E50" i="6"/>
  <c r="D50" i="6"/>
  <c r="C50" i="6"/>
  <c r="B50" i="6"/>
  <c r="A50" i="6"/>
  <c r="H49" i="6"/>
  <c r="G49" i="6"/>
  <c r="F49" i="6"/>
  <c r="E49" i="6"/>
  <c r="D49" i="6"/>
  <c r="C49" i="6"/>
  <c r="B49" i="6"/>
  <c r="A49" i="6"/>
  <c r="H48" i="6"/>
  <c r="G48" i="6"/>
  <c r="F48" i="6"/>
  <c r="E48" i="6"/>
  <c r="D48" i="6"/>
  <c r="C48" i="6"/>
  <c r="B48" i="6"/>
  <c r="A48" i="6"/>
  <c r="H47" i="6"/>
  <c r="G47" i="6"/>
  <c r="F47" i="6"/>
  <c r="E47" i="6"/>
  <c r="D47" i="6"/>
  <c r="C47" i="6"/>
  <c r="B47" i="6"/>
  <c r="A47" i="6"/>
  <c r="H46" i="6"/>
  <c r="G46" i="6"/>
  <c r="F46" i="6"/>
  <c r="E46" i="6"/>
  <c r="D46" i="6"/>
  <c r="C46" i="6"/>
  <c r="B46" i="6"/>
  <c r="A46" i="6"/>
  <c r="H45" i="6"/>
  <c r="G45" i="6"/>
  <c r="F45" i="6"/>
  <c r="E45" i="6"/>
  <c r="D45" i="6"/>
  <c r="C45" i="6"/>
  <c r="B45" i="6"/>
  <c r="A45" i="6"/>
  <c r="H44" i="6"/>
  <c r="G44" i="6"/>
  <c r="F44" i="6"/>
  <c r="E44" i="6"/>
  <c r="D44" i="6"/>
  <c r="C44" i="6"/>
  <c r="B44" i="6"/>
  <c r="A44" i="6"/>
  <c r="H43" i="6"/>
  <c r="G43" i="6"/>
  <c r="F43" i="6"/>
  <c r="E43" i="6"/>
  <c r="D43" i="6"/>
  <c r="C43" i="6"/>
  <c r="B43" i="6"/>
  <c r="A43" i="6"/>
  <c r="H42" i="6"/>
  <c r="G42" i="6"/>
  <c r="F42" i="6"/>
  <c r="E42" i="6"/>
  <c r="D42" i="6"/>
  <c r="C42" i="6"/>
  <c r="B42" i="6"/>
  <c r="A42" i="6"/>
  <c r="H41" i="6"/>
  <c r="G41" i="6"/>
  <c r="F41" i="6"/>
  <c r="E41" i="6"/>
  <c r="D41" i="6"/>
  <c r="C41" i="6"/>
  <c r="B41" i="6"/>
  <c r="A41" i="6"/>
  <c r="H40" i="6"/>
  <c r="G40" i="6"/>
  <c r="F40" i="6"/>
  <c r="E40" i="6"/>
  <c r="D40" i="6"/>
  <c r="C40" i="6"/>
  <c r="B40" i="6"/>
  <c r="A40" i="6"/>
  <c r="H39" i="6"/>
  <c r="G39" i="6"/>
  <c r="F39" i="6"/>
  <c r="E39" i="6"/>
  <c r="D39" i="6"/>
  <c r="C39" i="6"/>
  <c r="B39" i="6"/>
  <c r="A39" i="6"/>
  <c r="H38" i="6"/>
  <c r="G38" i="6"/>
  <c r="F38" i="6"/>
  <c r="E38" i="6"/>
  <c r="D38" i="6"/>
  <c r="C38" i="6"/>
  <c r="B38" i="6"/>
  <c r="A38" i="6"/>
  <c r="H37" i="6"/>
  <c r="G37" i="6"/>
  <c r="F37" i="6"/>
  <c r="E37" i="6"/>
  <c r="D37" i="6"/>
  <c r="C37" i="6"/>
  <c r="B37" i="6"/>
  <c r="A37" i="6"/>
  <c r="H36" i="6"/>
  <c r="G36" i="6"/>
  <c r="F36" i="6"/>
  <c r="E36" i="6"/>
  <c r="D36" i="6"/>
  <c r="C36" i="6"/>
  <c r="B36" i="6"/>
  <c r="A36" i="6"/>
  <c r="H35" i="6"/>
  <c r="G35" i="6"/>
  <c r="F35" i="6"/>
  <c r="E35" i="6"/>
  <c r="D35" i="6"/>
  <c r="C35" i="6"/>
  <c r="B35" i="6"/>
  <c r="A35" i="6"/>
  <c r="H34" i="6"/>
  <c r="G34" i="6"/>
  <c r="F34" i="6"/>
  <c r="E34" i="6"/>
  <c r="D34" i="6"/>
  <c r="C34" i="6"/>
  <c r="B34" i="6"/>
  <c r="A34" i="6"/>
  <c r="H33" i="6"/>
  <c r="G33" i="6"/>
  <c r="F33" i="6"/>
  <c r="E33" i="6"/>
  <c r="D33" i="6"/>
  <c r="C33" i="6"/>
  <c r="B33" i="6"/>
  <c r="A33" i="6"/>
  <c r="H32" i="6"/>
  <c r="G32" i="6"/>
  <c r="F32" i="6"/>
  <c r="E32" i="6"/>
  <c r="D32" i="6"/>
  <c r="C32" i="6"/>
  <c r="B32" i="6"/>
  <c r="A32" i="6"/>
  <c r="H31" i="6"/>
  <c r="G31" i="6"/>
  <c r="F31" i="6"/>
  <c r="E31" i="6"/>
  <c r="D31" i="6"/>
  <c r="C31" i="6"/>
  <c r="B31" i="6"/>
  <c r="A31" i="6"/>
  <c r="H30" i="6"/>
  <c r="G30" i="6"/>
  <c r="F30" i="6"/>
  <c r="E30" i="6"/>
  <c r="D30" i="6"/>
  <c r="C30" i="6"/>
  <c r="B30" i="6"/>
  <c r="A30" i="6"/>
  <c r="H29" i="6"/>
  <c r="G29" i="6"/>
  <c r="F29" i="6"/>
  <c r="E29" i="6"/>
  <c r="D29" i="6"/>
  <c r="C29" i="6"/>
  <c r="B29" i="6"/>
  <c r="A29" i="6"/>
  <c r="H28" i="6"/>
  <c r="G28" i="6"/>
  <c r="F28" i="6"/>
  <c r="E28" i="6"/>
  <c r="D28" i="6"/>
  <c r="C28" i="6"/>
  <c r="B28" i="6"/>
  <c r="A28" i="6"/>
  <c r="H27" i="6"/>
  <c r="G27" i="6"/>
  <c r="F27" i="6"/>
  <c r="E27" i="6"/>
  <c r="D27" i="6"/>
  <c r="C27" i="6"/>
  <c r="B27" i="6"/>
  <c r="A27" i="6"/>
  <c r="H26" i="6"/>
  <c r="G26" i="6"/>
  <c r="F26" i="6"/>
  <c r="E26" i="6"/>
  <c r="D26" i="6"/>
  <c r="C26" i="6"/>
  <c r="B26" i="6"/>
  <c r="A26" i="6"/>
  <c r="H25" i="6"/>
  <c r="G25" i="6"/>
  <c r="F25" i="6"/>
  <c r="E25" i="6"/>
  <c r="D25" i="6"/>
  <c r="C25" i="6"/>
  <c r="B25" i="6"/>
  <c r="A25" i="6"/>
  <c r="H24" i="6"/>
  <c r="G24" i="6"/>
  <c r="F24" i="6"/>
  <c r="E24" i="6"/>
  <c r="D24" i="6"/>
  <c r="C24" i="6"/>
  <c r="B24" i="6"/>
  <c r="A24" i="6"/>
  <c r="H23" i="6"/>
  <c r="G23" i="6"/>
  <c r="F23" i="6"/>
  <c r="E23" i="6"/>
  <c r="D23" i="6"/>
  <c r="C23" i="6"/>
  <c r="B23" i="6"/>
  <c r="A23" i="6"/>
  <c r="H22" i="6"/>
  <c r="G22" i="6"/>
  <c r="F22" i="6"/>
  <c r="E22" i="6"/>
  <c r="D22" i="6"/>
  <c r="C22" i="6"/>
  <c r="B22" i="6"/>
  <c r="A22" i="6"/>
  <c r="H21" i="6"/>
  <c r="G21" i="6"/>
  <c r="F21" i="6"/>
  <c r="E21" i="6"/>
  <c r="D21" i="6"/>
  <c r="C21" i="6"/>
  <c r="B21" i="6"/>
  <c r="A21" i="6"/>
  <c r="H20" i="6"/>
  <c r="G20" i="6"/>
  <c r="F20" i="6"/>
  <c r="E20" i="6"/>
  <c r="D20" i="6"/>
  <c r="C20" i="6"/>
  <c r="B20" i="6"/>
  <c r="A20" i="6"/>
  <c r="H19" i="6"/>
  <c r="G19" i="6"/>
  <c r="F19" i="6"/>
  <c r="E19" i="6"/>
  <c r="D19" i="6"/>
  <c r="C19" i="6"/>
  <c r="B19" i="6"/>
  <c r="A19" i="6"/>
  <c r="H18" i="6"/>
  <c r="G18" i="6"/>
  <c r="F18" i="6"/>
  <c r="E18" i="6"/>
  <c r="D18" i="6"/>
  <c r="C18" i="6"/>
  <c r="B18" i="6"/>
  <c r="A18" i="6"/>
  <c r="H17" i="6"/>
  <c r="G17" i="6"/>
  <c r="F17" i="6"/>
  <c r="E17" i="6"/>
  <c r="D17" i="6"/>
  <c r="C17" i="6"/>
  <c r="B17" i="6"/>
  <c r="A17" i="6"/>
  <c r="H16" i="6"/>
  <c r="G16" i="6"/>
  <c r="F16" i="6"/>
  <c r="E16" i="6"/>
  <c r="D16" i="6"/>
  <c r="C16" i="6"/>
  <c r="B16" i="6"/>
  <c r="A16" i="6"/>
  <c r="H15" i="6"/>
  <c r="G15" i="6"/>
  <c r="F15" i="6"/>
  <c r="E15" i="6"/>
  <c r="D15" i="6"/>
  <c r="C15" i="6"/>
  <c r="B15" i="6"/>
  <c r="A15" i="6"/>
  <c r="H14" i="6"/>
  <c r="G14" i="6"/>
  <c r="F14" i="6"/>
  <c r="E14" i="6"/>
  <c r="D14" i="6"/>
  <c r="C14" i="6"/>
  <c r="B14" i="6"/>
  <c r="A14" i="6"/>
  <c r="H13" i="6"/>
  <c r="G13" i="6"/>
  <c r="F13" i="6"/>
  <c r="E13" i="6"/>
  <c r="D13" i="6"/>
  <c r="C13" i="6"/>
  <c r="B13" i="6"/>
  <c r="A13" i="6"/>
  <c r="H12" i="6"/>
  <c r="G12" i="6"/>
  <c r="F12" i="6"/>
  <c r="E12" i="6"/>
  <c r="D12" i="6"/>
  <c r="C12" i="6"/>
  <c r="B12" i="6"/>
  <c r="A12" i="6"/>
  <c r="C6" i="6"/>
  <c r="C5" i="6"/>
  <c r="C3" i="6"/>
  <c r="H2" i="6"/>
  <c r="F2" i="6"/>
  <c r="C2" i="6"/>
  <c r="E90" i="10"/>
  <c r="I89" i="10"/>
  <c r="G89" i="10"/>
  <c r="E89" i="10"/>
  <c r="I88" i="10"/>
  <c r="D88" i="10"/>
  <c r="C88" i="10"/>
  <c r="B88" i="10"/>
  <c r="I87" i="10"/>
  <c r="D87" i="10"/>
  <c r="C87" i="10"/>
  <c r="B87" i="10"/>
  <c r="I86" i="10"/>
  <c r="D86" i="10"/>
  <c r="C86" i="10"/>
  <c r="B86" i="10"/>
  <c r="I85" i="10"/>
  <c r="D85" i="10"/>
  <c r="C85" i="10"/>
  <c r="B85" i="10"/>
  <c r="I84" i="10"/>
  <c r="D84" i="10"/>
  <c r="C84" i="10"/>
  <c r="B84" i="10"/>
  <c r="I83" i="10"/>
  <c r="D83" i="10"/>
  <c r="C83" i="10"/>
  <c r="B83" i="10"/>
  <c r="I82" i="10"/>
  <c r="D82" i="10"/>
  <c r="C82" i="10"/>
  <c r="B82" i="10"/>
  <c r="I81" i="10"/>
  <c r="D81" i="10"/>
  <c r="C81" i="10"/>
  <c r="B81" i="10"/>
  <c r="I80" i="10"/>
  <c r="D80" i="10"/>
  <c r="C80" i="10"/>
  <c r="B80" i="10"/>
  <c r="I79" i="10"/>
  <c r="D79" i="10"/>
  <c r="C79" i="10"/>
  <c r="B79" i="10"/>
  <c r="I78" i="10"/>
  <c r="D78" i="10"/>
  <c r="C78" i="10"/>
  <c r="B78" i="10"/>
  <c r="I77" i="10"/>
  <c r="D77" i="10"/>
  <c r="C77" i="10"/>
  <c r="B77" i="10"/>
  <c r="I76" i="10"/>
  <c r="D76" i="10"/>
  <c r="C76" i="10"/>
  <c r="B76" i="10"/>
  <c r="I75" i="10"/>
  <c r="D75" i="10"/>
  <c r="C75" i="10"/>
  <c r="B75" i="10"/>
  <c r="I74" i="10"/>
  <c r="D74" i="10"/>
  <c r="C74" i="10"/>
  <c r="B74" i="10"/>
  <c r="D73" i="10"/>
  <c r="C73" i="10"/>
  <c r="B73" i="10"/>
  <c r="I72" i="10"/>
  <c r="D72" i="10"/>
  <c r="C72" i="10"/>
  <c r="B72" i="10"/>
  <c r="I71" i="10"/>
  <c r="D71" i="10"/>
  <c r="C71" i="10"/>
  <c r="B71" i="10"/>
  <c r="I70" i="10"/>
  <c r="D70" i="10"/>
  <c r="C70" i="10"/>
  <c r="B70" i="10"/>
  <c r="I69" i="10"/>
  <c r="D69" i="10"/>
  <c r="C69" i="10"/>
  <c r="B69" i="10"/>
  <c r="I68" i="10"/>
  <c r="D68" i="10"/>
  <c r="C68" i="10"/>
  <c r="B68" i="10"/>
  <c r="I67" i="10"/>
  <c r="D67" i="10"/>
  <c r="C67" i="10"/>
  <c r="B67" i="10"/>
  <c r="I66" i="10"/>
  <c r="D66" i="10"/>
  <c r="C66" i="10"/>
  <c r="B66" i="10"/>
  <c r="I65" i="10"/>
  <c r="D65" i="10"/>
  <c r="C65" i="10"/>
  <c r="B65" i="10"/>
  <c r="I64" i="10"/>
  <c r="D64" i="10"/>
  <c r="C64" i="10"/>
  <c r="B64" i="10"/>
  <c r="I63" i="10"/>
  <c r="D63" i="10"/>
  <c r="C63" i="10"/>
  <c r="B63" i="10"/>
  <c r="I62" i="10"/>
  <c r="D62" i="10"/>
  <c r="C62" i="10"/>
  <c r="B62" i="10"/>
  <c r="I61" i="10"/>
  <c r="D61" i="10"/>
  <c r="C61" i="10"/>
  <c r="B61" i="10"/>
  <c r="I60" i="10"/>
  <c r="D60" i="10"/>
  <c r="C60" i="10"/>
  <c r="B60" i="10"/>
  <c r="I59" i="10"/>
  <c r="D59" i="10"/>
  <c r="C59" i="10"/>
  <c r="B59" i="10"/>
  <c r="I58" i="10"/>
  <c r="D58" i="10"/>
  <c r="C58" i="10"/>
  <c r="B58" i="10"/>
  <c r="I57" i="10"/>
  <c r="D57" i="10"/>
  <c r="C57" i="10"/>
  <c r="B57" i="10"/>
  <c r="I56" i="10"/>
  <c r="D56" i="10"/>
  <c r="C56" i="10"/>
  <c r="B56" i="10"/>
  <c r="I55" i="10"/>
  <c r="D55" i="10"/>
  <c r="C55" i="10"/>
  <c r="B55" i="10"/>
  <c r="D54" i="10"/>
  <c r="C54" i="10"/>
  <c r="B54" i="10"/>
  <c r="I53" i="10"/>
  <c r="D53" i="10"/>
  <c r="C53" i="10"/>
  <c r="B53" i="10"/>
  <c r="I52" i="10"/>
  <c r="D52" i="10"/>
  <c r="C52" i="10"/>
  <c r="B52" i="10"/>
  <c r="I51" i="10"/>
  <c r="D51" i="10"/>
  <c r="C51" i="10"/>
  <c r="B51" i="10"/>
  <c r="G50" i="10"/>
  <c r="D50" i="10"/>
  <c r="C50" i="10"/>
  <c r="B50" i="10"/>
  <c r="D49" i="10"/>
  <c r="C49" i="10"/>
  <c r="B49" i="10"/>
  <c r="G48" i="10"/>
  <c r="D48" i="10"/>
  <c r="C48" i="10"/>
  <c r="B48" i="10"/>
  <c r="G47" i="10"/>
  <c r="D47" i="10"/>
  <c r="C47" i="10"/>
  <c r="B47" i="10"/>
  <c r="G46" i="10"/>
  <c r="D46" i="10"/>
  <c r="C46" i="10"/>
  <c r="B46" i="10"/>
  <c r="G45" i="10"/>
  <c r="D45" i="10"/>
  <c r="C45" i="10"/>
  <c r="B45" i="10"/>
  <c r="G44" i="10"/>
  <c r="D44" i="10"/>
  <c r="C44" i="10"/>
  <c r="B44" i="10"/>
  <c r="D43" i="10"/>
  <c r="C43" i="10"/>
  <c r="B43" i="10"/>
  <c r="G42" i="10"/>
  <c r="D42" i="10"/>
  <c r="C42" i="10"/>
  <c r="B42" i="10"/>
  <c r="G41" i="10"/>
  <c r="D41" i="10"/>
  <c r="C41" i="10"/>
  <c r="B41" i="10"/>
  <c r="G40" i="10"/>
  <c r="D40" i="10"/>
  <c r="C40" i="10"/>
  <c r="B40" i="10"/>
  <c r="G39" i="10"/>
  <c r="D39" i="10"/>
  <c r="C39" i="10"/>
  <c r="B39" i="10"/>
  <c r="G38" i="10"/>
  <c r="D38" i="10"/>
  <c r="C38" i="10"/>
  <c r="B38" i="10"/>
  <c r="G37" i="10"/>
  <c r="D37" i="10"/>
  <c r="C37" i="10"/>
  <c r="B37" i="10"/>
  <c r="G36" i="10"/>
  <c r="D36" i="10"/>
  <c r="C36" i="10"/>
  <c r="B36" i="10"/>
  <c r="D35" i="10"/>
  <c r="C35" i="10"/>
  <c r="B35" i="10"/>
  <c r="G34" i="10"/>
  <c r="D34" i="10"/>
  <c r="C34" i="10"/>
  <c r="B34" i="10"/>
  <c r="G33" i="10"/>
  <c r="D33" i="10"/>
  <c r="C33" i="10"/>
  <c r="B33" i="10"/>
  <c r="E32" i="10"/>
  <c r="D32" i="10"/>
  <c r="C32" i="10"/>
  <c r="B32" i="10"/>
  <c r="E31" i="10"/>
  <c r="D31" i="10"/>
  <c r="C31" i="10"/>
  <c r="B31" i="10"/>
  <c r="E30" i="10"/>
  <c r="D30" i="10"/>
  <c r="C30" i="10"/>
  <c r="B30" i="10"/>
  <c r="E29" i="10"/>
  <c r="D29" i="10"/>
  <c r="C29" i="10"/>
  <c r="B29" i="10"/>
  <c r="E28" i="10"/>
  <c r="D28" i="10"/>
  <c r="C28" i="10"/>
  <c r="B28" i="10"/>
  <c r="E27" i="10"/>
  <c r="D27" i="10"/>
  <c r="C27" i="10"/>
  <c r="B27" i="10"/>
  <c r="E26" i="10"/>
  <c r="D26" i="10"/>
  <c r="C26" i="10"/>
  <c r="B26" i="10"/>
  <c r="E25" i="10"/>
  <c r="D25" i="10"/>
  <c r="C25" i="10"/>
  <c r="B25" i="10"/>
  <c r="E24" i="10"/>
  <c r="D24" i="10"/>
  <c r="C24" i="10"/>
  <c r="B24" i="10"/>
  <c r="E23" i="10"/>
  <c r="D23" i="10"/>
  <c r="C23" i="10"/>
  <c r="B23" i="10"/>
  <c r="E22" i="10"/>
  <c r="D22" i="10"/>
  <c r="C22" i="10"/>
  <c r="B22" i="10"/>
  <c r="E21" i="10"/>
  <c r="D21" i="10"/>
  <c r="C21" i="10"/>
  <c r="B21" i="10"/>
  <c r="C20" i="10"/>
  <c r="B20" i="10"/>
  <c r="E19" i="10"/>
  <c r="D19" i="10"/>
  <c r="C19" i="10"/>
  <c r="B19" i="10"/>
  <c r="E18" i="10"/>
  <c r="D18" i="10"/>
  <c r="C18" i="10"/>
  <c r="B18" i="10"/>
  <c r="E17" i="10"/>
  <c r="D17" i="10"/>
  <c r="C17" i="10"/>
  <c r="B17" i="10"/>
  <c r="E16" i="10"/>
  <c r="D16" i="10"/>
  <c r="C16" i="10"/>
  <c r="B16" i="10"/>
  <c r="E15" i="10"/>
  <c r="D15" i="10"/>
  <c r="C15" i="10"/>
  <c r="B15" i="10"/>
  <c r="E14" i="10"/>
  <c r="D14" i="10"/>
  <c r="C14" i="10"/>
  <c r="B14" i="10"/>
  <c r="E13" i="10"/>
  <c r="D13" i="10"/>
  <c r="C13" i="10"/>
  <c r="B13" i="10"/>
  <c r="D12" i="10"/>
  <c r="C12" i="10"/>
  <c r="B12" i="10"/>
  <c r="K90" i="3"/>
  <c r="T88" i="3"/>
  <c r="S88" i="3"/>
  <c r="Q88" i="3"/>
  <c r="O88" i="3"/>
  <c r="K88" i="3"/>
  <c r="J88" i="3"/>
  <c r="B88" i="3"/>
  <c r="T87" i="3"/>
  <c r="S87" i="3"/>
  <c r="Q87" i="3"/>
  <c r="O87" i="3"/>
  <c r="K87" i="3"/>
  <c r="J87" i="3"/>
  <c r="B87" i="3"/>
  <c r="T86" i="3"/>
  <c r="S86" i="3"/>
  <c r="Q86" i="3"/>
  <c r="O86" i="3"/>
  <c r="K86" i="3"/>
  <c r="J86" i="3"/>
  <c r="B86" i="3"/>
  <c r="T85" i="3"/>
  <c r="S85" i="3"/>
  <c r="Q85" i="3"/>
  <c r="O85" i="3"/>
  <c r="K85" i="3"/>
  <c r="J85" i="3"/>
  <c r="B85" i="3"/>
  <c r="T84" i="3"/>
  <c r="S84" i="3"/>
  <c r="Q84" i="3"/>
  <c r="O84" i="3"/>
  <c r="K84" i="3"/>
  <c r="J84" i="3"/>
  <c r="B84" i="3"/>
  <c r="T83" i="3"/>
  <c r="S83" i="3"/>
  <c r="Q83" i="3"/>
  <c r="O83" i="3"/>
  <c r="K83" i="3"/>
  <c r="J83" i="3"/>
  <c r="B83" i="3"/>
  <c r="T82" i="3"/>
  <c r="S82" i="3"/>
  <c r="Q82" i="3"/>
  <c r="O82" i="3"/>
  <c r="K82" i="3"/>
  <c r="J82" i="3"/>
  <c r="B82" i="3"/>
  <c r="T81" i="3"/>
  <c r="S81" i="3"/>
  <c r="Q81" i="3"/>
  <c r="O81" i="3"/>
  <c r="K81" i="3"/>
  <c r="J81" i="3"/>
  <c r="B81" i="3"/>
  <c r="T80" i="3"/>
  <c r="S80" i="3"/>
  <c r="Q80" i="3"/>
  <c r="O80" i="3"/>
  <c r="K80" i="3"/>
  <c r="J80" i="3"/>
  <c r="B80" i="3"/>
  <c r="T79" i="3"/>
  <c r="S79" i="3"/>
  <c r="Q79" i="3"/>
  <c r="O79" i="3"/>
  <c r="K79" i="3"/>
  <c r="J79" i="3"/>
  <c r="B79" i="3"/>
  <c r="T78" i="3"/>
  <c r="S78" i="3"/>
  <c r="Q78" i="3"/>
  <c r="O78" i="3"/>
  <c r="K78" i="3"/>
  <c r="J78" i="3"/>
  <c r="B78" i="3"/>
  <c r="T77" i="3"/>
  <c r="S77" i="3"/>
  <c r="Q77" i="3"/>
  <c r="O77" i="3"/>
  <c r="K77" i="3"/>
  <c r="J77" i="3"/>
  <c r="B77" i="3"/>
  <c r="T76" i="3"/>
  <c r="S76" i="3"/>
  <c r="Q76" i="3"/>
  <c r="O76" i="3"/>
  <c r="K76" i="3"/>
  <c r="J76" i="3"/>
  <c r="B76" i="3"/>
  <c r="T75" i="3"/>
  <c r="S75" i="3"/>
  <c r="Q75" i="3"/>
  <c r="O75" i="3"/>
  <c r="K75" i="3"/>
  <c r="J75" i="3"/>
  <c r="B75" i="3"/>
  <c r="T74" i="3"/>
  <c r="S74" i="3"/>
  <c r="Q74" i="3"/>
  <c r="O74" i="3"/>
  <c r="K74" i="3"/>
  <c r="J74" i="3"/>
  <c r="B74" i="3"/>
  <c r="Q73" i="3"/>
  <c r="O73" i="3"/>
  <c r="K73" i="3"/>
  <c r="J73" i="3"/>
  <c r="B73" i="3"/>
  <c r="T72" i="3"/>
  <c r="S72" i="3"/>
  <c r="Q72" i="3"/>
  <c r="O72" i="3"/>
  <c r="K72" i="3"/>
  <c r="J72" i="3"/>
  <c r="B72" i="3"/>
  <c r="T71" i="3"/>
  <c r="S71" i="3"/>
  <c r="Q71" i="3"/>
  <c r="O71" i="3"/>
  <c r="K71" i="3"/>
  <c r="J71" i="3"/>
  <c r="B71" i="3"/>
  <c r="T70" i="3"/>
  <c r="S70" i="3"/>
  <c r="Q70" i="3"/>
  <c r="O70" i="3"/>
  <c r="K70" i="3"/>
  <c r="J70" i="3"/>
  <c r="B70" i="3"/>
  <c r="T69" i="3"/>
  <c r="S69" i="3"/>
  <c r="Q69" i="3"/>
  <c r="O69" i="3"/>
  <c r="K69" i="3"/>
  <c r="J69" i="3"/>
  <c r="B69" i="3"/>
  <c r="T68" i="3"/>
  <c r="S68" i="3"/>
  <c r="Q68" i="3"/>
  <c r="O68" i="3"/>
  <c r="K68" i="3"/>
  <c r="J68" i="3"/>
  <c r="B68" i="3"/>
  <c r="T67" i="3"/>
  <c r="S67" i="3"/>
  <c r="Q67" i="3"/>
  <c r="O67" i="3"/>
  <c r="K67" i="3"/>
  <c r="J67" i="3"/>
  <c r="B67" i="3"/>
  <c r="T66" i="3"/>
  <c r="S66" i="3"/>
  <c r="Q66" i="3"/>
  <c r="O66" i="3"/>
  <c r="K66" i="3"/>
  <c r="J66" i="3"/>
  <c r="B66" i="3"/>
  <c r="T65" i="3"/>
  <c r="S65" i="3"/>
  <c r="Q65" i="3"/>
  <c r="O65" i="3"/>
  <c r="K65" i="3"/>
  <c r="J65" i="3"/>
  <c r="B65" i="3"/>
  <c r="T64" i="3"/>
  <c r="S64" i="3"/>
  <c r="Q64" i="3"/>
  <c r="O64" i="3"/>
  <c r="K64" i="3"/>
  <c r="J64" i="3"/>
  <c r="B64" i="3"/>
  <c r="T63" i="3"/>
  <c r="S63" i="3"/>
  <c r="Q63" i="3"/>
  <c r="O63" i="3"/>
  <c r="K63" i="3"/>
  <c r="J63" i="3"/>
  <c r="B63" i="3"/>
  <c r="T62" i="3"/>
  <c r="S62" i="3"/>
  <c r="Q62" i="3"/>
  <c r="O62" i="3"/>
  <c r="K62" i="3"/>
  <c r="J62" i="3"/>
  <c r="B62" i="3"/>
  <c r="T61" i="3"/>
  <c r="S61" i="3"/>
  <c r="Q61" i="3"/>
  <c r="O61" i="3"/>
  <c r="K61" i="3"/>
  <c r="J61" i="3"/>
  <c r="B61" i="3"/>
  <c r="T60" i="3"/>
  <c r="S60" i="3"/>
  <c r="Q60" i="3"/>
  <c r="O60" i="3"/>
  <c r="K60" i="3"/>
  <c r="J60" i="3"/>
  <c r="B60" i="3"/>
  <c r="T59" i="3"/>
  <c r="S59" i="3"/>
  <c r="Q59" i="3"/>
  <c r="O59" i="3"/>
  <c r="K59" i="3"/>
  <c r="J59" i="3"/>
  <c r="B59" i="3"/>
  <c r="T58" i="3"/>
  <c r="S58" i="3"/>
  <c r="Q58" i="3"/>
  <c r="O58" i="3"/>
  <c r="K58" i="3"/>
  <c r="J58" i="3"/>
  <c r="B58" i="3"/>
  <c r="T57" i="3"/>
  <c r="S57" i="3"/>
  <c r="Q57" i="3"/>
  <c r="O57" i="3"/>
  <c r="K57" i="3"/>
  <c r="J57" i="3"/>
  <c r="B57" i="3"/>
  <c r="T56" i="3"/>
  <c r="S56" i="3"/>
  <c r="Q56" i="3"/>
  <c r="O56" i="3"/>
  <c r="K56" i="3"/>
  <c r="J56" i="3"/>
  <c r="B56" i="3"/>
  <c r="T55" i="3"/>
  <c r="S55" i="3"/>
  <c r="Q55" i="3"/>
  <c r="O55" i="3"/>
  <c r="K55" i="3"/>
  <c r="J55" i="3"/>
  <c r="B55" i="3"/>
  <c r="Q54" i="3"/>
  <c r="O54" i="3"/>
  <c r="K54" i="3"/>
  <c r="J54" i="3"/>
  <c r="B54" i="3"/>
  <c r="T53" i="3"/>
  <c r="S53" i="3"/>
  <c r="Q53" i="3"/>
  <c r="O53" i="3"/>
  <c r="K53" i="3"/>
  <c r="J53" i="3"/>
  <c r="B53" i="3"/>
  <c r="T52" i="3"/>
  <c r="S52" i="3"/>
  <c r="Q52" i="3"/>
  <c r="O52" i="3"/>
  <c r="K52" i="3"/>
  <c r="J52" i="3"/>
  <c r="B52" i="3"/>
  <c r="T51" i="3"/>
  <c r="S51" i="3"/>
  <c r="Q51" i="3"/>
  <c r="O51" i="3"/>
  <c r="K51" i="3"/>
  <c r="J51" i="3"/>
  <c r="B51" i="3"/>
  <c r="T50" i="3"/>
  <c r="S50" i="3"/>
  <c r="Q50" i="3"/>
  <c r="O50" i="3"/>
  <c r="K50" i="3"/>
  <c r="J50" i="3"/>
  <c r="B50" i="3"/>
  <c r="Q49" i="3"/>
  <c r="O49" i="3"/>
  <c r="K49" i="3"/>
  <c r="J49" i="3"/>
  <c r="B49" i="3"/>
  <c r="T48" i="3"/>
  <c r="S48" i="3"/>
  <c r="Q48" i="3"/>
  <c r="O48" i="3"/>
  <c r="K48" i="3"/>
  <c r="J48" i="3"/>
  <c r="B48" i="3"/>
  <c r="T47" i="3"/>
  <c r="S47" i="3"/>
  <c r="Q47" i="3"/>
  <c r="O47" i="3"/>
  <c r="K47" i="3"/>
  <c r="J47" i="3"/>
  <c r="B47" i="3"/>
  <c r="T46" i="3"/>
  <c r="S46" i="3"/>
  <c r="Q46" i="3"/>
  <c r="O46" i="3"/>
  <c r="K46" i="3"/>
  <c r="J46" i="3"/>
  <c r="B46" i="3"/>
  <c r="T45" i="3"/>
  <c r="S45" i="3"/>
  <c r="Q45" i="3"/>
  <c r="O45" i="3"/>
  <c r="K45" i="3"/>
  <c r="J45" i="3"/>
  <c r="B45" i="3"/>
  <c r="T44" i="3"/>
  <c r="S44" i="3"/>
  <c r="Q44" i="3"/>
  <c r="O44" i="3"/>
  <c r="K44" i="3"/>
  <c r="J44" i="3"/>
  <c r="B44" i="3"/>
  <c r="Q43" i="3"/>
  <c r="O43" i="3"/>
  <c r="K43" i="3"/>
  <c r="J43" i="3"/>
  <c r="B43" i="3"/>
  <c r="T42" i="3"/>
  <c r="S42" i="3"/>
  <c r="Q42" i="3"/>
  <c r="O42" i="3"/>
  <c r="K42" i="3"/>
  <c r="J42" i="3"/>
  <c r="B42" i="3"/>
  <c r="T41" i="3"/>
  <c r="S41" i="3"/>
  <c r="Q41" i="3"/>
  <c r="O41" i="3"/>
  <c r="K41" i="3"/>
  <c r="J41" i="3"/>
  <c r="B41" i="3"/>
  <c r="T40" i="3"/>
  <c r="S40" i="3"/>
  <c r="Q40" i="3"/>
  <c r="O40" i="3"/>
  <c r="K40" i="3"/>
  <c r="J40" i="3"/>
  <c r="B40" i="3"/>
  <c r="T39" i="3"/>
  <c r="S39" i="3"/>
  <c r="Q39" i="3"/>
  <c r="O39" i="3"/>
  <c r="K39" i="3"/>
  <c r="J39" i="3"/>
  <c r="B39" i="3"/>
  <c r="T38" i="3"/>
  <c r="S38" i="3"/>
  <c r="Q38" i="3"/>
  <c r="O38" i="3"/>
  <c r="K38" i="3"/>
  <c r="J38" i="3"/>
  <c r="B38" i="3"/>
  <c r="T37" i="3"/>
  <c r="S37" i="3"/>
  <c r="Q37" i="3"/>
  <c r="O37" i="3"/>
  <c r="K37" i="3"/>
  <c r="J37" i="3"/>
  <c r="B37" i="3"/>
  <c r="T36" i="3"/>
  <c r="S36" i="3"/>
  <c r="Q36" i="3"/>
  <c r="O36" i="3"/>
  <c r="K36" i="3"/>
  <c r="J36" i="3"/>
  <c r="B36" i="3"/>
  <c r="Q35" i="3"/>
  <c r="O35" i="3"/>
  <c r="K35" i="3"/>
  <c r="J35" i="3"/>
  <c r="B35" i="3"/>
  <c r="T34" i="3"/>
  <c r="S34" i="3"/>
  <c r="Q34" i="3"/>
  <c r="O34" i="3"/>
  <c r="K34" i="3"/>
  <c r="J34" i="3"/>
  <c r="B34" i="3"/>
  <c r="T33" i="3"/>
  <c r="S33" i="3"/>
  <c r="Q33" i="3"/>
  <c r="O33" i="3"/>
  <c r="K33" i="3"/>
  <c r="J33" i="3"/>
  <c r="B33" i="3"/>
  <c r="T32" i="3"/>
  <c r="S32" i="3"/>
  <c r="Q32" i="3"/>
  <c r="O32" i="3"/>
  <c r="K32" i="3"/>
  <c r="J32" i="3"/>
  <c r="B32" i="3"/>
  <c r="T31" i="3"/>
  <c r="S31" i="3"/>
  <c r="Q31" i="3"/>
  <c r="O31" i="3"/>
  <c r="K31" i="3"/>
  <c r="J31" i="3"/>
  <c r="B31" i="3"/>
  <c r="T30" i="3"/>
  <c r="S30" i="3"/>
  <c r="Q30" i="3"/>
  <c r="O30" i="3"/>
  <c r="K30" i="3"/>
  <c r="J30" i="3"/>
  <c r="B30" i="3"/>
  <c r="T29" i="3"/>
  <c r="S29" i="3"/>
  <c r="Q29" i="3"/>
  <c r="O29" i="3"/>
  <c r="K29" i="3"/>
  <c r="J29" i="3"/>
  <c r="B29" i="3"/>
  <c r="T28" i="3"/>
  <c r="S28" i="3"/>
  <c r="Q28" i="3"/>
  <c r="O28" i="3"/>
  <c r="K28" i="3"/>
  <c r="J28" i="3"/>
  <c r="B28" i="3"/>
  <c r="T27" i="3"/>
  <c r="S27" i="3"/>
  <c r="Q27" i="3"/>
  <c r="O27" i="3"/>
  <c r="K27" i="3"/>
  <c r="J27" i="3"/>
  <c r="B27" i="3"/>
  <c r="T26" i="3"/>
  <c r="S26" i="3"/>
  <c r="Q26" i="3"/>
  <c r="O26" i="3"/>
  <c r="K26" i="3"/>
  <c r="J26" i="3"/>
  <c r="B26" i="3"/>
  <c r="T25" i="3"/>
  <c r="S25" i="3"/>
  <c r="Q25" i="3"/>
  <c r="O25" i="3"/>
  <c r="K25" i="3"/>
  <c r="J25" i="3"/>
  <c r="B25" i="3"/>
  <c r="T24" i="3"/>
  <c r="S24" i="3"/>
  <c r="Q24" i="3"/>
  <c r="O24" i="3"/>
  <c r="K24" i="3"/>
  <c r="J24" i="3"/>
  <c r="B24" i="3"/>
  <c r="T23" i="3"/>
  <c r="S23" i="3"/>
  <c r="Q23" i="3"/>
  <c r="O23" i="3"/>
  <c r="K23" i="3"/>
  <c r="J23" i="3"/>
  <c r="B23" i="3"/>
  <c r="T22" i="3"/>
  <c r="S22" i="3"/>
  <c r="Q22" i="3"/>
  <c r="O22" i="3"/>
  <c r="K22" i="3"/>
  <c r="J22" i="3"/>
  <c r="B22" i="3"/>
  <c r="T21" i="3"/>
  <c r="S21" i="3"/>
  <c r="Q21" i="3"/>
  <c r="O21" i="3"/>
  <c r="K21" i="3"/>
  <c r="J21" i="3"/>
  <c r="B21" i="3"/>
  <c r="J20" i="3"/>
  <c r="B20" i="3"/>
  <c r="T19" i="3"/>
  <c r="S19" i="3"/>
  <c r="Q19" i="3"/>
  <c r="O19" i="3"/>
  <c r="K19" i="3"/>
  <c r="J19" i="3"/>
  <c r="B19" i="3"/>
  <c r="T18" i="3"/>
  <c r="S18" i="3"/>
  <c r="Q18" i="3"/>
  <c r="O18" i="3"/>
  <c r="K18" i="3"/>
  <c r="J18" i="3"/>
  <c r="B18" i="3"/>
  <c r="T17" i="3"/>
  <c r="S17" i="3"/>
  <c r="Q17" i="3"/>
  <c r="O17" i="3"/>
  <c r="K17" i="3"/>
  <c r="J17" i="3"/>
  <c r="B17" i="3"/>
  <c r="T16" i="3"/>
  <c r="S16" i="3"/>
  <c r="Q16" i="3"/>
  <c r="O16" i="3"/>
  <c r="K16" i="3"/>
  <c r="J16" i="3"/>
  <c r="B16" i="3"/>
  <c r="T15" i="3"/>
  <c r="S15" i="3"/>
  <c r="Q15" i="3"/>
  <c r="O15" i="3"/>
  <c r="K15" i="3"/>
  <c r="J15" i="3"/>
  <c r="B15" i="3"/>
  <c r="T14" i="3"/>
  <c r="S14" i="3"/>
  <c r="Q14" i="3"/>
  <c r="O14" i="3"/>
  <c r="K14" i="3"/>
  <c r="J14" i="3"/>
  <c r="B14" i="3"/>
  <c r="T13" i="3"/>
  <c r="S13" i="3"/>
  <c r="Q13" i="3"/>
  <c r="O13" i="3"/>
  <c r="K13" i="3"/>
  <c r="J13" i="3"/>
  <c r="B13" i="3"/>
  <c r="Q12" i="3"/>
  <c r="O12" i="3"/>
  <c r="K12" i="3"/>
  <c r="J12" i="3"/>
  <c r="B12" i="3"/>
  <c r="C6" i="3"/>
  <c r="C5" i="3"/>
  <c r="K4" i="3"/>
  <c r="C4" i="3"/>
  <c r="C3" i="3"/>
  <c r="K2" i="3"/>
  <c r="I2" i="3"/>
  <c r="C2" i="3"/>
  <c r="G62" i="2"/>
  <c r="C62" i="2"/>
  <c r="G61" i="2"/>
  <c r="C61" i="2"/>
  <c r="G60" i="2"/>
  <c r="C60" i="2"/>
  <c r="G59" i="2"/>
  <c r="C59" i="2"/>
  <c r="G58" i="2"/>
  <c r="C58" i="2"/>
  <c r="G57" i="2"/>
  <c r="C57" i="2"/>
  <c r="G56" i="2"/>
  <c r="C56" i="2"/>
  <c r="G55" i="2"/>
  <c r="C55" i="2"/>
  <c r="G54" i="2"/>
  <c r="C54" i="2"/>
  <c r="G53" i="2"/>
  <c r="C53" i="2"/>
  <c r="G52" i="2"/>
  <c r="C52" i="2"/>
  <c r="G51" i="2"/>
  <c r="C51" i="2"/>
  <c r="G50" i="2"/>
  <c r="C50" i="2"/>
  <c r="G49" i="2"/>
  <c r="C49" i="2"/>
  <c r="G48" i="2"/>
  <c r="C48" i="2"/>
  <c r="G47" i="2"/>
  <c r="C47" i="2"/>
  <c r="G46" i="2"/>
  <c r="C46" i="2"/>
  <c r="G45" i="2"/>
  <c r="C45" i="2"/>
  <c r="G44" i="2"/>
  <c r="C44" i="2"/>
  <c r="G43" i="2"/>
  <c r="C43" i="2"/>
  <c r="G42" i="2"/>
  <c r="C42" i="2"/>
  <c r="G41" i="2"/>
  <c r="C41" i="2"/>
  <c r="G40" i="2"/>
  <c r="C40" i="2"/>
  <c r="G39" i="2"/>
  <c r="C39" i="2"/>
  <c r="G38" i="2"/>
  <c r="C38" i="2"/>
  <c r="G37" i="2"/>
  <c r="C37" i="2"/>
  <c r="G36" i="2"/>
  <c r="C36" i="2"/>
  <c r="G35" i="2"/>
  <c r="C35" i="2"/>
  <c r="G34" i="2"/>
  <c r="C34" i="2"/>
  <c r="G33" i="2"/>
  <c r="C33" i="2"/>
  <c r="G32" i="2"/>
  <c r="C32" i="2"/>
  <c r="G31" i="2"/>
  <c r="C31" i="2"/>
  <c r="G30" i="2"/>
  <c r="C30" i="2"/>
  <c r="G29" i="2"/>
  <c r="C29" i="2"/>
  <c r="G28" i="2"/>
  <c r="C28" i="2"/>
  <c r="G27" i="2"/>
  <c r="C27" i="2"/>
  <c r="G26" i="2"/>
  <c r="C26" i="2"/>
  <c r="G25" i="2"/>
  <c r="C25" i="2"/>
  <c r="G24" i="2"/>
  <c r="C24" i="2"/>
  <c r="G23" i="2"/>
  <c r="C23" i="2"/>
  <c r="G22" i="2"/>
  <c r="C22" i="2"/>
  <c r="G21" i="2"/>
  <c r="C21" i="2"/>
  <c r="G20" i="2"/>
  <c r="C20" i="2"/>
  <c r="G19" i="2"/>
  <c r="C19" i="2"/>
  <c r="G18" i="2"/>
  <c r="C18" i="2"/>
  <c r="G17" i="2"/>
  <c r="C17" i="2"/>
  <c r="G16" i="2"/>
  <c r="C16" i="2"/>
  <c r="G15" i="2"/>
  <c r="C15" i="2"/>
  <c r="G14" i="2"/>
  <c r="C14" i="2"/>
  <c r="G13" i="2"/>
  <c r="C13" i="2"/>
  <c r="B8" i="2"/>
  <c r="B7" i="2"/>
  <c r="B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rFont val="Tahoma"/>
            <charset val="134"/>
          </rPr>
          <t xml:space="preserve">Esta planilha serve para a Identificação da licitação correspondente. 
</t>
        </r>
        <r>
          <rPr>
            <b/>
            <sz val="9"/>
            <rFont val="Tahoma"/>
            <charset val="134"/>
          </rPr>
          <t xml:space="preserve">Instruções de preenchimento:
</t>
        </r>
        <r>
          <rPr>
            <sz val="9"/>
            <rFont val="Tahoma"/>
            <charset val="134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rFont val="Tahoma"/>
            <charset val="134"/>
          </rPr>
          <t>Para incluir mais de 50 lotes, selecione as células A62 a G62 e arraste de acordo com o número de lotes necessário.</t>
        </r>
        <r>
          <rPr>
            <b/>
            <sz val="9"/>
            <rFont val="Tahoma"/>
            <charset val="134"/>
          </rPr>
          <t xml:space="preserve">
</t>
        </r>
        <r>
          <rPr>
            <sz val="9"/>
            <rFont val="Tahoma"/>
            <charset val="134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rFont val="Tahoma"/>
            <charset val="134"/>
          </rPr>
          <t>Campo de preenchimento obrigatório.</t>
        </r>
        <r>
          <rPr>
            <sz val="9"/>
            <rFont val="Tahoma"/>
            <charset val="134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rFont val="Tahoma"/>
            <charset val="134"/>
          </rPr>
          <t>Campo de preenchimento obrigatório.</t>
        </r>
        <r>
          <rPr>
            <sz val="9"/>
            <rFont val="Tahoma"/>
            <charset val="134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rFont val="Tahoma"/>
            <charset val="134"/>
          </rPr>
          <t>Campo de preenchimento obrigatório.</t>
        </r>
        <r>
          <rPr>
            <sz val="9"/>
            <rFont val="Tahoma"/>
            <charset val="134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rFont val="Tahoma"/>
            <charset val="134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rFont val="Tahoma"/>
            <charset val="134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rFont val="Tahoma"/>
            <charset val="134"/>
          </rPr>
          <t>Campo de preenchimento obrigatório.</t>
        </r>
        <r>
          <rPr>
            <sz val="9"/>
            <rFont val="Tahoma"/>
            <charset val="134"/>
          </rPr>
          <t xml:space="preserve"> Informe o CNPJ do Órgão responsável pela licitação.</t>
        </r>
        <r>
          <rPr>
            <b/>
            <sz val="9"/>
            <rFont val="Tahoma"/>
            <charset val="134"/>
          </rPr>
          <t xml:space="preserve"> Somente números,</t>
        </r>
        <r>
          <rPr>
            <sz val="9"/>
            <rFont val="Tahoma"/>
            <charset val="134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rFont val="Tahoma"/>
            <charset val="134"/>
          </rPr>
          <t xml:space="preserve">Campo de preenchimento obrigatório. </t>
        </r>
        <r>
          <rPr>
            <sz val="9"/>
            <rFont val="Tahoma"/>
            <charset val="134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rFont val="Tahoma"/>
            <charset val="134"/>
          </rPr>
          <t xml:space="preserve">Campo de preenchimento exclusivo para órgãos da esfera ESTADUAL que possuem Centrais de Compras descentralizadas. </t>
        </r>
        <r>
          <rPr>
            <sz val="9"/>
            <rFont val="Tahoma"/>
            <charset val="134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>Preço Total Estimado da licitação. Resultado da soma do Preço Total Estimado de todos os itens cadastrados na planilha Orçamento-base.</t>
        </r>
        <r>
          <rPr>
            <b/>
            <sz val="9"/>
            <rFont val="Tahoma"/>
            <charset val="134"/>
          </rPr>
          <t xml:space="preserve">
</t>
        </r>
        <r>
          <rPr>
            <sz val="9"/>
            <rFont val="Tahoma"/>
            <charset val="134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rFont val="Tahoma"/>
            <charset val="134"/>
          </rPr>
          <t>Campo de preenchimento automático</t>
        </r>
        <r>
          <rPr>
            <sz val="9"/>
            <rFont val="Tahoma"/>
            <charset val="134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rFont val="Tahoma"/>
            <charset val="134"/>
          </rPr>
          <t>Campo de preenchimento obrigatório quando a Característica do Objeto for Lotes ou Lote Único</t>
        </r>
        <r>
          <rPr>
            <sz val="9"/>
            <rFont val="Tahoma"/>
            <charset val="134"/>
          </rPr>
          <t>. Informe o número do lote.</t>
        </r>
        <r>
          <rPr>
            <b/>
            <sz val="9"/>
            <rFont val="Tahoma"/>
            <charset val="134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rFont val="Tahoma"/>
            <charset val="134"/>
          </rPr>
          <t xml:space="preserve">Campo de preenchimento obrigatório quando a Característica do Objeto for Lotes ou Lote Único. </t>
        </r>
        <r>
          <rPr>
            <sz val="9"/>
            <rFont val="Tahoma"/>
            <charset val="134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rFont val="Tahoma"/>
            <charset val="134"/>
          </rPr>
          <t>Campo de preenchimento automático.</t>
        </r>
        <r>
          <rPr>
            <sz val="9"/>
            <rFont val="Tahoma"/>
            <charset val="134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rFont val="Tahoma"/>
            <charset val="134"/>
          </rPr>
          <t>Campo de preenchimento automático.</t>
        </r>
        <r>
          <rPr>
            <sz val="9"/>
            <rFont val="Tahoma"/>
            <charset val="134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rFont val="Tahoma"/>
            <charset val="134"/>
          </rPr>
          <t xml:space="preserve">Esta planilha serve para detalhamento do orçamento-base da licitação correspondente. </t>
        </r>
        <r>
          <rPr>
            <b/>
            <sz val="9"/>
            <rFont val="Tahoma"/>
            <charset val="134"/>
          </rPr>
          <t xml:space="preserve">
Instruções de preenchimento:
</t>
        </r>
        <r>
          <rPr>
            <sz val="9"/>
            <rFont val="Tahoma"/>
            <charset val="134"/>
          </rPr>
          <t xml:space="preserve">Preencha antes a planilha </t>
        </r>
        <r>
          <rPr>
            <b/>
            <sz val="9"/>
            <rFont val="Tahoma"/>
            <charset val="134"/>
          </rPr>
          <t>Identificação</t>
        </r>
        <r>
          <rPr>
            <sz val="9"/>
            <rFont val="Tahoma"/>
            <charset val="134"/>
          </rPr>
          <t>.</t>
        </r>
        <r>
          <rPr>
            <b/>
            <sz val="9"/>
            <rFont val="Tahoma"/>
            <charset val="134"/>
          </rPr>
          <t xml:space="preserve">
</t>
        </r>
        <r>
          <rPr>
            <sz val="9"/>
            <rFont val="Tahoma"/>
            <charset val="134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rFont val="Tahoma"/>
            <charset val="134"/>
          </rPr>
          <t xml:space="preserve"> colunas D,E,L,M e R</t>
        </r>
        <r>
          <rPr>
            <sz val="9"/>
            <rFont val="Tahoma"/>
            <charset val="134"/>
          </rPr>
          <t xml:space="preserve"> devem ser </t>
        </r>
        <r>
          <rPr>
            <b/>
            <sz val="9"/>
            <rFont val="Tahoma"/>
            <charset val="134"/>
          </rPr>
          <t>ocultadas</t>
        </r>
        <r>
          <rPr>
            <sz val="9"/>
            <rFont val="Tahoma"/>
            <charset val="134"/>
          </rPr>
          <t xml:space="preserve"> quando o tipo de objeto </t>
        </r>
        <r>
          <rPr>
            <b/>
            <sz val="9"/>
            <rFont val="Tahoma"/>
            <charset val="134"/>
          </rPr>
          <t>NÃO</t>
        </r>
        <r>
          <rPr>
            <sz val="9"/>
            <rFont val="Tahoma"/>
            <charset val="134"/>
          </rPr>
          <t xml:space="preserve"> for </t>
        </r>
        <r>
          <rPr>
            <b/>
            <sz val="9"/>
            <rFont val="Tahoma"/>
            <charset val="134"/>
          </rPr>
          <t>Obras e Serviços de Engenharia</t>
        </r>
        <r>
          <rPr>
            <sz val="9"/>
            <rFont val="Tahoma"/>
            <charset val="134"/>
          </rPr>
          <t xml:space="preserve">
</t>
        </r>
        <r>
          <rPr>
            <b/>
            <sz val="9"/>
            <rFont val="Tahoma"/>
            <charset val="134"/>
          </rPr>
          <t>Para incluir mais de 100 linhas de itens, selecione as células A113 a R113 e arraste de acordo com o número de itens necessário.</t>
        </r>
        <r>
          <rPr>
            <sz val="9"/>
            <rFont val="Tahoma"/>
            <charset val="134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rFont val="Tahoma"/>
            <charset val="134"/>
          </rPr>
          <t>Campo de preenchimento obrigatório quando a Característica do Objeto for Lotes ou Lote Único.</t>
        </r>
        <r>
          <rPr>
            <sz val="9"/>
            <rFont val="Tahoma"/>
            <charset val="134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rFont val="Tahoma"/>
            <charset val="134"/>
          </rPr>
          <t>B13</t>
        </r>
        <r>
          <rPr>
            <sz val="9"/>
            <rFont val="Tahoma"/>
            <charset val="134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rFont val="Tahoma"/>
            <charset val="134"/>
          </rPr>
          <t xml:space="preserve">Campo de preenchimento obrigatório. </t>
        </r>
        <r>
          <rPr>
            <sz val="9"/>
            <rFont val="Tahoma"/>
            <charset val="134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rFont val="Tahoma"/>
            <charset val="134"/>
          </rPr>
          <t xml:space="preserve">Obrigatório para Obras e Serviços de Engenharia. </t>
        </r>
        <r>
          <rPr>
            <sz val="9"/>
            <rFont val="Tahoma"/>
            <charset val="134"/>
          </rPr>
          <t>Selecione na lista suspensa a</t>
        </r>
        <r>
          <rPr>
            <b/>
            <sz val="9"/>
            <rFont val="Tahoma"/>
            <charset val="134"/>
          </rPr>
          <t xml:space="preserve"> </t>
        </r>
        <r>
          <rPr>
            <sz val="9"/>
            <rFont val="Tahoma"/>
            <charset val="134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rFont val="Tahoma"/>
            <charset val="134"/>
          </rPr>
          <t xml:space="preserve">Obrigatório para Obras e Serviços de Engenharia. </t>
        </r>
        <r>
          <rPr>
            <sz val="9"/>
            <rFont val="Tahoma"/>
            <charset val="134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rFont val="Tahoma"/>
            <charset val="134"/>
          </rPr>
          <t xml:space="preserve">Obrigatório para Obras e Serviços de Engenharia. </t>
        </r>
        <r>
          <rPr>
            <sz val="9"/>
            <rFont val="Tahoma"/>
            <charset val="134"/>
          </rPr>
          <t>Informe a Data de Referência da tabela ou do orçamento/cotação utilizado na composição do preço unitário estimado.</t>
        </r>
        <r>
          <rPr>
            <b/>
            <sz val="9"/>
            <rFont val="Tahoma"/>
            <charset val="134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rFont val="Tahoma"/>
            <charset val="134"/>
          </rPr>
          <t xml:space="preserve">Campo de preenchimento obrigatório. 
</t>
        </r>
        <r>
          <rPr>
            <sz val="9"/>
            <rFont val="Tahoma"/>
            <charset val="134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rFont val="Tahoma"/>
            <charset val="134"/>
          </rPr>
          <t xml:space="preserve">Campo de preenchimento opcional.
</t>
        </r>
        <r>
          <rPr>
            <sz val="9"/>
            <rFont val="Tahoma"/>
            <charset val="134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rFont val="Tahoma"/>
            <charset val="134"/>
          </rPr>
          <t xml:space="preserve">Campo de preenchimento opcional. 
</t>
        </r>
        <r>
          <rPr>
            <sz val="9"/>
            <rFont val="Tahoma"/>
            <charset val="134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rFont val="Tahoma"/>
            <charset val="134"/>
          </rPr>
          <t xml:space="preserve">Campo de preenchimento opcional. 
</t>
        </r>
        <r>
          <rPr>
            <sz val="9"/>
            <rFont val="Tahoma"/>
            <charset val="134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rFont val="Tahoma"/>
            <charset val="134"/>
          </rPr>
          <t xml:space="preserve">
</t>
        </r>
        <r>
          <rPr>
            <sz val="9"/>
            <rFont val="Tahoma"/>
            <charset val="134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rFont val="Tahoma"/>
            <charset val="134"/>
          </rPr>
          <t xml:space="preserve">Campo de preenchimento obrigatório. </t>
        </r>
        <r>
          <rPr>
            <sz val="9"/>
            <rFont val="Tahoma"/>
            <charset val="134"/>
          </rPr>
          <t>Informe a quantidade.</t>
        </r>
        <r>
          <rPr>
            <b/>
            <sz val="9"/>
            <rFont val="Tahoma"/>
            <charset val="134"/>
          </rPr>
          <t xml:space="preserve"> </t>
        </r>
        <r>
          <rPr>
            <sz val="9"/>
            <rFont val="Tahoma"/>
            <charset val="134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rFont val="Tahoma"/>
            <charset val="134"/>
          </rPr>
          <t>Campo de preenchimento obrigatório.</t>
        </r>
        <r>
          <rPr>
            <sz val="9"/>
            <rFont val="Tahoma"/>
            <charset val="134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rFont val="Tahoma"/>
            <charset val="134"/>
          </rPr>
          <t xml:space="preserve">Campo de preenchimento obrigatório. 
</t>
        </r>
        <r>
          <rPr>
            <sz val="9"/>
            <rFont val="Tahoma"/>
            <charset val="134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 xml:space="preserve">Preço total estimado para o item. 
 Selecione a célula </t>
        </r>
        <r>
          <rPr>
            <b/>
            <sz val="9"/>
            <rFont val="Tahoma"/>
            <charset val="134"/>
          </rPr>
          <t>K13</t>
        </r>
        <r>
          <rPr>
            <sz val="9"/>
            <rFont val="Tahoma"/>
            <charset val="134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rFont val="Tahoma"/>
            <charset val="134"/>
          </rPr>
          <t xml:space="preserve">Obrigatório para Obras e Serviços de Engenharia. </t>
        </r>
        <r>
          <rPr>
            <sz val="9"/>
            <rFont val="Tahoma"/>
            <charset val="134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rFont val="Tahoma"/>
            <charset val="134"/>
          </rPr>
          <t xml:space="preserve">Obrigatório para Obras e Serviços de Engenharia. 
</t>
        </r>
        <r>
          <rPr>
            <sz val="9"/>
            <rFont val="Tahoma"/>
            <charset val="134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rFont val="Tahoma"/>
            <charset val="134"/>
          </rPr>
          <t xml:space="preserve">Campo de preenchimento opcional.
</t>
        </r>
        <r>
          <rPr>
            <sz val="9"/>
            <rFont val="Tahoma"/>
            <charset val="134"/>
          </rPr>
          <t>Digite ou selecione na lista suspensa o código da família correspondente ao item.</t>
        </r>
        <r>
          <rPr>
            <b/>
            <sz val="9"/>
            <rFont val="Tahoma"/>
            <charset val="134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rFont val="Tahoma"/>
            <charset val="134"/>
          </rPr>
          <t>Campo de preenchimento automático</t>
        </r>
        <r>
          <rPr>
            <sz val="9"/>
            <rFont val="Tahoma"/>
            <charset val="134"/>
          </rPr>
          <t xml:space="preserve">. Descrição da família. Selecione a célula </t>
        </r>
        <r>
          <rPr>
            <b/>
            <sz val="9"/>
            <rFont val="Tahoma"/>
            <charset val="134"/>
          </rPr>
          <t>O13</t>
        </r>
        <r>
          <rPr>
            <sz val="9"/>
            <rFont val="Tahoma"/>
            <charset val="134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rFont val="Tahoma"/>
            <charset val="134"/>
          </rPr>
          <t xml:space="preserve">Campo de preenchimento opcional.
</t>
        </r>
        <r>
          <rPr>
            <sz val="9"/>
            <rFont val="Tahoma"/>
            <charset val="134"/>
          </rPr>
          <t>Digite ou selecione na lista suspensa o código da subfamília correspondente ao item.</t>
        </r>
        <r>
          <rPr>
            <b/>
            <sz val="9"/>
            <rFont val="Tahoma"/>
            <charset val="134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rFont val="Tahoma"/>
            <charset val="134"/>
          </rPr>
          <t>Campo de preenchimento automático</t>
        </r>
        <r>
          <rPr>
            <sz val="9"/>
            <rFont val="Tahoma"/>
            <charset val="134"/>
          </rPr>
          <t xml:space="preserve">. Descrição da subfamília.  Selecione a célula </t>
        </r>
        <r>
          <rPr>
            <b/>
            <sz val="9"/>
            <rFont val="Tahoma"/>
            <charset val="134"/>
          </rPr>
          <t>Q13</t>
        </r>
        <r>
          <rPr>
            <sz val="9"/>
            <rFont val="Tahoma"/>
            <charset val="134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300-000001000000}">
      <text>
        <r>
          <rPr>
            <sz val="9"/>
            <rFont val="Tahoma"/>
            <charset val="134"/>
          </rPr>
          <t>Esta planilha serve para cadastrar a proposta do licitante.</t>
        </r>
        <r>
          <rPr>
            <b/>
            <sz val="9"/>
            <rFont val="Tahoma"/>
            <charset val="134"/>
          </rPr>
          <t xml:space="preserve">
Instruções de preenchimento:
</t>
        </r>
        <r>
          <rPr>
            <sz val="9"/>
            <rFont val="Tahoma"/>
            <charset val="134"/>
          </rPr>
          <t xml:space="preserve">Preencha antes a planilha </t>
        </r>
        <r>
          <rPr>
            <b/>
            <sz val="9"/>
            <rFont val="Tahoma"/>
            <charset val="134"/>
          </rPr>
          <t>Orçamento-base</t>
        </r>
        <r>
          <rPr>
            <sz val="9"/>
            <rFont val="Tahoma"/>
            <charset val="134"/>
          </rPr>
          <t>.</t>
        </r>
        <r>
          <rPr>
            <b/>
            <sz val="9"/>
            <rFont val="Tahoma"/>
            <charset val="134"/>
          </rPr>
          <t xml:space="preserve">
</t>
        </r>
        <r>
          <rPr>
            <sz val="9"/>
            <rFont val="Tahoma"/>
            <charset val="134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rFont val="Tahoma"/>
            <charset val="134"/>
          </rPr>
          <t>colunas I e J</t>
        </r>
        <r>
          <rPr>
            <sz val="9"/>
            <rFont val="Tahoma"/>
            <charset val="134"/>
          </rPr>
          <t xml:space="preserve"> devem ser</t>
        </r>
        <r>
          <rPr>
            <b/>
            <sz val="9"/>
            <rFont val="Tahoma"/>
            <charset val="134"/>
          </rPr>
          <t xml:space="preserve"> ocultadas</t>
        </r>
        <r>
          <rPr>
            <sz val="9"/>
            <rFont val="Tahoma"/>
            <charset val="134"/>
          </rPr>
          <t xml:space="preserve"> quando o tipo de objeto </t>
        </r>
        <r>
          <rPr>
            <b/>
            <sz val="9"/>
            <rFont val="Tahoma"/>
            <charset val="134"/>
          </rPr>
          <t>NÃO</t>
        </r>
        <r>
          <rPr>
            <sz val="9"/>
            <rFont val="Tahoma"/>
            <charset val="134"/>
          </rPr>
          <t xml:space="preserve"> for </t>
        </r>
        <r>
          <rPr>
            <b/>
            <sz val="9"/>
            <rFont val="Tahoma"/>
            <charset val="134"/>
          </rPr>
          <t>Obras e Serviços de Engenharia.</t>
        </r>
        <r>
          <rPr>
            <sz val="9"/>
            <rFont val="Tahoma"/>
            <charset val="134"/>
          </rPr>
          <t xml:space="preserve">
</t>
        </r>
        <r>
          <rPr>
            <b/>
            <sz val="9"/>
            <rFont val="Tahoma"/>
            <charset val="134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300-000002000000}">
      <text>
        <r>
          <rPr>
            <sz val="9"/>
            <rFont val="Tahoma"/>
            <charset val="134"/>
          </rPr>
          <t>Informe a razão social do licitante.</t>
        </r>
      </text>
    </comment>
    <comment ref="G4" authorId="0" shapeId="0" xr:uid="{00000000-0006-0000-0300-000003000000}">
      <text>
        <r>
          <rPr>
            <b/>
            <sz val="9"/>
            <rFont val="Tahoma"/>
            <charset val="134"/>
          </rPr>
          <t xml:space="preserve">Campo de preenchimento obrigatório. </t>
        </r>
        <r>
          <rPr>
            <sz val="9"/>
            <rFont val="Tahoma"/>
            <charset val="134"/>
          </rPr>
          <t xml:space="preserve">Informe o CNPJ do licitante cuja proposta será cadastrada. </t>
        </r>
        <r>
          <rPr>
            <b/>
            <sz val="9"/>
            <rFont val="Tahoma"/>
            <charset val="134"/>
          </rPr>
          <t>Somente números</t>
        </r>
        <r>
          <rPr>
            <sz val="9"/>
            <rFont val="Tahoma"/>
            <charset val="134"/>
          </rPr>
          <t xml:space="preserve">, sem os demais caracteres.
</t>
        </r>
      </text>
    </comment>
    <comment ref="A10" authorId="0" shapeId="0" xr:uid="{00000000-0006-0000-0300-000004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 xml:space="preserve">Selecione a célula </t>
        </r>
        <r>
          <rPr>
            <b/>
            <sz val="9"/>
            <rFont val="Tahoma"/>
            <charset val="134"/>
          </rPr>
          <t>A13</t>
        </r>
        <r>
          <rPr>
            <sz val="9"/>
            <rFont val="Tahoma"/>
            <charset val="134"/>
          </rPr>
          <t xml:space="preserve"> e arraste a fórmula para baixo para preencher as demais linhas.</t>
        </r>
      </text>
    </comment>
    <comment ref="B10" authorId="0" shapeId="0" xr:uid="{00000000-0006-0000-0300-000005000000}">
      <text>
        <r>
          <rPr>
            <b/>
            <sz val="9"/>
            <rFont val="Tahoma"/>
            <charset val="134"/>
          </rPr>
          <t>Campo de preenchimento automático.</t>
        </r>
        <r>
          <rPr>
            <sz val="9"/>
            <rFont val="Tahoma"/>
            <charset val="134"/>
          </rPr>
          <t xml:space="preserve"> Selecione a célula </t>
        </r>
        <r>
          <rPr>
            <b/>
            <sz val="9"/>
            <rFont val="Tahoma"/>
            <charset val="134"/>
          </rPr>
          <t xml:space="preserve">B13 </t>
        </r>
        <r>
          <rPr>
            <sz val="9"/>
            <rFont val="Tahoma"/>
            <charset val="134"/>
          </rPr>
          <t>e arraste a fórmula para baixo para preencher as demais linhas.</t>
        </r>
      </text>
    </comment>
    <comment ref="C10" authorId="0" shapeId="0" xr:uid="{00000000-0006-0000-0300-000006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 xml:space="preserve">Selecione a célula </t>
        </r>
        <r>
          <rPr>
            <b/>
            <sz val="9"/>
            <rFont val="Tahoma"/>
            <charset val="134"/>
          </rPr>
          <t>C13</t>
        </r>
        <r>
          <rPr>
            <sz val="9"/>
            <rFont val="Tahoma"/>
            <charset val="134"/>
          </rPr>
          <t xml:space="preserve"> e arraste a fórmula para baixo para preencher as demais linhas.
</t>
        </r>
      </text>
    </comment>
    <comment ref="D10" authorId="0" shapeId="0" xr:uid="{00000000-0006-0000-0300-000007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>Selecione a célula</t>
        </r>
        <r>
          <rPr>
            <b/>
            <sz val="9"/>
            <rFont val="Tahoma"/>
            <charset val="134"/>
          </rPr>
          <t xml:space="preserve"> D13 </t>
        </r>
        <r>
          <rPr>
            <sz val="9"/>
            <rFont val="Tahoma"/>
            <charset val="134"/>
          </rPr>
          <t>e arraste a fórmula para baixo para preencher as demais linhas.</t>
        </r>
        <r>
          <rPr>
            <b/>
            <sz val="9"/>
            <rFont val="Tahoma"/>
            <charset val="134"/>
          </rPr>
          <t xml:space="preserve">
</t>
        </r>
      </text>
    </comment>
    <comment ref="E11" authorId="0" shapeId="0" xr:uid="{00000000-0006-0000-0300-000008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>Quantidade.</t>
        </r>
        <r>
          <rPr>
            <b/>
            <sz val="9"/>
            <rFont val="Tahoma"/>
            <charset val="134"/>
          </rPr>
          <t xml:space="preserve"> </t>
        </r>
        <r>
          <rPr>
            <sz val="9"/>
            <rFont val="Tahoma"/>
            <charset val="134"/>
          </rPr>
          <t xml:space="preserve">Selecione a célula </t>
        </r>
        <r>
          <rPr>
            <b/>
            <sz val="9"/>
            <rFont val="Tahoma"/>
            <charset val="134"/>
          </rPr>
          <t>E13</t>
        </r>
        <r>
          <rPr>
            <sz val="9"/>
            <rFont val="Tahoma"/>
            <charset val="134"/>
          </rPr>
          <t xml:space="preserve"> e arraste a fórmula para baixo para preencher as demais linhas.</t>
        </r>
        <r>
          <rPr>
            <b/>
            <sz val="9"/>
            <rFont val="Tahoma"/>
            <charset val="134"/>
          </rPr>
          <t xml:space="preserve">
</t>
        </r>
      </text>
    </comment>
    <comment ref="F11" authorId="0" shapeId="0" xr:uid="{00000000-0006-0000-0300-000009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 xml:space="preserve">Unidade de Medida. Selecione a célula </t>
        </r>
        <r>
          <rPr>
            <b/>
            <sz val="9"/>
            <rFont val="Tahoma"/>
            <charset val="134"/>
          </rPr>
          <t>F13</t>
        </r>
        <r>
          <rPr>
            <sz val="9"/>
            <rFont val="Tahoma"/>
            <charset val="134"/>
          </rPr>
          <t xml:space="preserve"> e arraste a fórmula para baixo para preencher as demais linhas.</t>
        </r>
      </text>
    </comment>
    <comment ref="G11" authorId="0" shapeId="0" xr:uid="{00000000-0006-0000-0300-00000A000000}">
      <text>
        <r>
          <rPr>
            <b/>
            <sz val="9"/>
            <rFont val="Tahoma"/>
            <charset val="134"/>
          </rPr>
          <t>Campo de preenchimento obrigatório.</t>
        </r>
        <r>
          <rPr>
            <sz val="9"/>
            <rFont val="Tahoma"/>
            <charset val="134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rFont val="Tahoma"/>
            <charset val="134"/>
          </rPr>
          <t xml:space="preserve">Tipo de Licitação </t>
        </r>
        <r>
          <rPr>
            <sz val="9"/>
            <rFont val="Tahoma"/>
            <charset val="134"/>
          </rPr>
          <t>for</t>
        </r>
        <r>
          <rPr>
            <b/>
            <sz val="9"/>
            <rFont val="Tahoma"/>
            <charset val="134"/>
          </rPr>
          <t xml:space="preserve"> Maior Desconto,</t>
        </r>
        <r>
          <rPr>
            <sz val="9"/>
            <rFont val="Tahoma"/>
            <charset val="134"/>
          </rPr>
          <t xml:space="preserve"> inserir a fórmula </t>
        </r>
        <r>
          <rPr>
            <b/>
            <sz val="9"/>
            <rFont val="Tahoma"/>
            <charset val="134"/>
          </rPr>
          <t xml:space="preserve">='Orçamento-base'!J13*(1-K13) </t>
        </r>
        <r>
          <rPr>
            <sz val="9"/>
            <rFont val="Tahoma"/>
            <charset val="134"/>
          </rPr>
          <t xml:space="preserve">na célula </t>
        </r>
        <r>
          <rPr>
            <b/>
            <sz val="9"/>
            <rFont val="Tahoma"/>
            <charset val="134"/>
          </rPr>
          <t>G13</t>
        </r>
        <r>
          <rPr>
            <sz val="9"/>
            <rFont val="Tahoma"/>
            <charset val="134"/>
          </rPr>
          <t xml:space="preserve">.
</t>
        </r>
      </text>
    </comment>
    <comment ref="H11" authorId="0" shapeId="0" xr:uid="{00000000-0006-0000-0300-00000B000000}">
      <text>
        <r>
          <rPr>
            <b/>
            <sz val="9"/>
            <rFont val="Tahoma"/>
            <charset val="134"/>
          </rPr>
          <t xml:space="preserve">Campo de preenchimento automático. </t>
        </r>
        <r>
          <rPr>
            <sz val="9"/>
            <rFont val="Tahoma"/>
            <charset val="134"/>
          </rPr>
          <t xml:space="preserve">Preço total proposto para o item. Selecione a célula </t>
        </r>
        <r>
          <rPr>
            <b/>
            <sz val="9"/>
            <rFont val="Tahoma"/>
            <charset val="134"/>
          </rPr>
          <t>H13</t>
        </r>
        <r>
          <rPr>
            <sz val="9"/>
            <rFont val="Tahoma"/>
            <charset val="134"/>
          </rPr>
          <t xml:space="preserve"> e arraste a fórmula para baixo para preencher as demais linhas.</t>
        </r>
      </text>
    </comment>
    <comment ref="I11" authorId="0" shapeId="0" xr:uid="{00000000-0006-0000-0300-00000C000000}">
      <text>
        <r>
          <rPr>
            <b/>
            <sz val="9"/>
            <rFont val="Tahoma"/>
            <charset val="134"/>
          </rPr>
          <t xml:space="preserve">Obrigatório para Obras e Serviços de Engenharia. 
</t>
        </r>
        <r>
          <rPr>
            <sz val="9"/>
            <rFont val="Tahoma"/>
            <charset val="134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300-00000D000000}">
      <text>
        <r>
          <rPr>
            <b/>
            <sz val="9"/>
            <rFont val="Tahoma"/>
            <charset val="134"/>
          </rPr>
          <t xml:space="preserve">Obrigatório para Obras e Serviços de Engenharia. </t>
        </r>
        <r>
          <rPr>
            <sz val="9"/>
            <rFont val="Tahoma"/>
            <charset val="134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300-00000E000000}">
      <text>
        <r>
          <rPr>
            <b/>
            <sz val="9"/>
            <rFont val="Tahoma"/>
            <charset val="134"/>
          </rPr>
          <t xml:space="preserve">Campo de preenchimento obrigatório quando o Tipo de Licitação for Maior Desconto.
</t>
        </r>
        <r>
          <rPr>
            <sz val="9"/>
            <rFont val="Tahoma"/>
            <charset val="134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300-00000F000000}">
      <text>
        <r>
          <rPr>
            <b/>
            <sz val="9"/>
            <rFont val="Tahoma"/>
            <charset val="134"/>
          </rPr>
          <t xml:space="preserve">Campo de preenchimento obrigatório. 
</t>
        </r>
        <r>
          <rPr>
            <sz val="9"/>
            <rFont val="Tahoma"/>
            <charset val="134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rFont val="Tahoma"/>
            <charset val="134"/>
          </rPr>
          <t xml:space="preserve">
</t>
        </r>
        <r>
          <rPr>
            <sz val="9"/>
            <rFont val="Tahoma"/>
            <charset val="134"/>
          </rPr>
          <t xml:space="preserve">
</t>
        </r>
      </text>
    </comment>
    <comment ref="M11" authorId="0" shapeId="0" xr:uid="{00000000-0006-0000-0300-000010000000}">
      <text>
        <r>
          <rPr>
            <b/>
            <sz val="9"/>
            <rFont val="Tahoma"/>
            <charset val="134"/>
          </rPr>
          <t xml:space="preserve">Campo de preenchimento obrigatório. 
</t>
        </r>
        <r>
          <rPr>
            <sz val="9"/>
            <rFont val="Tahoma"/>
            <charset val="134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rFont val="Tahoma"/>
            <charset val="134"/>
          </rPr>
          <t xml:space="preserve">
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<sst xmlns="http://schemas.openxmlformats.org/spreadsheetml/2006/main" count="1814" uniqueCount="714">
  <si>
    <t>IDENTIFICAÇÃO</t>
  </si>
  <si>
    <t>Modalidade*</t>
  </si>
  <si>
    <t>Concorrência Lei 14.133/21 Eletrônica</t>
  </si>
  <si>
    <t>N° *</t>
  </si>
  <si>
    <t>Ano *</t>
  </si>
  <si>
    <t>Descrição do Objeto</t>
  </si>
  <si>
    <t>UNIDADE DE CASA DE MADEIRA</t>
  </si>
  <si>
    <t xml:space="preserve">Órgão </t>
  </si>
  <si>
    <t>Município de Montenegro</t>
  </si>
  <si>
    <t>CNPJ *</t>
  </si>
  <si>
    <t>Tipo de Objeto*</t>
  </si>
  <si>
    <t>Obras e Serviços de Engenharia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</si>
  <si>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</si>
  <si>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</si>
  <si>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</si>
  <si>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</si>
  <si>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</si>
  <si>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</si>
  <si>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</si>
  <si>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</si>
  <si>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</si>
  <si>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</si>
  <si>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</si>
  <si>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</si>
  <si>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CONSTRUÇÃO UNIDADE DE CASA DE MADEIRA</t>
  </si>
  <si>
    <t>ORÇAMENTO</t>
  </si>
  <si>
    <t>Modalidade</t>
  </si>
  <si>
    <t xml:space="preserve">N° </t>
  </si>
  <si>
    <t xml:space="preserve">Ano </t>
  </si>
  <si>
    <t>Órgão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</si>
  <si>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</si>
  <si>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</si>
  <si>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</si>
  <si>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</si>
  <si>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</si>
  <si>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</si>
  <si>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</si>
  <si>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</si>
  <si>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</si>
  <si>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</si>
  <si>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</si>
  <si>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</si>
  <si>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</si>
  <si>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</si>
  <si>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Família</t>
  </si>
  <si>
    <t>Subfamília</t>
  </si>
  <si>
    <t>Tipo de Orçamento</t>
  </si>
  <si>
    <t>Pr. Unit. Material</t>
  </si>
  <si>
    <t>Pr. Unit. Mão de obra</t>
  </si>
  <si>
    <t>Qtd.*</t>
  </si>
  <si>
    <t>Unid.*</t>
  </si>
  <si>
    <t>Preço unitário (R$)*</t>
  </si>
  <si>
    <t>Preço Total (R$)</t>
  </si>
  <si>
    <t>% BDI**</t>
  </si>
  <si>
    <t>% Encargos Sociais**</t>
  </si>
  <si>
    <t>Código</t>
  </si>
  <si>
    <t>Descrição</t>
  </si>
  <si>
    <t>SERVIÇOS PRELIMINARES</t>
  </si>
  <si>
    <t>Material</t>
  </si>
  <si>
    <t>M.O.</t>
  </si>
  <si>
    <t>1.1</t>
  </si>
  <si>
    <t>SINAPI</t>
  </si>
  <si>
    <t>FORNECIMENTO E INSTALAÇÃO DE PLACA DE OBRA COM CHAPA GALVANIZADA E ESTRUTURA DE MADEIRA. AF_03/2022_PS</t>
  </si>
  <si>
    <t>m²</t>
  </si>
  <si>
    <t>Mão-de-obra e material</t>
  </si>
  <si>
    <t>1.2</t>
  </si>
  <si>
    <t>LOCAÇÃO DE PONTO PARA REFERÊNCIA TOPOGRÁFICA. AF_10/2018</t>
  </si>
  <si>
    <t>UN</t>
  </si>
  <si>
    <t>1.3</t>
  </si>
  <si>
    <t>REGULARIZAÇÃO DE SUPERFÍCIES COM MOTONIVELADORA. AF_09/2024</t>
  </si>
  <si>
    <t>1.4</t>
  </si>
  <si>
    <t>KIT CAVALETE PARA MEDIÇÃO DE ÁGUA - ENTRADA PRINCIPAL, EM PVC 20 MM (1/2") - FORNECIMENTO E INSTALAÇÃO (EXCLUSIVE HIDRÔMETRO). AF_03/2024</t>
  </si>
  <si>
    <t>1.5</t>
  </si>
  <si>
    <t>ENTRADA DE ENERGIA ELÉTRICA, AÉREA, MONOFÁSICA, COM CAIXA DE SOBREPOR, CABO DE 10 MM2 E DISJUNTOR DIN 50A (NÃO INCLUSO O POSTE DE CONCRETO). AF_07/2020_PS</t>
  </si>
  <si>
    <t>1.6</t>
  </si>
  <si>
    <t>POSTE CONICO CONTINUO EM ACO GALVANIZADO, RETO, FLANGEADO, H = 3 M, DIAMETRO INFERIOR = *95* MM</t>
  </si>
  <si>
    <t>1.7</t>
  </si>
  <si>
    <t>ASSENTAMENTO DE POSTE DE CONCRETO COM COMPRIMENTO NOMINAL DE 9 M, CARGA NOMINAL DE 300 DAN, ENGASTAMENTO BASE CONCRETADA COM 1 M DE CONCRETO E 0,5 M DE SOLO (NÃO INCLUI FORNECIMENTO). AF_11/2019</t>
  </si>
  <si>
    <t>ESTRUTURA</t>
  </si>
  <si>
    <t>2.1</t>
  </si>
  <si>
    <t>ESCAVAÇÃO MANUAL DE VALA. AF_09/2024</t>
  </si>
  <si>
    <t>m³</t>
  </si>
  <si>
    <t>2.2</t>
  </si>
  <si>
    <t>ESTACA HÉLICE CONTÍNUA, DIÂMETRO DE 30 CM, INCLUSO CONCRETO FCK=30MPA E ARMADURA MÍNIMA (EXCLUSIVE BOMBEAMENTO, MOBILIZAÇÃO E DESMOBILIZAÇÃO). AF_12/2019_PA</t>
  </si>
  <si>
    <t>m</t>
  </si>
  <si>
    <t>2.3</t>
  </si>
  <si>
    <t>PRÓPRIO</t>
  </si>
  <si>
    <t>BLOCO DE COROAMENTO 40X40X40, CONCRETO FCK 30MPA - UNID</t>
  </si>
  <si>
    <t>2.4</t>
  </si>
  <si>
    <t>VIGA DE BALDRAME 15X30, CONCRETO FCK 30MPA-M</t>
  </si>
  <si>
    <t>2.5</t>
  </si>
  <si>
    <t>ASSENTAMENTO DE PEDRA GRÊS PARA ALICERCE, INCLUINDO TELA DE AÇO SOLDADA, PINO DE AÇO E ARGAMASSA  M²</t>
  </si>
  <si>
    <t>M²</t>
  </si>
  <si>
    <t>2.6</t>
  </si>
  <si>
    <t>PAREDE EM EUCALIPTO, COM ACABAMENTO EM PINTURA ESMALTE SINTÉTICO - M²</t>
  </si>
  <si>
    <t>2.7</t>
  </si>
  <si>
    <t>PILAR EM CONCRETO ARMADO FCK 30MPA 40x20X20CM - M²</t>
  </si>
  <si>
    <t>2.8</t>
  </si>
  <si>
    <t>IMPERMEABILIZAÇÃO DE SUPERFÍCIE COM EMULSÃO ASFÁLTICA, 2 DEMÃOS. AF_09/2023</t>
  </si>
  <si>
    <t>2.9</t>
  </si>
  <si>
    <t>ALVENARIA DE VEDAÇÃO DE BLOCOS CERÂMICOS FURADOS NA HORIZONTAL DE 9X19X19 CM (ESPESSURA 9 CM) E ARGAMASSA DE ASSENTAMENTO COM PREPARO EM BETONEIRA. AF_12/2021</t>
  </si>
  <si>
    <t>2.10</t>
  </si>
  <si>
    <t>VIGA BANHIERO 15X30, CONCRETO FCK 30MPA - M</t>
  </si>
  <si>
    <t>2.11</t>
  </si>
  <si>
    <t>LAJE PRÉ-MOLDADA UNIDIRECIONAL, BIAPOIADA, PARA FORRO, ENCHIMENTO EM CERÂMICA, VIGOTA CONVENCIONAL, ALTURA TOTAL DA LAJE (ENCHIMENTO+CAPA) = (8+3). AF_11/2020_PA</t>
  </si>
  <si>
    <t>2.12</t>
  </si>
  <si>
    <t>REATERRO MECANIZADO DE VALA COM ESCAVADEIRA HIDRÁULICA (CAPACIDADE DA CAÇAMBA: 0,8 M³ / POTÊNCIA: 111 HP), LARGURA DE 1,5 A 2,5 M, PROFUNDIDADE ATÉ 1,5 M, COM SOLO DE 1ª CATEGORIA EM LOCAIS COM ALTO NÍVEL DE INTERFERÊNCIA. AF_04/2016</t>
  </si>
  <si>
    <t>2.13</t>
  </si>
  <si>
    <t>LASTRO DE CONCRETO MAGRO, APLICADO EM PISOS, LAJES SOBRE SOLO OU RADIERS, ESPESSURA DE 3 CM. AF_01/2024</t>
  </si>
  <si>
    <t>2.14</t>
  </si>
  <si>
    <t>LASTRO COM MATERIAL GRANULAR, APLICADO EM PISOS OU LAJES SOBRE SOLO, ESPESSURA DE *5 CM*. AF_01/2024</t>
  </si>
  <si>
    <t>ABERTURAS</t>
  </si>
  <si>
    <t>3.1</t>
  </si>
  <si>
    <t>JANELA DE MADEIRA (CEDRINHO/ANGELIM OU EQUIV.) TIPO MAXIM-AR, PARA VIDRO, COM BATENTE, ALIZAR E FERRAGENS, EXCLUSIVE VIDRO, ACABAMENTO E CONTRAMARCO, FIXAÇÃO C/ PARAFUSO E ESPUMA - FORNECIMENTO E INSTALAÇÃO. AF_11/2024</t>
  </si>
  <si>
    <t>3.2</t>
  </si>
  <si>
    <t>JANELA BASCULANTE, EM ALUMINIO PERFIL 20, 80 X 60 CM (A X L), 4 FLS (1 FIXA E 3 MOVEIS), ACABAMENTO BRANCO OU BRILHANTE, BATENTE DE 3 A 4 CM, COM VIDRO 4 MM, SEM GUARNICAO</t>
  </si>
  <si>
    <t>3.3</t>
  </si>
  <si>
    <t>VIDRO TEMPERADO INCOLOR E = 10 MM, SEM COLOCACAO</t>
  </si>
  <si>
    <t>3.4</t>
  </si>
  <si>
    <t>JANELA DE MADEIRA (PINUS/EUCALIPTO OU EQUIV.) DE ABRIR COM 4 FOLHAS (2 VENEZIANAS E 2 GUILHOTINAS), COM BATENTE, ALIZAR E FERRAGENS, EXCLUSIVE VIDROS, ACABAMENTO E CONTRAMARCO, FIXAÇÃO C/ PARAFUSO E ESPUMA - FORNECIMENTO E INSTALAÇÃO. AF_11/2024</t>
  </si>
  <si>
    <t>3.5</t>
  </si>
  <si>
    <t>PORTA DE MADEIRA PARA PINTURA, SEMI-OCA (LEVE OU MÉDIA), 70X210CM, ESPESSURA DE 3,5CM, INCLUSO DOBRADIÇAS - FORNECIMENTO E INSTALAÇÃO. AF_12/2019</t>
  </si>
  <si>
    <t>3.6</t>
  </si>
  <si>
    <t>PORTA DE MADEIRA PARA PINTURA, SEMI-OCA (LEVE OU MÉDIA), 80X210CM, ESPESSURA DE 3,5CM, INCLUSO DOBRADIÇAS - FORNECIMENTO E INSTALAÇÃO. AF_12/2019</t>
  </si>
  <si>
    <t>3.7</t>
  </si>
  <si>
    <t>PINTURA TINTA DE ACABAMENTO (PIGMENTADA) ESMALTE SINTÉTICO BRILHANTE EM MADEIRA, 3 DEMÃOS. AF_01/2021</t>
  </si>
  <si>
    <t>COBERTURA</t>
  </si>
  <si>
    <t>4.1</t>
  </si>
  <si>
    <t>FABRICAÇÃO E INSTALAÇÃO DE TESOURA INTEIRA EM MADEIRA NÃO APARELHADA, VÃO DE 3 M, PARA TELHA CERÂMICA OU DE CONCRETO, INCLUSO IÇAMENTO. AF_07/2019</t>
  </si>
  <si>
    <t>4.2</t>
  </si>
  <si>
    <t>TRAMA DE MADEIRA COMPOSTA POR TERÇAS PARA TELHADOS DE ATÉ 2 ÁGUAS PARA TELHA ONDULADA DE FIBROCIMENTO, METÁLICA, PLÁSTICA OU TERMOACÚSTICA, INCLUSO TRANSPORTE VERTICAL. AF_07/2019</t>
  </si>
  <si>
    <t>4.3</t>
  </si>
  <si>
    <t>TELHAMENTO COM TELHA ONDULADA DE FIBROCIMENTO E = 6 MM, COM RECOBRIMENTO LATERAL DE 1/4 DE ONDA PARA TELHADO COM INCLINAÇÃO MAIOR QUE 10°, COM ATÉ 2 ÁGUAS, INCLUSO IÇAMENTO. AF_07/2019</t>
  </si>
  <si>
    <t>4.4</t>
  </si>
  <si>
    <t>FORRO EM MADEIRA PINUS, PARA AMBIENTES RESIDENCIAIS, INCLUSIVE ESTRUTURA UNIDIRECIONAL DE FIXAÇÃO. AF_08/2023</t>
  </si>
  <si>
    <t>4.5</t>
  </si>
  <si>
    <t>ACABAMENTOS PARA FORRO (RODA-FORRO EM MADEIRA PINUS). AF_08/2023</t>
  </si>
  <si>
    <t>PINTURA E REVESTIMENTOS</t>
  </si>
  <si>
    <t>5.1</t>
  </si>
  <si>
    <t>MASSA ÚNICA, EM ARGAMASSA TRAÇO 1:2:8, PREPARO MECÂNICO, APLICADA MANUALMENTE EM PAREDES INTERNAS DE AMBIENTES COM ÁREA ENTRE 5M² E 10M², E = 17,5MM, COM TALISCAS. AF_03/2024</t>
  </si>
  <si>
    <t>5.2</t>
  </si>
  <si>
    <t>REVESTIMENTO CERÂMICO PARA PISO COM PLACAS TIPO ESMALTADA PADRÃO POPULAR DE DIMENSÕES 35X35 CM APLICADA EM AMBIENTES DE ÁREA MENOR QUE 5 M2. AF_02/2023_PE</t>
  </si>
  <si>
    <t>5.3</t>
  </si>
  <si>
    <t>REVESTIMENTO CERÂMICO PARA PAREDES INTERNAS COM PLACAS TIPO ESMALTADA PADRÃO POPULAR DE DIMENSÕES 20X20 CM, ARGAMASSA TIPO AC I, APLICADAS EM AMBIENTES DE ÁREA MENOR QUE 5 M2 A MEIA ALTURA DAS PAREDES. AF_06/2014</t>
  </si>
  <si>
    <t>5.4</t>
  </si>
  <si>
    <t>PINTURA LÁTEX ACRÍLICA PREMIUM, APLICAÇÃO MANUAL EM PAREDES, DUAS DEMÃOS. AF_04/2023</t>
  </si>
  <si>
    <t>HIDROSSANITÁRIO</t>
  </si>
  <si>
    <t>6.1</t>
  </si>
  <si>
    <t>REGISTRO DE GAVETA BRUTO, LATÃO, ROSCÁVEL, 1", COM ACABAMENTO E CANOPLA CROMADOS - FORNECIMENTO E INSTALAÇÃO. AF_08/2021</t>
  </si>
  <si>
    <t>6.2</t>
  </si>
  <si>
    <t>ENGATE FLEXÍVEL EM PLÁSTICO BRANCO, 1/2" X 30CM - FORNECIMENTO E INSTALAÇÃO. AF_01/2020</t>
  </si>
  <si>
    <t>6.3</t>
  </si>
  <si>
    <t>TUBO, PVC, SOLDÁVEL, DE 20MM, INSTALADO EM RAMAL OU SUB-RAMAL DE ÁGUA - FORNECIMENTO E INSTALAÇÃO. AF_06/2022</t>
  </si>
  <si>
    <t>6.4</t>
  </si>
  <si>
    <t>TUBO PVC, SERIE NORMAL, ESGOTO PREDIAL, DN 40 MM, FORNECIDO E INSTALADO EM RAMAL DE DESCARGA OU RAMAL DE ESGOTO SANITÁRIO. AF_08/2022</t>
  </si>
  <si>
    <t>6.5</t>
  </si>
  <si>
    <t>TUBO PVC, SERIE NORMAL, ESGOTO PREDIAL, DN 50 MM, FORNECIDO E INSTALADO EM RAMAL DE DESCARGA OU RAMAL DE ESGOTO SANITÁRIO. AF_08/2022</t>
  </si>
  <si>
    <t>6.6</t>
  </si>
  <si>
    <t>TUBO PVC, SERIE NORMAL, ESGOTO PREDIAL, DN 100 MM, FORNECIDO E INSTALADO EM RAMAL DE DESCARGA OU RAMAL DE ESGOTO SANITÁRIO. AF_08/2022</t>
  </si>
  <si>
    <t>6.7</t>
  </si>
  <si>
    <t>CAIXA DE GORDURA SIMPLES (CAPACIDADE: 36 L), RETANGULAR, EM ALVENARIA COM BLOCOS DE CONCRETO, DIMENSÕES INTERNAS = 0,2X0,4 M, ALTURA INTERNA = 0,8 M. AF_12/2020</t>
  </si>
  <si>
    <t>6.8</t>
  </si>
  <si>
    <t>CAIXA ENTERRADA HIDRÁULICA RETANGULAR, EM CONCRETO PRÉ-MOLDADO, DIMENSÕES INTERNAS: 0,6X0,6X0,5 M. AF_12/2020</t>
  </si>
  <si>
    <t>6.9</t>
  </si>
  <si>
    <t>RALO SIFONADO, PVC, DN 100 X 40 MM, JUNTA SOLDÁVEL, FORNECIDO E INSTALADO EM RAMAL DE DESCARGA OU EM RAMAL DE ESGOTO SANITÁRIO. AF_08/2022</t>
  </si>
  <si>
    <t>6.10</t>
  </si>
  <si>
    <t>SUMIDOURO RETANGULAR, EM ALVENARIA COM TIJOLOS CERÂMICOS MACIÇOS, DIMENSÕES INTERNAS: 0,8 X 1,4 X H=3,0 M, ÁREA DE INFILTRAÇÃO: 13,2 M² (PARA 5 CONTRIBUINTES). AF_12/2020</t>
  </si>
  <si>
    <t>6.11</t>
  </si>
  <si>
    <t>BANCADA GRANITO CINZA  150 X 60 CM, COM CUBA DE EMBUTIR DE AÇO, VÁLVULA AMERICANA EM METAL, SIFÃO FLEXÍVEL EM PVC, ENGATE FLEXÍVEL 30 CM, TORNEIRA CROMADA LONGA, DE PAREDE, 1/2" OU 3/4", P/ COZINHA, PADRÃO POPULAR - FORNEC. E INSTALAÇÃO. AF_01/2020</t>
  </si>
  <si>
    <t>6.12</t>
  </si>
  <si>
    <t>TANQUE SÉPTICO CIRCULAR, EM CONCRETO PRÉ-MOLDADO, DIÂMETRO INTERNO = 1,10 M, ALTURA INTERNA = 2,50 M, VOLUME ÚTIL: 2138,2 L (PARA 5 CONTRIBUINTES). AF_12/2020_PA</t>
  </si>
  <si>
    <t>6.13</t>
  </si>
  <si>
    <t>HIDRÔMETRO DN 1/2", 1,5 M3/H - FORNECIMENTO E INSTALAÇÃO. AF_03/2024</t>
  </si>
  <si>
    <t>6.14</t>
  </si>
  <si>
    <t>VASO SANITARIO SIFONADO CONVENCIONAL COM  LOUÇA BRANCA - FORNECIMENTO E INSTALAÇÃO. AF_01/2020</t>
  </si>
  <si>
    <t>6.15</t>
  </si>
  <si>
    <t>LAVATÓRIO LOUÇA BRANCA COM COLUNA, *44 X 35,5* CM, PADRÃO POPULAR - FORNECIMENTO E INSTALAÇÃO. AF_01/2020</t>
  </si>
  <si>
    <t>6.16</t>
  </si>
  <si>
    <t>CHUVEIRO ELÉTRICO COMUM CORPO PLÁSTICO, TIPO DUCHA - FORNECIMENTO E INSTALAÇÃO. AF_01/2020</t>
  </si>
  <si>
    <t>6.17</t>
  </si>
  <si>
    <t>REGISTRO DE PRESSÃO BRUTO, LATÃO, ROSCÁVEL, 1/2", COM ACABAMENTO E CANOPLA CROMADOS - FORNECIMENTO E INSTALAÇÃO. AF_08/2021</t>
  </si>
  <si>
    <t>6.18</t>
  </si>
  <si>
    <t>FILTRO ANAERÓBIO CIRCULAR, EM CONCRETO PRÉ-MOLDADO, DIÂMETRO INTERNO = 1,10 M, ALTURA INTERNA = 1,50 M, VOLUME ÚTIL: 1140,4 L (PARA 5 CONTRIBUINTES). AF_12/2020_PA</t>
  </si>
  <si>
    <t>ELÉTRICO</t>
  </si>
  <si>
    <t>7.1</t>
  </si>
  <si>
    <t>QUADRO DE DISTRIBUIÇÃO DE ENERGIA EM PVC, DE EMBUTIR, SEM BARRAMENTO, PARA 6 DISJUNTORES - FORNECIMENTO E INSTALAÇÃO. AF_10/2020</t>
  </si>
  <si>
    <t>7.2</t>
  </si>
  <si>
    <t>DISJUNTOR MONOPOLAR TIPO DIN, CORRENTE NOMINAL DE 10A - FORNECIMENTO E INSTALAÇÃO. AF_10/2020</t>
  </si>
  <si>
    <t>7.3</t>
  </si>
  <si>
    <t>DISJUNTOR MONOPOLAR TIPO DIN, CORRENTE NOMINAL DE 16A - FORNECIMENTO E INSTALAÇÃO. AF_10/2020</t>
  </si>
  <si>
    <t>7.4</t>
  </si>
  <si>
    <t>DISJUNTOR MONOPOLAR TIPO DIN, CORRENTE NOMINAL DE 32A - FORNECIMENTO E INSTALAÇÃO. AF_10/2020</t>
  </si>
  <si>
    <t>7.5</t>
  </si>
  <si>
    <t>ELETRODUTO FLEXÍVEL CORRUGADO, PVC, DN 20 MM (1/2"), PARA CIRCUITOS TERMINAIS, INSTALADO EM FORRO - FORNECIMENTO E INSTALAÇÃO. AF_03/2023_PA</t>
  </si>
  <si>
    <t>7.6</t>
  </si>
  <si>
    <t>CABO DE COBRE FLEXÍVEL ISOLADO, 1,5 MM², ANTI-CHAMA 450/750 V, PARA CIRCUITOS TERMINAIS - FORNECIMENTO E INSTALAÇÃO. AF_03/2023</t>
  </si>
  <si>
    <t>7.7</t>
  </si>
  <si>
    <t>CABO DE COBRE FLEXÍVEL ISOLADO, 2,5 MM², ANTI-CHAMA 450/750 V, PARA CIRCUITOS TERMINAIS - FORNECIMENTO E INSTALAÇÃO. AF_03/2023</t>
  </si>
  <si>
    <t>7.8</t>
  </si>
  <si>
    <t>CABO DE COBRE FLEXÍVEL ISOLADO, 6 MM², ANTI-CHAMA 450/750 V, PARA CIRCUITOS TERMINAIS - FORNECIMENTO E INSTALAÇÃO. AF_03/2023</t>
  </si>
  <si>
    <t>7.9</t>
  </si>
  <si>
    <t>TOMADA ALTA DE EMBUTIR (1 MÓDULO), 2P+T 10 A, INCLUINDO SUPORTE E PLACA - FORNECIMENTO E INSTALAÇÃO. AF_03/2023</t>
  </si>
  <si>
    <t>7.10</t>
  </si>
  <si>
    <t>TOMADA BAIXA DE EMBUTIR (2 MÓDULOS), 2P+T 10 A, INCLUINDO SUPORTE E PLACA - FORNECIMENTO E INSTALAÇÃO. AF_03/2023</t>
  </si>
  <si>
    <t>7.11</t>
  </si>
  <si>
    <t>INTERRUPTOR SIMPLES (1 MÓDULO) COM 1 TOMADA DE EMBUTIR 2P+T 10 A, INCLUINDO SUPORTE E PLACA - FORNECIMENTO E INSTALAÇÃO. AF_03/2023</t>
  </si>
  <si>
    <t>7.12</t>
  </si>
  <si>
    <t>INTERRUPTOR SIMPLES (1 MÓDULO), 10A/250V, INCLUINDO SUPORTE E PLACA - FORNECIMENTO E INSTALAÇÃO. AF_03/2023</t>
  </si>
  <si>
    <t>7.13</t>
  </si>
  <si>
    <t>LÂMPADA COMPACTA FLUORESCENTE DE 20 W, BASE E27 - FORNECIMENTO E INSTALAÇÃO. AF_02/2020</t>
  </si>
  <si>
    <t>7.14</t>
  </si>
  <si>
    <t>HASTE DE ATERRAMENTO, DIÂMETRO 5/8", COM 3 METROS - FORNECIMENTO E INSTALAÇÃO. AF_08/2023</t>
  </si>
  <si>
    <t>7.15</t>
  </si>
  <si>
    <t>TOMADA MÉDIA DE EMBUTIR (1 MÓDULO), 2P+T 10 A, INCLUINDO SUPORTE E PLACA - FORNECIMENTO E INSTALAÇÃO. AF_03/2023</t>
  </si>
  <si>
    <t>CRONOGRAMA DE EXECUÇÃO</t>
  </si>
  <si>
    <t>Estado do Rio Grande do Sul</t>
  </si>
  <si>
    <t>Prefeitura Municipal de Montenegro</t>
  </si>
  <si>
    <t>Secretaria Municipal de Gestão e Planejamento</t>
  </si>
  <si>
    <t xml:space="preserve">OBRA: </t>
  </si>
  <si>
    <t>CASA DE MADEIRA</t>
  </si>
  <si>
    <t xml:space="preserve">PROJETO: </t>
  </si>
  <si>
    <t>CONSTRUÇÃO CASA DE MADEIRA</t>
  </si>
  <si>
    <t xml:space="preserve">DATA: </t>
  </si>
  <si>
    <t>23 de setembro de 2025</t>
  </si>
  <si>
    <t>Item</t>
  </si>
  <si>
    <t xml:space="preserve">Descrição dos Serviços </t>
  </si>
  <si>
    <t>VALOR TOTAL</t>
  </si>
  <si>
    <t>1º Mês</t>
  </si>
  <si>
    <t>%</t>
  </si>
  <si>
    <t>2º Mês</t>
  </si>
  <si>
    <t>3º Mês</t>
  </si>
  <si>
    <t>Mat./M.Obra</t>
  </si>
  <si>
    <t>-</t>
  </si>
  <si>
    <t>TOTAL DAS MEDIÇÕES</t>
  </si>
  <si>
    <t xml:space="preserve">                  MEDIÇÕES  ACUMULADAS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</si>
  <si>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</si>
  <si>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</si>
  <si>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</si>
  <si>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</si>
  <si>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</si>
  <si>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</si>
  <si>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</si>
  <si>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</si>
  <si>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</si>
  <si>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Qtd.</t>
  </si>
  <si>
    <t>Unid.</t>
  </si>
  <si>
    <t>Percentual de Desconto</t>
  </si>
  <si>
    <t>PREFEITURA MUNICIPAL DE MONTENEGRO/RS</t>
  </si>
  <si>
    <t>SECRETARIA MUNICIPAL DE OBRAS PÚBLICAS</t>
  </si>
  <si>
    <t>COMPOSIÇÃO ANALÍTICA DA TAXA DE BONIFICAÇÃO E DESPESAS INDIRETAS (BDI)</t>
  </si>
  <si>
    <t>Obra: CONSTRUÇÃO UNIDADE DE CASA DE MADEIRA</t>
  </si>
  <si>
    <t>1.0</t>
  </si>
  <si>
    <t>CUSTOS INDIRETOS</t>
  </si>
  <si>
    <t>Administração Central e Local</t>
  </si>
  <si>
    <t>Seguros + Garantia</t>
  </si>
  <si>
    <t>Riscos</t>
  </si>
  <si>
    <t>Despesas Financeiras</t>
  </si>
  <si>
    <t>2.0</t>
  </si>
  <si>
    <t>TRIBUTOS</t>
  </si>
  <si>
    <t>Pis</t>
  </si>
  <si>
    <t>Cofins</t>
  </si>
  <si>
    <t xml:space="preserve">ISS </t>
  </si>
  <si>
    <t>CPRB</t>
  </si>
  <si>
    <t>3.0</t>
  </si>
  <si>
    <t>LUCRO</t>
  </si>
  <si>
    <t>Lucro</t>
  </si>
  <si>
    <t>4.0</t>
  </si>
  <si>
    <t>TAXA TOTAL DE BDI</t>
  </si>
  <si>
    <t>Segundo Acórdão 2622/2013 do Tribunal de Contas da União – TCU, o cálculo do BDI deve ser feito da seguinte maneira:</t>
  </si>
  <si>
    <t>AC  →  Administração Central</t>
  </si>
  <si>
    <t>S  →  Seguro</t>
  </si>
  <si>
    <t xml:space="preserve">R    →  Riscos </t>
  </si>
  <si>
    <t>G     →  Garantia</t>
  </si>
  <si>
    <t>DF    →  Despesas Financeiras</t>
  </si>
  <si>
    <t>L  →  Taxa de Lucro/Remuneração</t>
  </si>
  <si>
    <t>I  →  Incidência de Impostos (PIS, COFINS e ISS)</t>
  </si>
  <si>
    <t>COMPOSIÇÃO DE ENCARGOS SOCIAIS SOBRE A MÃO DE OBRA</t>
  </si>
  <si>
    <t>Obra: CONSTRUÇÃO CASA DE MADEIRA</t>
  </si>
  <si>
    <t>COD</t>
  </si>
  <si>
    <t>DESCRIÇÃO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</si>
  <si>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</si>
  <si>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</si>
  <si>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</si>
  <si>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</si>
  <si>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</si>
  <si>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</si>
  <si>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</si>
  <si>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</si>
  <si>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</si>
  <si>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</si>
  <si>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</si>
  <si>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</si>
  <si>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</si>
  <si>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</si>
  <si>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</si>
  <si>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</si>
  <si>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</si>
  <si>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GRUPO B</t>
  </si>
  <si>
    <t>B1</t>
  </si>
  <si>
    <t>Repouso Semanal Remunerado</t>
  </si>
  <si>
    <t>B2</t>
  </si>
  <si>
    <t>Feriados</t>
  </si>
  <si>
    <t>B3</t>
  </si>
  <si>
    <t>Auxílio-Enfermidade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</si>
  <si>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</si>
  <si>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</si>
  <si>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</si>
  <si>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</si>
  <si>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</si>
  <si>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</si>
  <si>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</si>
  <si>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</si>
  <si>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</si>
  <si>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 de Trabalho</t>
  </si>
  <si>
    <t>B9</t>
  </si>
  <si>
    <t>Férias Gozadas</t>
  </si>
  <si>
    <t>B10</t>
  </si>
  <si>
    <t>Licença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</si>
  <si>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</si>
  <si>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</si>
  <si>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</si>
  <si>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</si>
  <si>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</si>
  <si>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</si>
  <si>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</si>
  <si>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</si>
  <si>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</si>
  <si>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</si>
  <si>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</si>
  <si>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</si>
  <si>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</si>
  <si>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>Reincidência de Grupo A s/ Grupo B</t>
  </si>
  <si>
    <t>D2</t>
  </si>
  <si>
    <t>Reincidência de Grupo A s/ sobre C2 e Reincidência do A8 s/C1</t>
  </si>
  <si>
    <t>TOTAL (A+B+C+D)</t>
  </si>
  <si>
    <t>Composição Própria - 085</t>
  </si>
  <si>
    <t xml:space="preserve"> 085 </t>
  </si>
  <si>
    <t>Data</t>
  </si>
  <si>
    <t xml:space="preserve"> 06/2024 </t>
  </si>
  <si>
    <t>Estado</t>
  </si>
  <si>
    <t>Rio Grande do Sul</t>
  </si>
  <si>
    <t>Tipo</t>
  </si>
  <si>
    <t>PARE - PAREDES/PAINEIS</t>
  </si>
  <si>
    <t>Unidade</t>
  </si>
  <si>
    <t>Valor sem Desoneração</t>
  </si>
  <si>
    <t>203,68</t>
  </si>
  <si>
    <t>Valor com Desoneração</t>
  </si>
  <si>
    <t>196,17</t>
  </si>
  <si>
    <t>codigo</t>
  </si>
  <si>
    <t>Coeficiente</t>
  </si>
  <si>
    <t>C</t>
  </si>
  <si>
    <t xml:space="preserve"> 88273 SINAPI</t>
  </si>
  <si>
    <t>MARCENEIRO COM ENCARGOS COMPLEMENTARES</t>
  </si>
  <si>
    <t>SEDI - SERVIÇOS DIVERSOS</t>
  </si>
  <si>
    <t>H</t>
  </si>
  <si>
    <t>25,21</t>
  </si>
  <si>
    <t>22,50</t>
  </si>
  <si>
    <t>1,0</t>
  </si>
  <si>
    <t xml:space="preserve"> 88310 SINAPI</t>
  </si>
  <si>
    <t>PINTOR COM ENCARGOS COMPLEMENTARES</t>
  </si>
  <si>
    <t>28,55</t>
  </si>
  <si>
    <t>25,62</t>
  </si>
  <si>
    <t>0,5</t>
  </si>
  <si>
    <t>14,27</t>
  </si>
  <si>
    <t>12,81</t>
  </si>
  <si>
    <t xml:space="preserve"> 102230 SINAPI</t>
  </si>
  <si>
    <t>PINT - PINTURAS</t>
  </si>
  <si>
    <t>24,05</t>
  </si>
  <si>
    <t>22,38</t>
  </si>
  <si>
    <t>2,0</t>
  </si>
  <si>
    <t>48,10</t>
  </si>
  <si>
    <t>44,76</t>
  </si>
  <si>
    <t>I</t>
  </si>
  <si>
    <t xml:space="preserve"> 00039436 SINAPI</t>
  </si>
  <si>
    <t>PARAFUSO DRY WALL, EM ACO FOSFATIZADO, CABECA TROMBETA E PONTA AGULHA (TA), COMPRIMENTO 35 MM</t>
  </si>
  <si>
    <t>0,18</t>
  </si>
  <si>
    <t>30,0</t>
  </si>
  <si>
    <t>5,40</t>
  </si>
  <si>
    <t xml:space="preserve"> 00004509 SINAPI</t>
  </si>
  <si>
    <t>SARRAFO *2,5 X 10* CM EM PINUS, MISTA OU EQUIVALENTE DA REGIAO - BRUTA</t>
  </si>
  <si>
    <t>M</t>
  </si>
  <si>
    <t>3,48</t>
  </si>
  <si>
    <t>6,96</t>
  </si>
  <si>
    <t xml:space="preserve"> D.04.000.035511 CPOS</t>
  </si>
  <si>
    <t>Tabua aparelhada em cambará, cedrinho, cupuíba, eucalipto-citriodora, eucalipto-saligna, garapa, pinus-elioti, de 10 x 2 cm - macho/fêmea</t>
  </si>
  <si>
    <t>77,26</t>
  </si>
  <si>
    <t xml:space="preserve"> 00004500 SINAPI</t>
  </si>
  <si>
    <t>VIGA *7,5 X 10* CM EM PINUS, MISTA OU EQUIVALENTE DA REGIAO - BRUTA</t>
  </si>
  <si>
    <t>13,24</t>
  </si>
  <si>
    <t>26,48</t>
  </si>
  <si>
    <t>Composição Própria - 086</t>
  </si>
  <si>
    <t xml:space="preserve"> 086 </t>
  </si>
  <si>
    <t xml:space="preserve">  </t>
  </si>
  <si>
    <t>FUES - FUNDAÇÕES E ESTRUTURAS</t>
  </si>
  <si>
    <t>180,65</t>
  </si>
  <si>
    <t>174,01</t>
  </si>
  <si>
    <t xml:space="preserve"> 96555 SINAPI</t>
  </si>
  <si>
    <t>CONCRETAGEM DE BLOCO DE COROAMENTO OU VIGA BALDRAME, FCK 30 MPA, COM USO DE JERICA - LANÇAMENTO, ADENSAMENTO E ACABAMENTO. AF_01/2024</t>
  </si>
  <si>
    <t>751,74</t>
  </si>
  <si>
    <t>726,66</t>
  </si>
  <si>
    <t>0,065</t>
  </si>
  <si>
    <t>48,86</t>
  </si>
  <si>
    <t>47,23</t>
  </si>
  <si>
    <t xml:space="preserve"> 92802 SINAPI</t>
  </si>
  <si>
    <t>CORTE E DOBRA DE AÇO CA-50, DIÂMETRO DE 8,0 MM. AF_06/2022</t>
  </si>
  <si>
    <t>KG</t>
  </si>
  <si>
    <t>9,98</t>
  </si>
  <si>
    <t>9,92</t>
  </si>
  <si>
    <t>6,32</t>
  </si>
  <si>
    <t>63,07</t>
  </si>
  <si>
    <t>62,69</t>
  </si>
  <si>
    <t xml:space="preserve"> 93358 SINAPI</t>
  </si>
  <si>
    <t>ESCAVAÇÃO MANUAL DE VALA COM PROFUNDIDADE MENOR OU IGUAL A 1,30 M. AF_02/2021</t>
  </si>
  <si>
    <t>MOVT - MOVIMENTO DE TERRA</t>
  </si>
  <si>
    <t>88,61</t>
  </si>
  <si>
    <t>79,43</t>
  </si>
  <si>
    <t>0,064</t>
  </si>
  <si>
    <t>5,67</t>
  </si>
  <si>
    <t>5,08</t>
  </si>
  <si>
    <t xml:space="preserve"> 96531 SINAPI</t>
  </si>
  <si>
    <t>FABRICAÇÃO, MONTAGEM E DESMONTAGEM DE FÔRMA PARA BLOCO DE COROAMENTO, EM MADEIRA SERRADA, E=25 MM, 2 UTILIZAÇÕES. AF_01/2024</t>
  </si>
  <si>
    <t>96,12</t>
  </si>
  <si>
    <t>89,91</t>
  </si>
  <si>
    <t>0,64</t>
  </si>
  <si>
    <t>61,51</t>
  </si>
  <si>
    <t>57,54</t>
  </si>
  <si>
    <t xml:space="preserve"> 96621 SINAPI</t>
  </si>
  <si>
    <t>LASTRO COM MATERIAL GRANULAR, APLICAÇÃO EM BLOCOS DE COROAMENTO, ESPESSURA DE *5 CM*. AF_01/2024</t>
  </si>
  <si>
    <t>193,45</t>
  </si>
  <si>
    <t>184,44</t>
  </si>
  <si>
    <t>0,008</t>
  </si>
  <si>
    <t>1,54</t>
  </si>
  <si>
    <t>1,47</t>
  </si>
  <si>
    <t>Composição Própria - 087</t>
  </si>
  <si>
    <t xml:space="preserve"> 087 </t>
  </si>
  <si>
    <t>187,68</t>
  </si>
  <si>
    <t>182,54</t>
  </si>
  <si>
    <t>0,05</t>
  </si>
  <si>
    <t>37,58</t>
  </si>
  <si>
    <t>36,33</t>
  </si>
  <si>
    <t xml:space="preserve"> 92801 SINAPI</t>
  </si>
  <si>
    <t>CORTE E DOBRA DE AÇO CA-50, DIÂMETRO DE 6,3 MM. AF_06/2022</t>
  </si>
  <si>
    <t>10,04</t>
  </si>
  <si>
    <t>9,93</t>
  </si>
  <si>
    <t>1,176</t>
  </si>
  <si>
    <t>11,80</t>
  </si>
  <si>
    <t>11,67</t>
  </si>
  <si>
    <t>1,58</t>
  </si>
  <si>
    <t>15,76</t>
  </si>
  <si>
    <t>15,67</t>
  </si>
  <si>
    <t xml:space="preserve"> 92265 SINAPI</t>
  </si>
  <si>
    <t>FABRICAÇÃO DE FÔRMA PARA VIGAS, EM CHAPA DE MADEIRA COMPENSADA RESINADA, E = 17 MM. AF_09/2020</t>
  </si>
  <si>
    <t>153,14</t>
  </si>
  <si>
    <t>148,57</t>
  </si>
  <si>
    <t>0,8</t>
  </si>
  <si>
    <t>122,51</t>
  </si>
  <si>
    <t>118,85</t>
  </si>
  <si>
    <t>Composição Própria - 088</t>
  </si>
  <si>
    <t xml:space="preserve"> 088 </t>
  </si>
  <si>
    <t>PILAR EM CONCRETO ARMADO FCK 30MPA 40x20Xx0CM - M²</t>
  </si>
  <si>
    <t>110,43</t>
  </si>
  <si>
    <t>107,78</t>
  </si>
  <si>
    <t xml:space="preserve"> 103669 SINAPI</t>
  </si>
  <si>
    <t>CONCRETAGEM DE PILARES, FCK = 25 MPA,  COM USO DE BALDES - LANÇAMENTO, ADENSAMENTO E ACABAMENTO. AF_02/2022</t>
  </si>
  <si>
    <t>961,76</t>
  </si>
  <si>
    <t>930,21</t>
  </si>
  <si>
    <t>0,02</t>
  </si>
  <si>
    <t>19,23</t>
  </si>
  <si>
    <t>18,60</t>
  </si>
  <si>
    <t xml:space="preserve"> 92263 SINAPI</t>
  </si>
  <si>
    <t>FABRICAÇÃO DE FÔRMA PARA PILARES E ESTRUTURAS SIMILARES, EM CHAPA DE MADEIRA COMPENSADA RESINADA, E = 17 MM. AF_09/2020</t>
  </si>
  <si>
    <t>198,90</t>
  </si>
  <si>
    <t>193,28</t>
  </si>
  <si>
    <t>0,32</t>
  </si>
  <si>
    <t>63,64</t>
  </si>
  <si>
    <t>61,84</t>
  </si>
  <si>
    <t>Composição Própria - 089</t>
  </si>
  <si>
    <t xml:space="preserve"> 089 </t>
  </si>
  <si>
    <t>Composição Própria - 090</t>
  </si>
  <si>
    <t xml:space="preserve"> 090 </t>
  </si>
  <si>
    <t>131,73</t>
  </si>
  <si>
    <t>128,30</t>
  </si>
  <si>
    <t xml:space="preserve"> CP08 Emp</t>
  </si>
  <si>
    <t xml:space="preserve">ASSENTAMENTO DE PEDRA GRÊS PARA ALICERCE INCLUINDO ARGAMASSA </t>
  </si>
  <si>
    <t>ASTU - ASSENTAMENTO DE TUBOS E PECAS</t>
  </si>
  <si>
    <t>128,35</t>
  </si>
  <si>
    <t>124,92</t>
  </si>
  <si>
    <t xml:space="preserve"> 00037395 SINAPI</t>
  </si>
  <si>
    <t>PINO DE ACO COM FURO, HASTE = 27 MM (ACAO DIRETA)</t>
  </si>
  <si>
    <t>CENTO</t>
  </si>
  <si>
    <t>44,78</t>
  </si>
  <si>
    <t>0,01</t>
  </si>
  <si>
    <t>0,44</t>
  </si>
  <si>
    <t xml:space="preserve"> 00034548 SINAPI</t>
  </si>
  <si>
    <t>TELA DE ACO SOLDADA GALVANIZADA/ZINCADA PARA ALVENARIA, FIO D = *1,20 A 1,70* MM, MALHA 15 X 15 MM, (C X L) *50 X 17,5* CM</t>
  </si>
  <si>
    <t>6,98</t>
  </si>
  <si>
    <t>0,42</t>
  </si>
  <si>
    <t>2,93</t>
  </si>
  <si>
    <t>Composição Própria - CP08</t>
  </si>
  <si>
    <t xml:space="preserve"> CP08 </t>
  </si>
  <si>
    <t xml:space="preserve"> 04/2023 </t>
  </si>
  <si>
    <t xml:space="preserve"> 87292 SINAPI</t>
  </si>
  <si>
    <t>ARGAMASSA TRAÇO 1:2:8 (EM VOLUME DE CIMENTO, CAL E AREIA MÉDIA ÚMIDA) PARA EMBOÇO/MASSA ÚNICA/ASSENTAMENTO DE ALVENARIA DE VEDAÇÃO, PREPARO MECÂNICO COM BETONEIRA 400 L. AF_08/2019</t>
  </si>
  <si>
    <t>Argamassas</t>
  </si>
  <si>
    <t>613,44</t>
  </si>
  <si>
    <t>599,22</t>
  </si>
  <si>
    <t>0,0138</t>
  </si>
  <si>
    <t>8,46</t>
  </si>
  <si>
    <t>8,26</t>
  </si>
  <si>
    <t xml:space="preserve"> 88309 SINAPI</t>
  </si>
  <si>
    <t>PEDREIRO COM ENCARGOS COMPLEMENTARES</t>
  </si>
  <si>
    <t>Livro SINAPI: Cálculos e Parâmetros</t>
  </si>
  <si>
    <t>28,07</t>
  </si>
  <si>
    <t>25,72</t>
  </si>
  <si>
    <t>0,99</t>
  </si>
  <si>
    <t>27,78</t>
  </si>
  <si>
    <t>25,46</t>
  </si>
  <si>
    <t xml:space="preserve"> 88316 SINAPI</t>
  </si>
  <si>
    <t>SERVENTE COM ENCARGOS COMPLEMENTARES</t>
  </si>
  <si>
    <t>23,26</t>
  </si>
  <si>
    <t>21,43</t>
  </si>
  <si>
    <t>0,495</t>
  </si>
  <si>
    <t>11,51</t>
  </si>
  <si>
    <t>10,60</t>
  </si>
  <si>
    <t xml:space="preserve"> 00000002 Emp</t>
  </si>
  <si>
    <t>PEDRA GRÊS MÉDIA - 21X42CM - ESPESSURA ENTRE 14,50CM</t>
  </si>
  <si>
    <t>un</t>
  </si>
  <si>
    <t>4,03</t>
  </si>
  <si>
    <t>20,0</t>
  </si>
  <si>
    <t>80,60</t>
  </si>
  <si>
    <t>PEDRA GRÊS MÉDIA - ENTRE 10 E 12CM DE ESPESSURA</t>
  </si>
  <si>
    <t>Descrição dos Serviços</t>
  </si>
  <si>
    <t>CNPJ</t>
  </si>
  <si>
    <t xml:space="preserve">RAZÃO SOCIAL </t>
  </si>
  <si>
    <t>FONTE</t>
  </si>
  <si>
    <t>VALOR UNITÁRIO(R$)</t>
  </si>
  <si>
    <t>91.845.735/0004-14</t>
  </si>
  <si>
    <t>LF Comercial de Bens LTDA</t>
  </si>
  <si>
    <t>https://www.g-haus.com.br/pedra-alicerce-media/p</t>
  </si>
  <si>
    <t xml:space="preserve">03.627.964/0001-52 </t>
  </si>
  <si>
    <t>Materiais de Construção Fachi</t>
  </si>
  <si>
    <t>https://fachi.com.br/produto/113445-pedra-alicerce-grossa</t>
  </si>
  <si>
    <t>91.730.218/0001-57</t>
  </si>
  <si>
    <t>FERRAGEM PONTO SUL LTDA</t>
  </si>
  <si>
    <t>https://ferragempontosul.com.br/product/206105/details/</t>
  </si>
  <si>
    <t>MEDIANA</t>
  </si>
  <si>
    <t>MEMÓRIA DE CÁLCULO</t>
  </si>
  <si>
    <t>Itens</t>
  </si>
  <si>
    <t>Quantidade</t>
  </si>
  <si>
    <t>Base de cálculo</t>
  </si>
  <si>
    <t xml:space="preserve"> = 1m x 1m</t>
  </si>
  <si>
    <t>conforme planta de fundações</t>
  </si>
  <si>
    <t>área de intervenção do terreno a ser utilizado</t>
  </si>
  <si>
    <t>conforme projeto</t>
  </si>
  <si>
    <t xml:space="preserve"> = 38,88m x 0,20, x 0,45m</t>
  </si>
  <si>
    <t>*</t>
  </si>
  <si>
    <t xml:space="preserve"> = 12 x 1,5m</t>
  </si>
  <si>
    <t>perimetro externo da casa e perimetro das paredes internas</t>
  </si>
  <si>
    <t xml:space="preserve"> = 38,88m x 0,20m x 3</t>
  </si>
  <si>
    <t xml:space="preserve"> =2,7m x 31,33m - aberturas 9,39m²</t>
  </si>
  <si>
    <t xml:space="preserve"> = (38,88 x 0,15)+(38,88 x 0,75) + (35,88 x 0,75)</t>
  </si>
  <si>
    <t xml:space="preserve"> = 8,2m x 2,25m - aberturas 1,71m²</t>
  </si>
  <si>
    <t xml:space="preserve"> =(15,34m + 2,86m + 14,82m) x 0,75m</t>
  </si>
  <si>
    <t>área de piso conforme projeto</t>
  </si>
  <si>
    <t xml:space="preserve"> = 38,63m² x 0,05m</t>
  </si>
  <si>
    <t xml:space="preserve"> = 0,40 x 0,60</t>
  </si>
  <si>
    <t xml:space="preserve"> = (1,44m² x 2) + 1,20m²</t>
  </si>
  <si>
    <t xml:space="preserve"> = janelas madeira: 8,64m²  portas madeiras: 15,54m²</t>
  </si>
  <si>
    <t>área de telhado conforme projeto</t>
  </si>
  <si>
    <t xml:space="preserve"> = 3,35m² + 3,35m² + 6,72m² + 2,86m² + 7,93m² + 1,2m² + 7,93m² +8,62m² + 7,31m³</t>
  </si>
  <si>
    <t xml:space="preserve"> = 11,29m+4,6m+7m+11,28m+17,2m+27,38m</t>
  </si>
  <si>
    <t xml:space="preserve"> = (8,2m x 2,7m) + (7m x 2,5m) + 2,86m - abeturas</t>
  </si>
  <si>
    <t xml:space="preserve"> = 7,92m² + 7,31m² + 1,2m² + 2,86m² + 8,62m² + 7,93m²</t>
  </si>
  <si>
    <t xml:space="preserve"> = 7m x 2,5m - aberturas 1,71m²</t>
  </si>
  <si>
    <t xml:space="preserve"> = 8,2m 2,7m - aberturas 1,77m²</t>
  </si>
  <si>
    <t>apoio1</t>
  </si>
  <si>
    <t>apoio2</t>
  </si>
  <si>
    <t>Código Família</t>
  </si>
  <si>
    <t>Compras</t>
  </si>
  <si>
    <t>equipamentos/materiais p/escritorio/escola/artes plasticas</t>
  </si>
  <si>
    <t>Compras e Outros Serviços</t>
  </si>
  <si>
    <t>servicos técnicos: projetos/auditorias/ consultorias/assessorias</t>
  </si>
  <si>
    <t>Outros Serviços</t>
  </si>
  <si>
    <t>serviços de engenharia/obras: resíduos sólidos</t>
  </si>
  <si>
    <t>serviços de engenharia/obras: edificações</t>
  </si>
  <si>
    <t>serviços de engenharia/obras: rodovias, ferrovias e aeroportos</t>
  </si>
  <si>
    <t>serviços de engenharia/obras: obras-de-arte-especiais</t>
  </si>
  <si>
    <t>serviços de engenharia/obras: urbanização</t>
  </si>
  <si>
    <t>serviços de engenharia/obras: infraestrutura de energia</t>
  </si>
  <si>
    <t>serviços de engenharia/obras: saneamento</t>
  </si>
  <si>
    <t>serviços de engenharia/obras: obras portuárias, marítimas e fluviais</t>
  </si>
  <si>
    <t>serviços de engenharia/obras: serviços especializados para construção</t>
  </si>
  <si>
    <t>serviços de engenharia/obras: inst. elétricas, hidráulicas e outras inst. em construções</t>
  </si>
  <si>
    <t>serviços de engenharia/obras: serviços técnicos de engenharia e arquitetura</t>
  </si>
  <si>
    <t>serviços: credenciamento de serviços de educação</t>
  </si>
  <si>
    <t>serviços: credenciamento de serviços de saúde</t>
  </si>
  <si>
    <t>servicos: terceirizacao de mao-de-obra especializada</t>
  </si>
  <si>
    <t>materiais p/escritório</t>
  </si>
  <si>
    <t>materiais/ suprimentos p/informatica</t>
  </si>
  <si>
    <t>equipamentos p/informatica</t>
  </si>
  <si>
    <t>servicos: terceirizacao de mao-de-obra</t>
  </si>
  <si>
    <t>servicos: transporte de cargas e passageiros</t>
  </si>
  <si>
    <t>servicos: graficos/similares</t>
  </si>
  <si>
    <t>servicos: som, imagem e programacao visual</t>
  </si>
  <si>
    <t>servicos: manutencao de veiculos, equipamentos e aeronaves</t>
  </si>
  <si>
    <t>servicos: manut/equip/escrit/eletrodomesticos/refrigeracao</t>
  </si>
  <si>
    <t>servicos: serralheria/marcen./carpin./metalurgica/fundicao</t>
  </si>
  <si>
    <t>servicos: locacao de veiculos, equipamentos e aeronaves</t>
  </si>
  <si>
    <t>Locações</t>
  </si>
  <si>
    <t>serviços: locacao de imoveis</t>
  </si>
  <si>
    <t>aquisição de imoveis</t>
  </si>
  <si>
    <t>maquinas p/autenticar/registrar/franquear e similares</t>
  </si>
  <si>
    <t>servicos: vigilancia/seguranca/transporte de valores</t>
  </si>
  <si>
    <t>servicos: alimentacao</t>
  </si>
  <si>
    <t>servicos: hotelaria/agencias de viagem e turismo</t>
  </si>
  <si>
    <t>servicos: bilheteria / estacionamento</t>
  </si>
  <si>
    <t>livros/publicacoes/revistas</t>
  </si>
  <si>
    <t>servicos: seguros</t>
  </si>
  <si>
    <t>servicos: contratacao parceria/invest./arrend/merchandising</t>
  </si>
  <si>
    <t>servicos: contratacao instituicao de ensino superior</t>
  </si>
  <si>
    <t>servicos: informatica-software/hardware</t>
  </si>
  <si>
    <t>papel/papelao/cartao/cartolina</t>
  </si>
  <si>
    <t>servicos: fornecimento de vales/tickets</t>
  </si>
  <si>
    <t>servicos: analises clinicas/laborat. e exames medicos/odont.</t>
  </si>
  <si>
    <t>equipamentos/materiais p/recreacao/deficientes</t>
  </si>
  <si>
    <t>instrumentos musicais/componentes/acessorios</t>
  </si>
  <si>
    <t>equipamentos/materiais esportivos</t>
  </si>
  <si>
    <t>embalagens em geral/cordas/barbantes/fitas (exceto p/med.)</t>
  </si>
  <si>
    <t>bandeiras/flamulas/acessorios</t>
  </si>
  <si>
    <t>servicos: insignias/brasoes/escudos/medalhas/trofeus/brindes</t>
  </si>
  <si>
    <t>vestuarios/uniformes (exceto vestuario de seguranca)</t>
  </si>
  <si>
    <t>calcados/bolsas/malas/mochila (exceto de seguranca)</t>
  </si>
  <si>
    <t>materiais de armarinho/aviamentos</t>
  </si>
  <si>
    <t>materiais p/cama/mesa/banho</t>
  </si>
  <si>
    <t>equipamentos/materiais p/microfilmagem</t>
  </si>
  <si>
    <t>eletrodomesticos</t>
  </si>
  <si>
    <t>equipamentos/componentes/acessorios p/climatizacao</t>
  </si>
  <si>
    <t>equipamentos/materiais/acessorios p/projecao/video/foto/som</t>
  </si>
  <si>
    <t>moveis/estofados/componentes em geral</t>
  </si>
  <si>
    <t>colchoes/colchonetes/travesseiros/almofadas/revestimentos</t>
  </si>
  <si>
    <t>equipamentos/materiais/acessorios p/uso comercial/industrial</t>
  </si>
  <si>
    <t>utensilios e materiais descartaveis p/copa/cozinha</t>
  </si>
  <si>
    <t>equipamentos/materiais p/limpeza/higiene (uso geral)</t>
  </si>
  <si>
    <t>equipamentos/acessorios p/acampamento</t>
  </si>
  <si>
    <t>equipamentos/componentes/acessorios p/radiotelecomunicacao</t>
  </si>
  <si>
    <t>equipamentos/componentes/acessorios p/radiodifusao</t>
  </si>
  <si>
    <t>equipamentos/componentes/acessorios p/telefonia</t>
  </si>
  <si>
    <t>equipamentos/componentes/acessorios p/medicao</t>
  </si>
  <si>
    <t>equipamentos p/geracao/distribuicao de energia eletrica</t>
  </si>
  <si>
    <t>componentes p/equipamentos eletricos/eletronicos</t>
  </si>
  <si>
    <t>equipamentos p/controle de pessoal</t>
  </si>
  <si>
    <t>equipamentos/componentes/acessorios p/solda (em geral)</t>
  </si>
  <si>
    <t>feramentas manuais (uso geral)</t>
  </si>
  <si>
    <t>equipamentos eletricos p/oficinas (uso geral)</t>
  </si>
  <si>
    <t>ferragens/abrasivos</t>
  </si>
  <si>
    <t>arames/telas</t>
  </si>
  <si>
    <t>madeiras em geral</t>
  </si>
  <si>
    <t>materia-prima plastica/sintetica/borracha/derivados</t>
  </si>
  <si>
    <t>materia-prima p/metalurgia</t>
  </si>
  <si>
    <t>equipamentos/materiais p/construcao civil</t>
  </si>
  <si>
    <t>equipamentos/materiais p/instalacoes eletricas</t>
  </si>
  <si>
    <t>equip./materiais p/instalacoes hidrosanitarias e gas natural</t>
  </si>
  <si>
    <t>vidros planos/espelhos</t>
  </si>
  <si>
    <t>materiais p/decoracao de interiores</t>
  </si>
  <si>
    <t>obras de arte/objetos decorativos</t>
  </si>
  <si>
    <t>equipamentos/materiais de seguranca e protecao</t>
  </si>
  <si>
    <t>bombas/motobombas/compressores/componentes/acessorios</t>
  </si>
  <si>
    <t>equipamentos/materiais p/irrigacao</t>
  </si>
  <si>
    <t>equipamentos/materiais/suprimentos tratamento de agua/esgoto</t>
  </si>
  <si>
    <t>equipamentos/pecas/aces. p/constr./conserv. rodovias/portos</t>
  </si>
  <si>
    <t>equipamentos/pecas/acessorios p/mineracao/escavacao</t>
  </si>
  <si>
    <t>equipamentos/acessorios p/transporte de mercadorias</t>
  </si>
  <si>
    <t>equipamentos/pecas/acessorios p/ajardinamento</t>
  </si>
  <si>
    <t>elevadores/pontes rolantes/guindastes/talhas</t>
  </si>
  <si>
    <t>veiculos</t>
  </si>
  <si>
    <t>equipamentos/pecas/materiais/acessorios p/conserv. veiculos</t>
  </si>
  <si>
    <t>equipamentos/pecas/acessorios p/agricultura/pecuaria e pesca</t>
  </si>
  <si>
    <t>alimentacao humana especial/manipuladas/fracionada</t>
  </si>
  <si>
    <t>pneus/camaras/protetores/materiais p/consertos</t>
  </si>
  <si>
    <t>equipamentos/pecas/acessorios p/navegacao</t>
  </si>
  <si>
    <t>materiais/acessorios/pecas fundidas</t>
  </si>
  <si>
    <t>equipamentos p/lancamentos/pouso/manobras de aeronaves</t>
  </si>
  <si>
    <t>combustiveis/lubrificantes/derivados de petroleo</t>
  </si>
  <si>
    <t>botijoes/instalacoes industriais de gas glp</t>
  </si>
  <si>
    <t>armamentos/explosivos/municoes</t>
  </si>
  <si>
    <t>alimentacao humana - prod.origem animal in natura</t>
  </si>
  <si>
    <t>alimentacao humana - prod.especial/manipulados/pre-elaborado</t>
  </si>
  <si>
    <t>alimentacao humana-prod.origem animal embutidos</t>
  </si>
  <si>
    <t>alimentacao humana - produtos de origem vegetal in natura</t>
  </si>
  <si>
    <t>alimentacao humana - laticinios e correlatos</t>
  </si>
  <si>
    <t>alimentacao humana - produtos nao pereciveis</t>
  </si>
  <si>
    <t>alimentacao humana - produtos de panificacao</t>
  </si>
  <si>
    <t>alimentacao humana: enteral/oral</t>
  </si>
  <si>
    <t>alimentacao humana: produtos coloniais</t>
  </si>
  <si>
    <t>equipamentos e gases uso hopitalar/laboratorial/industrial</t>
  </si>
  <si>
    <t>equipamentos/materiais p/industria farmaceutica</t>
  </si>
  <si>
    <t>equipamentos/materiais p/laboratorio</t>
  </si>
  <si>
    <t>diagnostica</t>
  </si>
  <si>
    <t>equipamentos/materiais medico-hospitalares/enfermagem</t>
  </si>
  <si>
    <t>medicamentos de uso humano</t>
  </si>
  <si>
    <t>medicamentos importados (uso humano)</t>
  </si>
  <si>
    <t>medicamentos de uso humano - excepcionais</t>
  </si>
  <si>
    <t>medicamentos de uso humano - especiais</t>
  </si>
  <si>
    <t>medicamentos de uso humano - genericos</t>
  </si>
  <si>
    <t>materiais p/higiene pessoal/profilaxia</t>
  </si>
  <si>
    <t>servicos: orteses/proteses</t>
  </si>
  <si>
    <t>equipamentos/materiais odontologicos</t>
  </si>
  <si>
    <t>equipamentos/materiais/medicamentos veterinarios</t>
  </si>
  <si>
    <t>animais</t>
  </si>
  <si>
    <t>forragens e outros alimentos p/animais</t>
  </si>
  <si>
    <t>adubos/corretivos do solo</t>
  </si>
  <si>
    <t>defensivos agricolas/domesticos</t>
  </si>
  <si>
    <t>sementes/mudas de plantas</t>
  </si>
  <si>
    <t>produtos quimicos de limpeza/higiene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</si>
</sst>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_(&quot;R$&quot;* #,##0.00_);_(&quot;R$&quot;* \(#,##0.00\);_(&quot;R$&quot;* \-??_);_(@_)"/>
    <numFmt numFmtId="165" formatCode="_(&quot;R$&quot;* #,##0.00_);_(&quot;R$&quot;* \(#,##0.00\);_(&quot;R$&quot;* &quot;-&quot;??_);_(@_)"/>
    <numFmt numFmtId="166" formatCode="_(* #,##0.00_);_(* \(#,##0.00\);_(* \-??_);_(@_)"/>
    <numFmt numFmtId="167" formatCode="_(* #,##0.00_);_(* \(#,##0.00\);_(* &quot;-&quot;??_);_(@_)"/>
    <numFmt numFmtId="168" formatCode="00"/>
    <numFmt numFmtId="169" formatCode="#,##0.0000"/>
    <numFmt numFmtId="170" formatCode="&quot;R$&quot;\ #,##0.00"/>
    <numFmt numFmtId="171" formatCode="dd/mm/yy;@"/>
    <numFmt numFmtId="172" formatCode="_-&quot;R$ &quot;* #,##0.00_-;&quot;-R$ &quot;* #,##0.00_-;_-&quot;R$ &quot;* \-??_-;_-@_-"/>
  </numFmts>
  <fonts count="42">
    <font>
      <sz val="11"/>
      <color theme="1"/>
      <name val="Calibri"/>
      <charset val="134"/>
      <scheme val="minor"/>
    </font>
    <font>
      <b/>
      <sz val="9"/>
      <color theme="1"/>
      <name val="Tahoma"/>
      <charset val="134"/>
    </font>
    <font>
      <sz val="9"/>
      <color rgb="FF000000"/>
      <name val="Tahoma"/>
      <charset val="134"/>
    </font>
    <font>
      <b/>
      <sz val="11"/>
      <color theme="1"/>
      <name val="Calibri"/>
      <charset val="134"/>
      <scheme val="minor"/>
    </font>
    <font>
      <sz val="8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b/>
      <sz val="16"/>
      <name val="Arial Narrow"/>
      <charset val="134"/>
    </font>
    <font>
      <sz val="16"/>
      <name val="Arial Narrow"/>
      <charset val="134"/>
    </font>
    <font>
      <u/>
      <sz val="11"/>
      <color theme="10"/>
      <name val="Arial"/>
      <charset val="134"/>
    </font>
    <font>
      <b/>
      <sz val="11"/>
      <name val="Arial"/>
      <charset val="134"/>
    </font>
    <font>
      <b/>
      <sz val="10"/>
      <name val="Arial"/>
      <charset val="134"/>
    </font>
    <font>
      <sz val="10"/>
      <name val="Arial"/>
      <charset val="134"/>
    </font>
    <font>
      <sz val="10"/>
      <color rgb="FF000000"/>
      <name val="Arial"/>
      <charset val="134"/>
    </font>
    <font>
      <b/>
      <sz val="11"/>
      <color indexed="8"/>
      <name val="Century Gothic"/>
      <charset val="134"/>
    </font>
    <font>
      <b/>
      <sz val="10"/>
      <color indexed="8"/>
      <name val="Century Gothic"/>
      <charset val="134"/>
    </font>
    <font>
      <sz val="11"/>
      <color theme="1"/>
      <name val="Century Gothic"/>
      <charset val="134"/>
    </font>
    <font>
      <sz val="11"/>
      <color indexed="8"/>
      <name val="Century Gothic"/>
      <charset val="134"/>
    </font>
    <font>
      <i/>
      <sz val="11"/>
      <color indexed="8"/>
      <name val="Century Gothic"/>
      <charset val="134"/>
    </font>
    <font>
      <sz val="11"/>
      <name val="Century Gothic"/>
      <charset val="134"/>
    </font>
    <font>
      <sz val="11"/>
      <color theme="0"/>
      <name val="Calibri"/>
      <charset val="134"/>
      <scheme val="minor"/>
    </font>
    <font>
      <sz val="1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b/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0"/>
      <name val="Calibri"/>
      <charset val="134"/>
      <scheme val="minor"/>
    </font>
    <font>
      <sz val="11"/>
      <color theme="1"/>
      <name val="Arial Narrow"/>
      <charset val="134"/>
    </font>
    <font>
      <sz val="11"/>
      <color theme="0"/>
      <name val="Arial Narrow"/>
      <charset val="134"/>
    </font>
    <font>
      <sz val="11"/>
      <name val="Arial Narrow"/>
      <charset val="134"/>
    </font>
    <font>
      <b/>
      <sz val="11"/>
      <color theme="1"/>
      <name val="Arial Narrow"/>
      <charset val="134"/>
    </font>
    <font>
      <b/>
      <sz val="11"/>
      <color theme="0"/>
      <name val="Arial Narrow"/>
      <charset val="134"/>
    </font>
    <font>
      <b/>
      <sz val="11"/>
      <name val="Arial Narrow"/>
      <charset val="134"/>
    </font>
    <font>
      <sz val="11"/>
      <color rgb="FF000000"/>
      <name val="Arial Narrow"/>
      <charset val="134"/>
    </font>
    <font>
      <sz val="11"/>
      <color rgb="FFFF0000"/>
      <name val="Arial Narrow"/>
      <charset val="134"/>
    </font>
    <font>
      <b/>
      <sz val="11"/>
      <name val="Calibri"/>
      <charset val="1"/>
    </font>
    <font>
      <sz val="10"/>
      <name val="Arial"/>
      <charset val="134"/>
    </font>
    <font>
      <sz val="11"/>
      <name val="Arial"/>
      <charset val="134"/>
    </font>
    <font>
      <sz val="11"/>
      <color rgb="FF000000"/>
      <name val="Calibri"/>
      <charset val="1"/>
    </font>
    <font>
      <sz val="9"/>
      <name val="Tahoma"/>
      <charset val="134"/>
    </font>
    <font>
      <b/>
      <sz val="9"/>
      <name val="Tahoma"/>
      <charset val="134"/>
    </font>
    <font>
      <b/>
      <sz val="10"/>
      <name val="Tahoma"/>
      <charset val="134"/>
    </font>
    <font>
      <sz val="11"/>
      <color theme="1"/>
      <name val="Calibri"/>
      <charset val="134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CFE0F1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FF0D8"/>
        <bgColor indexed="64"/>
      </patternFill>
    </fill>
    <fill>
      <patternFill patternType="solid">
        <fgColor rgb="FFF7F3D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6795556505021"/>
        <bgColor rgb="FFD6D6D6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</fills>
  <borders count="73">
    <border>
      <left/>
      <right/>
      <top/>
      <bottom/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/>
      <right/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6">
    <xf numFmtId="0" fontId="0" fillId="0" borderId="0"/>
    <xf numFmtId="44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164" fontId="35" fillId="0" borderId="0" applyFill="0" applyBorder="0" applyAlignment="0" applyProtection="0"/>
    <xf numFmtId="165" fontId="35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6" fillId="0" borderId="0"/>
    <xf numFmtId="0" fontId="37" fillId="0" borderId="0"/>
    <xf numFmtId="0" fontId="35" fillId="0" borderId="0"/>
    <xf numFmtId="9" fontId="35" fillId="0" borderId="0" applyFont="0" applyFill="0" applyBorder="0" applyAlignment="0" applyProtection="0"/>
    <xf numFmtId="166" fontId="35" fillId="0" borderId="0" applyFill="0" applyBorder="0" applyAlignment="0" applyProtection="0"/>
    <xf numFmtId="166" fontId="35" fillId="0" borderId="0" applyFill="0" applyBorder="0" applyAlignment="0" applyProtection="0"/>
    <xf numFmtId="167" fontId="35" fillId="0" borderId="0" applyFont="0" applyFill="0" applyBorder="0" applyAlignment="0" applyProtection="0"/>
  </cellStyleXfs>
  <cellXfs count="4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3" fillId="0" borderId="7" xfId="0" applyFont="1" applyBorder="1" applyAlignment="1">
      <alignment horizontal="left"/>
    </xf>
    <xf numFmtId="0" fontId="3" fillId="0" borderId="7" xfId="0" applyFont="1" applyBorder="1" applyAlignment="1">
      <alignment wrapText="1"/>
    </xf>
    <xf numFmtId="0" fontId="3" fillId="0" borderId="7" xfId="0" applyFont="1" applyBorder="1"/>
    <xf numFmtId="1" fontId="0" fillId="0" borderId="7" xfId="0" applyNumberFormat="1" applyBorder="1" applyAlignment="1">
      <alignment horizontal="left"/>
    </xf>
    <xf numFmtId="0" fontId="4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1" fontId="0" fillId="5" borderId="7" xfId="0" applyNumberFormat="1" applyFill="1" applyBorder="1" applyAlignment="1">
      <alignment horizontal="left"/>
    </xf>
    <xf numFmtId="0" fontId="4" fillId="5" borderId="7" xfId="0" applyFont="1" applyFill="1" applyBorder="1" applyAlignment="1">
      <alignment vertical="center" wrapText="1"/>
    </xf>
    <xf numFmtId="0" fontId="0" fillId="5" borderId="7" xfId="0" applyFill="1" applyBorder="1" applyAlignment="1">
      <alignment horizontal="center" vertical="center"/>
    </xf>
    <xf numFmtId="2" fontId="0" fillId="5" borderId="7" xfId="0" applyNumberFormat="1" applyFill="1" applyBorder="1" applyAlignment="1">
      <alignment horizontal="center" vertical="center"/>
    </xf>
    <xf numFmtId="0" fontId="5" fillId="5" borderId="7" xfId="0" applyFont="1" applyFill="1" applyBorder="1" applyAlignment="1">
      <alignment vertical="center" wrapText="1"/>
    </xf>
    <xf numFmtId="4" fontId="7" fillId="6" borderId="7" xfId="0" applyNumberFormat="1" applyFont="1" applyFill="1" applyBorder="1" applyAlignment="1">
      <alignment horizontal="center"/>
    </xf>
    <xf numFmtId="4" fontId="7" fillId="6" borderId="7" xfId="0" applyNumberFormat="1" applyFont="1" applyFill="1" applyBorder="1" applyAlignment="1">
      <alignment horizontal="center" wrapText="1"/>
    </xf>
    <xf numFmtId="4" fontId="7" fillId="6" borderId="0" xfId="0" applyNumberFormat="1" applyFont="1" applyFill="1"/>
    <xf numFmtId="0" fontId="9" fillId="7" borderId="12" xfId="0" applyFont="1" applyFill="1" applyBorder="1" applyAlignment="1">
      <alignment horizontal="left" vertical="top"/>
    </xf>
    <xf numFmtId="0" fontId="9" fillId="7" borderId="12" xfId="0" applyFont="1" applyFill="1" applyBorder="1" applyAlignment="1">
      <alignment horizontal="center" vertical="top"/>
    </xf>
    <xf numFmtId="0" fontId="9" fillId="7" borderId="12" xfId="0" applyFont="1" applyFill="1" applyBorder="1" applyAlignment="1">
      <alignment horizontal="right" vertical="top"/>
    </xf>
    <xf numFmtId="0" fontId="12" fillId="8" borderId="12" xfId="0" applyFont="1" applyFill="1" applyBorder="1" applyAlignment="1">
      <alignment horizontal="left" vertical="top"/>
    </xf>
    <xf numFmtId="0" fontId="12" fillId="8" borderId="12" xfId="0" applyFont="1" applyFill="1" applyBorder="1" applyAlignment="1">
      <alignment horizontal="center" vertical="top"/>
    </xf>
    <xf numFmtId="0" fontId="12" fillId="8" borderId="12" xfId="0" applyFont="1" applyFill="1" applyBorder="1" applyAlignment="1">
      <alignment horizontal="right" vertical="top"/>
    </xf>
    <xf numFmtId="0" fontId="12" fillId="9" borderId="12" xfId="0" applyFont="1" applyFill="1" applyBorder="1" applyAlignment="1">
      <alignment horizontal="left" vertical="top"/>
    </xf>
    <xf numFmtId="0" fontId="12" fillId="9" borderId="12" xfId="0" applyFont="1" applyFill="1" applyBorder="1" applyAlignment="1">
      <alignment horizontal="center" vertical="top"/>
    </xf>
    <xf numFmtId="0" fontId="12" fillId="9" borderId="12" xfId="0" applyFont="1" applyFill="1" applyBorder="1" applyAlignment="1">
      <alignment horizontal="right" vertical="top"/>
    </xf>
    <xf numFmtId="0" fontId="9" fillId="10" borderId="12" xfId="0" applyFont="1" applyFill="1" applyBorder="1" applyAlignment="1">
      <alignment horizontal="left" vertical="top"/>
    </xf>
    <xf numFmtId="0" fontId="9" fillId="10" borderId="12" xfId="0" applyFont="1" applyFill="1" applyBorder="1" applyAlignment="1">
      <alignment horizontal="center" vertical="top"/>
    </xf>
    <xf numFmtId="0" fontId="9" fillId="10" borderId="12" xfId="0" applyFont="1" applyFill="1" applyBorder="1" applyAlignment="1">
      <alignment horizontal="right" vertical="top"/>
    </xf>
    <xf numFmtId="0" fontId="12" fillId="11" borderId="12" xfId="0" applyFont="1" applyFill="1" applyBorder="1" applyAlignment="1">
      <alignment horizontal="left" vertical="top"/>
    </xf>
    <xf numFmtId="0" fontId="12" fillId="11" borderId="12" xfId="0" applyFont="1" applyFill="1" applyBorder="1" applyAlignment="1">
      <alignment horizontal="center" vertical="top"/>
    </xf>
    <xf numFmtId="0" fontId="12" fillId="11" borderId="12" xfId="0" applyFont="1" applyFill="1" applyBorder="1" applyAlignment="1">
      <alignment horizontal="right" vertical="top"/>
    </xf>
    <xf numFmtId="0" fontId="12" fillId="12" borderId="12" xfId="0" applyFont="1" applyFill="1" applyBorder="1" applyAlignment="1">
      <alignment horizontal="left" vertical="top"/>
    </xf>
    <xf numFmtId="0" fontId="12" fillId="12" borderId="12" xfId="0" applyFont="1" applyFill="1" applyBorder="1" applyAlignment="1">
      <alignment horizontal="center" vertical="top"/>
    </xf>
    <xf numFmtId="0" fontId="12" fillId="12" borderId="12" xfId="0" applyFont="1" applyFill="1" applyBorder="1" applyAlignment="1">
      <alignment horizontal="right" vertical="top"/>
    </xf>
    <xf numFmtId="0" fontId="13" fillId="0" borderId="10" xfId="6" applyFont="1" applyBorder="1" applyAlignment="1">
      <alignment vertical="top" wrapText="1"/>
    </xf>
    <xf numFmtId="0" fontId="13" fillId="0" borderId="14" xfId="6" applyFont="1" applyBorder="1" applyAlignment="1">
      <alignment vertical="top" wrapText="1"/>
    </xf>
    <xf numFmtId="0" fontId="0" fillId="0" borderId="15" xfId="0" applyBorder="1"/>
    <xf numFmtId="0" fontId="0" fillId="0" borderId="14" xfId="0" applyBorder="1"/>
    <xf numFmtId="0" fontId="15" fillId="0" borderId="21" xfId="6" applyFont="1" applyBorder="1"/>
    <xf numFmtId="0" fontId="15" fillId="0" borderId="0" xfId="6" applyFont="1"/>
    <xf numFmtId="0" fontId="15" fillId="0" borderId="14" xfId="6" applyFont="1" applyBorder="1"/>
    <xf numFmtId="0" fontId="13" fillId="0" borderId="7" xfId="6" applyFont="1" applyBorder="1" applyAlignment="1">
      <alignment horizontal="left"/>
    </xf>
    <xf numFmtId="0" fontId="13" fillId="0" borderId="22" xfId="6" applyFont="1" applyBorder="1" applyAlignment="1">
      <alignment horizontal="left"/>
    </xf>
    <xf numFmtId="10" fontId="13" fillId="0" borderId="23" xfId="6" applyNumberFormat="1" applyFont="1" applyBorder="1"/>
    <xf numFmtId="0" fontId="15" fillId="0" borderId="7" xfId="6" applyFont="1" applyBorder="1" applyAlignment="1">
      <alignment horizontal="left"/>
    </xf>
    <xf numFmtId="0" fontId="15" fillId="0" borderId="7" xfId="6" applyFont="1" applyBorder="1"/>
    <xf numFmtId="10" fontId="15" fillId="0" borderId="23" xfId="6" applyNumberFormat="1" applyFont="1" applyBorder="1"/>
    <xf numFmtId="0" fontId="15" fillId="0" borderId="22" xfId="6" applyFont="1" applyBorder="1" applyAlignment="1">
      <alignment horizontal="left"/>
    </xf>
    <xf numFmtId="10" fontId="15" fillId="0" borderId="14" xfId="6" applyNumberFormat="1" applyFont="1" applyBorder="1"/>
    <xf numFmtId="10" fontId="15" fillId="0" borderId="24" xfId="6" applyNumberFormat="1" applyFont="1" applyBorder="1"/>
    <xf numFmtId="0" fontId="16" fillId="0" borderId="7" xfId="6" applyFont="1" applyBorder="1" applyAlignment="1">
      <alignment horizontal="left"/>
    </xf>
    <xf numFmtId="0" fontId="16" fillId="0" borderId="22" xfId="6" applyFont="1" applyBorder="1" applyAlignment="1">
      <alignment horizontal="left"/>
    </xf>
    <xf numFmtId="10" fontId="16" fillId="0" borderId="7" xfId="6" applyNumberFormat="1" applyFont="1" applyBorder="1"/>
    <xf numFmtId="0" fontId="15" fillId="0" borderId="22" xfId="6" applyFont="1" applyBorder="1"/>
    <xf numFmtId="10" fontId="15" fillId="0" borderId="7" xfId="6" applyNumberFormat="1" applyFont="1" applyBorder="1"/>
    <xf numFmtId="0" fontId="16" fillId="0" borderId="22" xfId="6" applyFont="1" applyBorder="1" applyAlignment="1">
      <alignment horizontal="left" wrapText="1"/>
    </xf>
    <xf numFmtId="0" fontId="16" fillId="0" borderId="25" xfId="6" applyFont="1" applyBorder="1" applyAlignment="1">
      <alignment horizontal="left"/>
    </xf>
    <xf numFmtId="0" fontId="16" fillId="0" borderId="0" xfId="6" applyFont="1" applyAlignment="1">
      <alignment horizontal="left" wrapText="1"/>
    </xf>
    <xf numFmtId="10" fontId="16" fillId="0" borderId="14" xfId="6" applyNumberFormat="1" applyFont="1" applyBorder="1"/>
    <xf numFmtId="0" fontId="13" fillId="13" borderId="26" xfId="6" applyFont="1" applyFill="1" applyBorder="1" applyAlignment="1">
      <alignment horizontal="left"/>
    </xf>
    <xf numFmtId="0" fontId="13" fillId="13" borderId="27" xfId="6" applyFont="1" applyFill="1" applyBorder="1" applyAlignment="1">
      <alignment horizontal="left"/>
    </xf>
    <xf numFmtId="10" fontId="13" fillId="13" borderId="28" xfId="6" applyNumberFormat="1" applyFont="1" applyFill="1" applyBorder="1"/>
    <xf numFmtId="0" fontId="15" fillId="0" borderId="13" xfId="6" applyFont="1" applyBorder="1"/>
    <xf numFmtId="168" fontId="17" fillId="0" borderId="14" xfId="6" applyNumberFormat="1" applyFont="1" applyBorder="1" applyAlignment="1">
      <alignment vertical="center"/>
    </xf>
    <xf numFmtId="0" fontId="13" fillId="0" borderId="13" xfId="6" applyFont="1" applyBorder="1" applyAlignment="1">
      <alignment horizontal="left" wrapText="1"/>
    </xf>
    <xf numFmtId="0" fontId="13" fillId="0" borderId="14" xfId="6" applyFont="1" applyBorder="1" applyAlignment="1">
      <alignment horizontal="left" wrapText="1"/>
    </xf>
    <xf numFmtId="0" fontId="15" fillId="0" borderId="15" xfId="6" applyFont="1" applyBorder="1"/>
    <xf numFmtId="0" fontId="15" fillId="0" borderId="20" xfId="6" applyFont="1" applyBorder="1" applyAlignment="1">
      <alignment wrapText="1"/>
    </xf>
    <xf numFmtId="17" fontId="15" fillId="0" borderId="20" xfId="6" applyNumberFormat="1" applyFont="1" applyBorder="1" applyAlignment="1">
      <alignment horizontal="right"/>
    </xf>
    <xf numFmtId="0" fontId="15" fillId="0" borderId="29" xfId="6" applyFont="1" applyBorder="1"/>
    <xf numFmtId="0" fontId="15" fillId="0" borderId="13" xfId="6" applyFont="1" applyBorder="1" applyAlignment="1">
      <alignment horizontal="left"/>
    </xf>
    <xf numFmtId="0" fontId="0" fillId="0" borderId="0" xfId="6" applyFont="1"/>
    <xf numFmtId="0" fontId="0" fillId="0" borderId="14" xfId="6" applyFont="1" applyBorder="1"/>
    <xf numFmtId="0" fontId="0" fillId="0" borderId="32" xfId="0" applyBorder="1"/>
    <xf numFmtId="0" fontId="0" fillId="0" borderId="24" xfId="0" applyBorder="1"/>
    <xf numFmtId="0" fontId="19" fillId="0" borderId="0" xfId="0" applyFont="1"/>
    <xf numFmtId="0" fontId="20" fillId="0" borderId="0" xfId="0" applyFont="1"/>
    <xf numFmtId="3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wrapText="1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10" fontId="0" fillId="0" borderId="0" xfId="2" applyNumberFormat="1" applyFont="1" applyAlignment="1" applyProtection="1">
      <alignment wrapText="1"/>
      <protection locked="0"/>
    </xf>
    <xf numFmtId="10" fontId="0" fillId="0" borderId="0" xfId="2" applyNumberFormat="1" applyFont="1" applyProtection="1">
      <protection locked="0"/>
    </xf>
    <xf numFmtId="1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22" fillId="14" borderId="35" xfId="0" applyFont="1" applyFill="1" applyBorder="1" applyAlignment="1">
      <alignment horizontal="center" vertical="center"/>
    </xf>
    <xf numFmtId="0" fontId="22" fillId="14" borderId="0" xfId="0" applyFont="1" applyFill="1" applyAlignment="1">
      <alignment horizontal="center" vertical="center"/>
    </xf>
    <xf numFmtId="0" fontId="23" fillId="5" borderId="0" xfId="0" applyFont="1" applyFill="1" applyAlignment="1">
      <alignment horizontal="center" vertical="center"/>
    </xf>
    <xf numFmtId="0" fontId="22" fillId="14" borderId="0" xfId="0" applyFont="1" applyFill="1" applyAlignment="1">
      <alignment horizontal="right"/>
    </xf>
    <xf numFmtId="0" fontId="23" fillId="5" borderId="36" xfId="0" applyFont="1" applyFill="1" applyBorder="1" applyAlignment="1">
      <alignment horizontal="center"/>
    </xf>
    <xf numFmtId="0" fontId="22" fillId="14" borderId="37" xfId="0" applyFont="1" applyFill="1" applyBorder="1" applyAlignment="1">
      <alignment horizontal="center" vertical="center"/>
    </xf>
    <xf numFmtId="0" fontId="22" fillId="14" borderId="38" xfId="0" applyFont="1" applyFill="1" applyBorder="1" applyAlignment="1">
      <alignment horizontal="center" vertical="center"/>
    </xf>
    <xf numFmtId="0" fontId="22" fillId="14" borderId="31" xfId="0" applyFont="1" applyFill="1" applyBorder="1"/>
    <xf numFmtId="49" fontId="20" fillId="0" borderId="39" xfId="0" applyNumberFormat="1" applyFont="1" applyBorder="1" applyAlignment="1" applyProtection="1">
      <alignment horizontal="center"/>
      <protection locked="0"/>
    </xf>
    <xf numFmtId="0" fontId="22" fillId="14" borderId="33" xfId="0" applyFont="1" applyFill="1" applyBorder="1" applyAlignment="1">
      <alignment horizontal="center" vertical="center"/>
    </xf>
    <xf numFmtId="0" fontId="22" fillId="14" borderId="3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0" xfId="0" applyFont="1"/>
    <xf numFmtId="1" fontId="20" fillId="0" borderId="0" xfId="0" applyNumberFormat="1" applyFont="1" applyAlignment="1">
      <alignment horizontal="center"/>
    </xf>
    <xf numFmtId="0" fontId="22" fillId="0" borderId="0" xfId="0" applyFont="1" applyAlignment="1">
      <alignment horizontal="center" vertical="center"/>
    </xf>
    <xf numFmtId="1" fontId="20" fillId="0" borderId="0" xfId="0" applyNumberFormat="1" applyFont="1" applyAlignment="1">
      <alignment horizontal="left"/>
    </xf>
    <xf numFmtId="0" fontId="23" fillId="0" borderId="0" xfId="0" applyFont="1" applyAlignment="1">
      <alignment horizontal="center" vertical="center"/>
    </xf>
    <xf numFmtId="4" fontId="20" fillId="0" borderId="0" xfId="0" applyNumberFormat="1" applyFont="1" applyAlignment="1">
      <alignment horizontal="left" wrapText="1"/>
    </xf>
    <xf numFmtId="4" fontId="20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left" wrapText="1"/>
    </xf>
    <xf numFmtId="1" fontId="25" fillId="0" borderId="0" xfId="0" applyNumberFormat="1" applyFont="1" applyAlignment="1">
      <alignment horizontal="center" vertical="center"/>
    </xf>
    <xf numFmtId="170" fontId="20" fillId="0" borderId="0" xfId="0" applyNumberFormat="1" applyFont="1"/>
    <xf numFmtId="1" fontId="22" fillId="14" borderId="7" xfId="0" applyNumberFormat="1" applyFont="1" applyFill="1" applyBorder="1" applyAlignment="1">
      <alignment horizontal="center" vertical="center" wrapText="1"/>
    </xf>
    <xf numFmtId="0" fontId="22" fillId="14" borderId="7" xfId="0" applyFont="1" applyFill="1" applyBorder="1" applyAlignment="1">
      <alignment horizontal="center" vertical="center" wrapText="1"/>
    </xf>
    <xf numFmtId="170" fontId="22" fillId="14" borderId="7" xfId="0" applyNumberFormat="1" applyFont="1" applyFill="1" applyBorder="1" applyAlignment="1">
      <alignment horizontal="center" vertical="center" wrapText="1"/>
    </xf>
    <xf numFmtId="3" fontId="20" fillId="5" borderId="7" xfId="0" applyNumberFormat="1" applyFont="1" applyFill="1" applyBorder="1" applyAlignment="1">
      <alignment horizontal="center" vertical="center"/>
    </xf>
    <xf numFmtId="4" fontId="20" fillId="5" borderId="7" xfId="0" applyNumberFormat="1" applyFont="1" applyFill="1" applyBorder="1" applyAlignment="1">
      <alignment horizontal="left" wrapText="1"/>
    </xf>
    <xf numFmtId="169" fontId="20" fillId="5" borderId="7" xfId="0" applyNumberFormat="1" applyFont="1" applyFill="1" applyBorder="1" applyAlignment="1">
      <alignment horizontal="center" vertical="center"/>
    </xf>
    <xf numFmtId="4" fontId="20" fillId="5" borderId="7" xfId="0" applyNumberFormat="1" applyFont="1" applyFill="1" applyBorder="1" applyAlignment="1">
      <alignment horizontal="center" vertical="center"/>
    </xf>
    <xf numFmtId="169" fontId="20" fillId="5" borderId="7" xfId="0" applyNumberFormat="1" applyFont="1" applyFill="1" applyBorder="1"/>
    <xf numFmtId="4" fontId="20" fillId="5" borderId="7" xfId="0" applyNumberFormat="1" applyFont="1" applyFill="1" applyBorder="1"/>
    <xf numFmtId="3" fontId="20" fillId="5" borderId="7" xfId="0" applyNumberFormat="1" applyFont="1" applyFill="1" applyBorder="1" applyAlignment="1" applyProtection="1">
      <alignment horizontal="center" vertical="center"/>
      <protection locked="0"/>
    </xf>
    <xf numFmtId="4" fontId="20" fillId="5" borderId="7" xfId="0" applyNumberFormat="1" applyFont="1" applyFill="1" applyBorder="1" applyAlignment="1" applyProtection="1">
      <alignment horizontal="left" wrapText="1"/>
      <protection locked="0"/>
    </xf>
    <xf numFmtId="169" fontId="20" fillId="5" borderId="7" xfId="0" applyNumberFormat="1" applyFont="1" applyFill="1" applyBorder="1" applyAlignment="1" applyProtection="1">
      <alignment horizontal="center" vertical="center"/>
      <protection locked="0"/>
    </xf>
    <xf numFmtId="4" fontId="20" fillId="5" borderId="7" xfId="0" applyNumberFormat="1" applyFont="1" applyFill="1" applyBorder="1" applyAlignment="1" applyProtection="1">
      <alignment horizontal="center" vertical="center"/>
      <protection locked="0"/>
    </xf>
    <xf numFmtId="169" fontId="20" fillId="5" borderId="7" xfId="0" applyNumberFormat="1" applyFont="1" applyFill="1" applyBorder="1" applyProtection="1">
      <protection locked="0"/>
    </xf>
    <xf numFmtId="4" fontId="20" fillId="5" borderId="7" xfId="0" applyNumberFormat="1" applyFont="1" applyFill="1" applyBorder="1" applyProtection="1">
      <protection locked="0"/>
    </xf>
    <xf numFmtId="10" fontId="0" fillId="0" borderId="0" xfId="2" applyNumberFormat="1" applyFont="1" applyAlignment="1">
      <alignment wrapText="1"/>
    </xf>
    <xf numFmtId="10" fontId="0" fillId="0" borderId="0" xfId="2" applyNumberFormat="1" applyFont="1"/>
    <xf numFmtId="1" fontId="0" fillId="0" borderId="0" xfId="0" applyNumberFormat="1"/>
    <xf numFmtId="10" fontId="0" fillId="0" borderId="0" xfId="0" applyNumberFormat="1"/>
    <xf numFmtId="10" fontId="19" fillId="0" borderId="0" xfId="2" applyNumberFormat="1" applyFont="1"/>
    <xf numFmtId="10" fontId="20" fillId="0" borderId="0" xfId="2" applyNumberFormat="1" applyFont="1"/>
    <xf numFmtId="10" fontId="22" fillId="14" borderId="7" xfId="2" applyNumberFormat="1" applyFont="1" applyFill="1" applyBorder="1" applyAlignment="1">
      <alignment horizontal="center" vertical="center" wrapText="1"/>
    </xf>
    <xf numFmtId="10" fontId="22" fillId="14" borderId="7" xfId="0" applyNumberFormat="1" applyFont="1" applyFill="1" applyBorder="1" applyAlignment="1">
      <alignment horizontal="center" vertical="center" wrapText="1"/>
    </xf>
    <xf numFmtId="10" fontId="0" fillId="0" borderId="7" xfId="2" applyNumberFormat="1" applyFont="1" applyBorder="1" applyProtection="1">
      <protection locked="0"/>
    </xf>
    <xf numFmtId="10" fontId="0" fillId="0" borderId="7" xfId="0" applyNumberFormat="1" applyBorder="1" applyProtection="1">
      <protection locked="0"/>
    </xf>
    <xf numFmtId="169" fontId="20" fillId="0" borderId="7" xfId="0" applyNumberFormat="1" applyFont="1" applyBorder="1" applyProtection="1">
      <protection locked="0"/>
    </xf>
    <xf numFmtId="3" fontId="20" fillId="0" borderId="7" xfId="0" applyNumberFormat="1" applyFont="1" applyBorder="1" applyAlignment="1" applyProtection="1">
      <alignment horizontal="center" vertical="center"/>
      <protection locked="0"/>
    </xf>
    <xf numFmtId="4" fontId="20" fillId="0" borderId="7" xfId="0" applyNumberFormat="1" applyFont="1" applyBorder="1" applyAlignment="1" applyProtection="1">
      <alignment horizontal="left" wrapText="1"/>
      <protection locked="0"/>
    </xf>
    <xf numFmtId="169" fontId="20" fillId="0" borderId="7" xfId="0" applyNumberFormat="1" applyFont="1" applyBorder="1" applyAlignment="1" applyProtection="1">
      <alignment horizontal="center" vertical="center"/>
      <protection locked="0"/>
    </xf>
    <xf numFmtId="4" fontId="20" fillId="0" borderId="7" xfId="0" applyNumberFormat="1" applyFont="1" applyBorder="1" applyAlignment="1" applyProtection="1">
      <alignment horizontal="center" vertical="center"/>
      <protection locked="0"/>
    </xf>
    <xf numFmtId="4" fontId="20" fillId="0" borderId="7" xfId="0" applyNumberFormat="1" applyFont="1" applyBorder="1" applyProtection="1">
      <protection locked="0"/>
    </xf>
    <xf numFmtId="10" fontId="0" fillId="0" borderId="7" xfId="2" applyNumberFormat="1" applyFont="1" applyFill="1" applyBorder="1" applyProtection="1">
      <protection locked="0"/>
    </xf>
    <xf numFmtId="0" fontId="7" fillId="0" borderId="0" xfId="6" applyFont="1"/>
    <xf numFmtId="0" fontId="7" fillId="0" borderId="0" xfId="6" applyFont="1" applyAlignment="1">
      <alignment vertical="center"/>
    </xf>
    <xf numFmtId="0" fontId="7" fillId="0" borderId="0" xfId="6" applyFont="1" applyAlignment="1">
      <alignment horizontal="center"/>
    </xf>
    <xf numFmtId="0" fontId="7" fillId="0" borderId="0" xfId="6" applyFont="1" applyAlignment="1">
      <alignment wrapText="1"/>
    </xf>
    <xf numFmtId="0" fontId="6" fillId="6" borderId="42" xfId="7" applyFont="1" applyFill="1" applyBorder="1"/>
    <xf numFmtId="0" fontId="7" fillId="6" borderId="0" xfId="7" applyFont="1" applyFill="1" applyAlignment="1">
      <alignment horizontal="left" wrapText="1"/>
    </xf>
    <xf numFmtId="0" fontId="6" fillId="6" borderId="0" xfId="7" applyFont="1" applyFill="1" applyAlignment="1">
      <alignment horizontal="center" vertical="center"/>
    </xf>
    <xf numFmtId="0" fontId="6" fillId="6" borderId="0" xfId="7" applyFont="1" applyFill="1" applyAlignment="1">
      <alignment vertical="center"/>
    </xf>
    <xf numFmtId="0" fontId="6" fillId="6" borderId="43" xfId="6" applyFont="1" applyFill="1" applyBorder="1" applyAlignment="1">
      <alignment vertical="center" wrapText="1"/>
    </xf>
    <xf numFmtId="0" fontId="7" fillId="6" borderId="19" xfId="7" applyFont="1" applyFill="1" applyBorder="1" applyAlignment="1">
      <alignment horizontal="left" wrapText="1"/>
    </xf>
    <xf numFmtId="0" fontId="6" fillId="6" borderId="19" xfId="6" applyFont="1" applyFill="1" applyBorder="1" applyAlignment="1">
      <alignment vertical="center" wrapText="1"/>
    </xf>
    <xf numFmtId="4" fontId="6" fillId="15" borderId="46" xfId="6" applyNumberFormat="1" applyFont="1" applyFill="1" applyBorder="1" applyAlignment="1">
      <alignment horizontal="center" vertical="center"/>
    </xf>
    <xf numFmtId="4" fontId="6" fillId="15" borderId="9" xfId="6" applyNumberFormat="1" applyFont="1" applyFill="1" applyBorder="1" applyAlignment="1">
      <alignment horizontal="center" vertical="center"/>
    </xf>
    <xf numFmtId="1" fontId="6" fillId="5" borderId="48" xfId="6" applyNumberFormat="1" applyFont="1" applyFill="1" applyBorder="1" applyAlignment="1">
      <alignment horizontal="center" vertical="center"/>
    </xf>
    <xf numFmtId="0" fontId="6" fillId="5" borderId="49" xfId="6" applyFont="1" applyFill="1" applyBorder="1" applyAlignment="1">
      <alignment horizontal="left" vertical="center" wrapText="1"/>
    </xf>
    <xf numFmtId="170" fontId="6" fillId="5" borderId="48" xfId="6" applyNumberFormat="1" applyFont="1" applyFill="1" applyBorder="1" applyAlignment="1">
      <alignment horizontal="center" vertical="center"/>
    </xf>
    <xf numFmtId="4" fontId="6" fillId="5" borderId="50" xfId="6" applyNumberFormat="1" applyFont="1" applyFill="1" applyBorder="1" applyAlignment="1">
      <alignment horizontal="center" vertical="center"/>
    </xf>
    <xf numFmtId="10" fontId="6" fillId="5" borderId="51" xfId="6" applyNumberFormat="1" applyFont="1" applyFill="1" applyBorder="1" applyAlignment="1">
      <alignment horizontal="center" vertical="center"/>
    </xf>
    <xf numFmtId="1" fontId="7" fillId="0" borderId="52" xfId="6" applyNumberFormat="1" applyFont="1" applyBorder="1" applyAlignment="1">
      <alignment horizontal="center" vertical="center"/>
    </xf>
    <xf numFmtId="0" fontId="7" fillId="0" borderId="53" xfId="6" applyFont="1" applyBorder="1" applyAlignment="1">
      <alignment horizontal="left" vertical="center" wrapText="1"/>
    </xf>
    <xf numFmtId="170" fontId="7" fillId="0" borderId="52" xfId="6" applyNumberFormat="1" applyFont="1" applyBorder="1" applyAlignment="1">
      <alignment horizontal="center" vertical="center"/>
    </xf>
    <xf numFmtId="165" fontId="7" fillId="0" borderId="54" xfId="5" applyFont="1" applyBorder="1" applyAlignment="1">
      <alignment horizontal="center" vertical="center"/>
    </xf>
    <xf numFmtId="10" fontId="7" fillId="0" borderId="55" xfId="12" applyNumberFormat="1" applyFont="1" applyBorder="1" applyAlignment="1">
      <alignment horizontal="center" vertical="center"/>
    </xf>
    <xf numFmtId="1" fontId="7" fillId="0" borderId="56" xfId="6" applyNumberFormat="1" applyFont="1" applyBorder="1" applyAlignment="1">
      <alignment horizontal="center" vertical="center"/>
    </xf>
    <xf numFmtId="0" fontId="7" fillId="0" borderId="57" xfId="6" applyFont="1" applyBorder="1" applyAlignment="1">
      <alignment horizontal="left" vertical="center" wrapText="1"/>
    </xf>
    <xf numFmtId="170" fontId="7" fillId="0" borderId="56" xfId="6" applyNumberFormat="1" applyFont="1" applyBorder="1" applyAlignment="1">
      <alignment horizontal="center" vertical="center"/>
    </xf>
    <xf numFmtId="165" fontId="7" fillId="0" borderId="58" xfId="5" applyFont="1" applyBorder="1" applyAlignment="1">
      <alignment horizontal="center" vertical="center"/>
    </xf>
    <xf numFmtId="10" fontId="7" fillId="0" borderId="59" xfId="12" applyNumberFormat="1" applyFont="1" applyBorder="1" applyAlignment="1">
      <alignment horizontal="center" vertical="center"/>
    </xf>
    <xf numFmtId="0" fontId="6" fillId="5" borderId="48" xfId="6" applyFont="1" applyFill="1" applyBorder="1" applyAlignment="1">
      <alignment horizontal="center" vertical="center" wrapText="1"/>
    </xf>
    <xf numFmtId="0" fontId="6" fillId="5" borderId="60" xfId="6" applyFont="1" applyFill="1" applyBorder="1" applyAlignment="1">
      <alignment horizontal="left" vertical="center" wrapText="1"/>
    </xf>
    <xf numFmtId="165" fontId="7" fillId="5" borderId="50" xfId="5" applyFont="1" applyFill="1" applyBorder="1" applyAlignment="1">
      <alignment vertical="center"/>
    </xf>
    <xf numFmtId="10" fontId="7" fillId="5" borderId="51" xfId="12" applyNumberFormat="1" applyFont="1" applyFill="1" applyBorder="1" applyAlignment="1">
      <alignment vertical="center"/>
    </xf>
    <xf numFmtId="1" fontId="7" fillId="0" borderId="61" xfId="6" applyNumberFormat="1" applyFont="1" applyBorder="1" applyAlignment="1">
      <alignment horizontal="center" vertical="center"/>
    </xf>
    <xf numFmtId="0" fontId="7" fillId="0" borderId="62" xfId="6" applyFont="1" applyBorder="1" applyAlignment="1">
      <alignment horizontal="left" vertical="center" wrapText="1"/>
    </xf>
    <xf numFmtId="170" fontId="7" fillId="0" borderId="61" xfId="6" applyNumberFormat="1" applyFont="1" applyBorder="1" applyAlignment="1">
      <alignment horizontal="center" vertical="center"/>
    </xf>
    <xf numFmtId="165" fontId="7" fillId="0" borderId="63" xfId="5" applyFont="1" applyBorder="1" applyAlignment="1">
      <alignment horizontal="center" vertical="center"/>
    </xf>
    <xf numFmtId="10" fontId="7" fillId="0" borderId="64" xfId="12" applyNumberFormat="1" applyFont="1" applyBorder="1" applyAlignment="1">
      <alignment horizontal="center" vertical="center"/>
    </xf>
    <xf numFmtId="0" fontId="6" fillId="6" borderId="65" xfId="7" applyFont="1" applyFill="1" applyBorder="1" applyAlignment="1">
      <alignment horizontal="center" vertical="center"/>
    </xf>
    <xf numFmtId="0" fontId="6" fillId="6" borderId="65" xfId="7" applyFont="1" applyFill="1" applyBorder="1" applyAlignment="1">
      <alignment vertical="center"/>
    </xf>
    <xf numFmtId="0" fontId="6" fillId="6" borderId="66" xfId="6" applyFont="1" applyFill="1" applyBorder="1" applyAlignment="1">
      <alignment vertical="center" wrapText="1"/>
    </xf>
    <xf numFmtId="170" fontId="7" fillId="0" borderId="0" xfId="6" applyNumberFormat="1" applyFont="1" applyAlignment="1">
      <alignment horizontal="center" vertical="center"/>
    </xf>
    <xf numFmtId="167" fontId="6" fillId="16" borderId="67" xfId="15" applyFont="1" applyFill="1" applyBorder="1" applyAlignment="1">
      <alignment horizontal="right" vertical="center"/>
    </xf>
    <xf numFmtId="10" fontId="7" fillId="16" borderId="70" xfId="6" applyNumberFormat="1" applyFont="1" applyFill="1" applyBorder="1" applyAlignment="1">
      <alignment vertical="center"/>
    </xf>
    <xf numFmtId="170" fontId="7" fillId="0" borderId="0" xfId="6" applyNumberFormat="1" applyFont="1" applyAlignment="1">
      <alignment vertical="center"/>
    </xf>
    <xf numFmtId="10" fontId="6" fillId="15" borderId="70" xfId="12" applyNumberFormat="1" applyFont="1" applyFill="1" applyBorder="1" applyAlignment="1">
      <alignment vertical="center"/>
    </xf>
    <xf numFmtId="0" fontId="26" fillId="0" borderId="0" xfId="0" applyFont="1"/>
    <xf numFmtId="0" fontId="27" fillId="0" borderId="0" xfId="0" applyFont="1"/>
    <xf numFmtId="0" fontId="28" fillId="0" borderId="0" xfId="0" applyFont="1"/>
    <xf numFmtId="0" fontId="26" fillId="5" borderId="0" xfId="0" applyFont="1" applyFill="1" applyProtection="1">
      <protection locked="0"/>
    </xf>
    <xf numFmtId="0" fontId="26" fillId="0" borderId="0" xfId="0" applyFont="1" applyProtection="1">
      <protection locked="0"/>
    </xf>
    <xf numFmtId="0" fontId="26" fillId="0" borderId="0" xfId="0" applyFont="1" applyAlignment="1" applyProtection="1">
      <alignment horizontal="center" vertical="center"/>
      <protection locked="0"/>
    </xf>
    <xf numFmtId="1" fontId="26" fillId="0" borderId="0" xfId="0" applyNumberFormat="1" applyFont="1" applyAlignment="1" applyProtection="1">
      <alignment horizontal="center" vertical="center"/>
      <protection locked="0"/>
    </xf>
    <xf numFmtId="171" fontId="26" fillId="0" borderId="0" xfId="0" applyNumberFormat="1" applyFont="1" applyProtection="1">
      <protection locked="0"/>
    </xf>
    <xf numFmtId="0" fontId="26" fillId="0" borderId="0" xfId="0" applyFont="1" applyAlignment="1" applyProtection="1">
      <alignment vertical="center" wrapText="1"/>
      <protection locked="0"/>
    </xf>
    <xf numFmtId="2" fontId="26" fillId="0" borderId="0" xfId="0" applyNumberFormat="1" applyFont="1" applyProtection="1">
      <protection locked="0"/>
    </xf>
    <xf numFmtId="14" fontId="26" fillId="0" borderId="0" xfId="0" applyNumberFormat="1" applyFont="1" applyProtection="1">
      <protection locked="0"/>
    </xf>
    <xf numFmtId="170" fontId="26" fillId="0" borderId="0" xfId="0" applyNumberFormat="1" applyFont="1" applyAlignment="1" applyProtection="1">
      <alignment horizontal="center" vertical="center" wrapText="1"/>
      <protection locked="0"/>
    </xf>
    <xf numFmtId="10" fontId="26" fillId="0" borderId="0" xfId="2" applyNumberFormat="1" applyFont="1" applyAlignment="1" applyProtection="1">
      <alignment wrapText="1"/>
      <protection locked="0"/>
    </xf>
    <xf numFmtId="10" fontId="26" fillId="0" borderId="0" xfId="2" applyNumberFormat="1" applyFont="1" applyProtection="1">
      <protection locked="0"/>
    </xf>
    <xf numFmtId="170" fontId="26" fillId="0" borderId="0" xfId="0" applyNumberFormat="1" applyFont="1" applyProtection="1">
      <protection locked="0"/>
    </xf>
    <xf numFmtId="10" fontId="26" fillId="0" borderId="0" xfId="0" applyNumberFormat="1" applyFont="1" applyProtection="1">
      <protection locked="0"/>
    </xf>
    <xf numFmtId="0" fontId="30" fillId="14" borderId="37" xfId="0" applyFont="1" applyFill="1" applyBorder="1"/>
    <xf numFmtId="0" fontId="30" fillId="14" borderId="38" xfId="0" applyFont="1" applyFill="1" applyBorder="1" applyAlignment="1">
      <alignment horizontal="center" vertical="center"/>
    </xf>
    <xf numFmtId="2" fontId="30" fillId="14" borderId="38" xfId="0" applyNumberFormat="1" applyFont="1" applyFill="1" applyBorder="1" applyAlignment="1">
      <alignment horizontal="right"/>
    </xf>
    <xf numFmtId="0" fontId="30" fillId="14" borderId="33" xfId="0" applyFont="1" applyFill="1" applyBorder="1"/>
    <xf numFmtId="0" fontId="30" fillId="14" borderId="31" xfId="0" applyFont="1" applyFill="1" applyBorder="1" applyAlignment="1">
      <alignment horizontal="center" vertical="center"/>
    </xf>
    <xf numFmtId="2" fontId="27" fillId="0" borderId="0" xfId="0" applyNumberFormat="1" applyFont="1"/>
    <xf numFmtId="0" fontId="30" fillId="0" borderId="0" xfId="0" applyFont="1" applyAlignment="1">
      <alignment horizontal="left"/>
    </xf>
    <xf numFmtId="0" fontId="30" fillId="0" borderId="0" xfId="0" applyFont="1" applyAlignment="1">
      <alignment horizontal="center" vertical="center"/>
    </xf>
    <xf numFmtId="4" fontId="28" fillId="0" borderId="0" xfId="0" applyNumberFormat="1" applyFont="1" applyAlignment="1">
      <alignment horizontal="center" vertical="center"/>
    </xf>
    <xf numFmtId="2" fontId="28" fillId="0" borderId="0" xfId="0" applyNumberFormat="1" applyFont="1" applyAlignment="1">
      <alignment horizontal="center"/>
    </xf>
    <xf numFmtId="0" fontId="31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49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vertical="center"/>
    </xf>
    <xf numFmtId="2" fontId="28" fillId="0" borderId="0" xfId="0" applyNumberFormat="1" applyFont="1"/>
    <xf numFmtId="2" fontId="30" fillId="14" borderId="7" xfId="0" applyNumberFormat="1" applyFont="1" applyFill="1" applyBorder="1" applyAlignment="1">
      <alignment horizontal="center" vertical="center" wrapText="1"/>
    </xf>
    <xf numFmtId="0" fontId="26" fillId="5" borderId="7" xfId="0" applyFont="1" applyFill="1" applyBorder="1" applyProtection="1">
      <protection locked="0"/>
    </xf>
    <xf numFmtId="1" fontId="26" fillId="5" borderId="7" xfId="0" applyNumberFormat="1" applyFont="1" applyFill="1" applyBorder="1" applyAlignment="1">
      <alignment horizontal="center" vertical="center"/>
    </xf>
    <xf numFmtId="1" fontId="29" fillId="5" borderId="7" xfId="0" applyNumberFormat="1" applyFont="1" applyFill="1" applyBorder="1" applyAlignment="1" applyProtection="1">
      <alignment horizontal="center" vertical="center"/>
      <protection locked="0"/>
    </xf>
    <xf numFmtId="170" fontId="26" fillId="5" borderId="7" xfId="0" applyNumberFormat="1" applyFont="1" applyFill="1" applyBorder="1" applyProtection="1">
      <protection locked="0"/>
    </xf>
    <xf numFmtId="171" fontId="26" fillId="5" borderId="7" xfId="0" applyNumberFormat="1" applyFont="1" applyFill="1" applyBorder="1" applyProtection="1">
      <protection locked="0"/>
    </xf>
    <xf numFmtId="0" fontId="29" fillId="5" borderId="7" xfId="0" applyFont="1" applyFill="1" applyBorder="1" applyAlignment="1" applyProtection="1">
      <alignment vertical="center" wrapText="1"/>
      <protection locked="0"/>
    </xf>
    <xf numFmtId="2" fontId="28" fillId="5" borderId="7" xfId="0" applyNumberFormat="1" applyFont="1" applyFill="1" applyBorder="1" applyProtection="1">
      <protection locked="0"/>
    </xf>
    <xf numFmtId="0" fontId="26" fillId="17" borderId="7" xfId="0" applyFont="1" applyFill="1" applyBorder="1" applyAlignment="1" applyProtection="1">
      <alignment horizontal="center" vertical="center"/>
      <protection locked="0"/>
    </xf>
    <xf numFmtId="1" fontId="26" fillId="0" borderId="7" xfId="0" applyNumberFormat="1" applyFont="1" applyBorder="1" applyAlignment="1" applyProtection="1">
      <alignment horizontal="center" vertical="center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171" fontId="26" fillId="0" borderId="7" xfId="0" applyNumberFormat="1" applyFont="1" applyBorder="1" applyAlignment="1" applyProtection="1">
      <alignment horizontal="center" vertical="center"/>
      <protection locked="0"/>
    </xf>
    <xf numFmtId="0" fontId="26" fillId="0" borderId="7" xfId="0" applyFont="1" applyBorder="1" applyAlignment="1" applyProtection="1">
      <alignment vertical="center" wrapText="1"/>
      <protection locked="0"/>
    </xf>
    <xf numFmtId="2" fontId="32" fillId="0" borderId="7" xfId="0" applyNumberFormat="1" applyFont="1" applyBorder="1" applyAlignment="1" applyProtection="1">
      <alignment horizontal="center" vertical="center" wrapText="1"/>
      <protection locked="0"/>
    </xf>
    <xf numFmtId="1" fontId="26" fillId="5" borderId="7" xfId="0" applyNumberFormat="1" applyFont="1" applyFill="1" applyBorder="1" applyAlignment="1" applyProtection="1">
      <alignment horizontal="center" vertical="center"/>
      <protection locked="0"/>
    </xf>
    <xf numFmtId="0" fontId="26" fillId="5" borderId="7" xfId="0" applyFont="1" applyFill="1" applyBorder="1" applyAlignment="1" applyProtection="1">
      <alignment horizontal="center" vertical="center"/>
      <protection locked="0"/>
    </xf>
    <xf numFmtId="0" fontId="29" fillId="5" borderId="22" xfId="0" applyFont="1" applyFill="1" applyBorder="1" applyAlignment="1" applyProtection="1">
      <alignment vertical="center" wrapText="1"/>
      <protection locked="0"/>
    </xf>
    <xf numFmtId="0" fontId="26" fillId="0" borderId="7" xfId="0" applyFont="1" applyBorder="1" applyAlignment="1" applyProtection="1">
      <alignment horizontal="center" vertical="center"/>
      <protection locked="0"/>
    </xf>
    <xf numFmtId="0" fontId="26" fillId="0" borderId="22" xfId="0" applyFont="1" applyBorder="1" applyAlignment="1" applyProtection="1">
      <alignment vertical="center" wrapText="1"/>
      <protection locked="0"/>
    </xf>
    <xf numFmtId="2" fontId="28" fillId="0" borderId="7" xfId="0" applyNumberFormat="1" applyFont="1" applyBorder="1" applyAlignment="1" applyProtection="1">
      <alignment horizontal="center" vertical="center"/>
      <protection locked="0"/>
    </xf>
    <xf numFmtId="0" fontId="26" fillId="17" borderId="41" xfId="0" applyFont="1" applyFill="1" applyBorder="1" applyAlignment="1" applyProtection="1">
      <alignment horizontal="center" vertical="center"/>
      <protection locked="0"/>
    </xf>
    <xf numFmtId="1" fontId="26" fillId="5" borderId="41" xfId="0" applyNumberFormat="1" applyFont="1" applyFill="1" applyBorder="1" applyAlignment="1" applyProtection="1">
      <alignment horizontal="center" vertical="center"/>
      <protection locked="0"/>
    </xf>
    <xf numFmtId="1" fontId="26" fillId="0" borderId="41" xfId="0" applyNumberFormat="1" applyFont="1" applyBorder="1" applyAlignment="1" applyProtection="1">
      <alignment horizontal="center" vertical="center"/>
      <protection locked="0"/>
    </xf>
    <xf numFmtId="0" fontId="26" fillId="0" borderId="7" xfId="0" applyFont="1" applyBorder="1" applyAlignment="1" applyProtection="1">
      <alignment horizontal="center" vertical="center" wrapText="1"/>
      <protection locked="0"/>
    </xf>
    <xf numFmtId="10" fontId="26" fillId="0" borderId="0" xfId="2" applyNumberFormat="1" applyFont="1" applyAlignment="1" applyProtection="1">
      <alignment wrapText="1"/>
    </xf>
    <xf numFmtId="10" fontId="26" fillId="0" borderId="0" xfId="2" applyNumberFormat="1" applyFont="1" applyProtection="1"/>
    <xf numFmtId="170" fontId="26" fillId="0" borderId="0" xfId="0" applyNumberFormat="1" applyFont="1"/>
    <xf numFmtId="10" fontId="26" fillId="0" borderId="0" xfId="0" applyNumberFormat="1" applyFont="1"/>
    <xf numFmtId="0" fontId="31" fillId="5" borderId="38" xfId="0" applyFont="1" applyFill="1" applyBorder="1" applyAlignment="1">
      <alignment horizontal="left"/>
    </xf>
    <xf numFmtId="170" fontId="30" fillId="14" borderId="38" xfId="0" applyNumberFormat="1" applyFont="1" applyFill="1" applyBorder="1" applyAlignment="1">
      <alignment horizontal="center" vertical="center"/>
    </xf>
    <xf numFmtId="0" fontId="31" fillId="5" borderId="38" xfId="0" applyFont="1" applyFill="1" applyBorder="1" applyAlignment="1">
      <alignment horizontal="center" vertical="center"/>
    </xf>
    <xf numFmtId="10" fontId="27" fillId="0" borderId="0" xfId="2" applyNumberFormat="1" applyFont="1" applyProtection="1"/>
    <xf numFmtId="170" fontId="30" fillId="14" borderId="31" xfId="0" applyNumberFormat="1" applyFont="1" applyFill="1" applyBorder="1" applyAlignment="1">
      <alignment horizontal="center" vertical="center"/>
    </xf>
    <xf numFmtId="170" fontId="28" fillId="5" borderId="34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/>
    </xf>
    <xf numFmtId="170" fontId="28" fillId="0" borderId="0" xfId="0" applyNumberFormat="1" applyFont="1" applyAlignment="1">
      <alignment horizontal="center" vertical="center"/>
    </xf>
    <xf numFmtId="170" fontId="30" fillId="0" borderId="0" xfId="0" applyNumberFormat="1" applyFont="1" applyAlignment="1">
      <alignment horizontal="center" vertical="center"/>
    </xf>
    <xf numFmtId="10" fontId="28" fillId="0" borderId="0" xfId="2" applyNumberFormat="1" applyFont="1" applyFill="1" applyBorder="1" applyAlignment="1" applyProtection="1">
      <alignment horizontal="center"/>
    </xf>
    <xf numFmtId="0" fontId="30" fillId="0" borderId="0" xfId="0" applyFont="1" applyAlignment="1">
      <alignment horizontal="center"/>
    </xf>
    <xf numFmtId="10" fontId="28" fillId="0" borderId="0" xfId="2" applyNumberFormat="1" applyFont="1" applyProtection="1"/>
    <xf numFmtId="0" fontId="30" fillId="14" borderId="7" xfId="0" applyFont="1" applyFill="1" applyBorder="1" applyAlignment="1">
      <alignment horizontal="center" vertical="center" wrapText="1"/>
    </xf>
    <xf numFmtId="170" fontId="30" fillId="14" borderId="7" xfId="0" applyNumberFormat="1" applyFont="1" applyFill="1" applyBorder="1" applyAlignment="1">
      <alignment horizontal="center" vertical="center" wrapText="1"/>
    </xf>
    <xf numFmtId="10" fontId="30" fillId="14" borderId="7" xfId="2" applyNumberFormat="1" applyFont="1" applyFill="1" applyBorder="1" applyAlignment="1" applyProtection="1">
      <alignment horizontal="center" vertical="center" wrapText="1"/>
    </xf>
    <xf numFmtId="14" fontId="30" fillId="14" borderId="7" xfId="0" applyNumberFormat="1" applyFont="1" applyFill="1" applyBorder="1" applyAlignment="1">
      <alignment horizontal="center" vertical="center" wrapText="1"/>
    </xf>
    <xf numFmtId="170" fontId="28" fillId="5" borderId="7" xfId="0" applyNumberFormat="1" applyFont="1" applyFill="1" applyBorder="1" applyAlignment="1">
      <alignment horizontal="center" vertical="center"/>
    </xf>
    <xf numFmtId="10" fontId="26" fillId="5" borderId="7" xfId="2" applyNumberFormat="1" applyFont="1" applyFill="1" applyBorder="1" applyProtection="1">
      <protection locked="0"/>
    </xf>
    <xf numFmtId="1" fontId="26" fillId="5" borderId="7" xfId="0" applyNumberFormat="1" applyFont="1" applyFill="1" applyBorder="1" applyProtection="1">
      <protection locked="0"/>
    </xf>
    <xf numFmtId="0" fontId="26" fillId="5" borderId="7" xfId="0" applyFont="1" applyFill="1" applyBorder="1" applyAlignment="1">
      <alignment wrapText="1"/>
    </xf>
    <xf numFmtId="0" fontId="26" fillId="5" borderId="7" xfId="0" applyFont="1" applyFill="1" applyBorder="1" applyAlignment="1" applyProtection="1">
      <alignment wrapText="1"/>
      <protection locked="0"/>
    </xf>
    <xf numFmtId="10" fontId="26" fillId="0" borderId="7" xfId="2" applyNumberFormat="1" applyFont="1" applyBorder="1" applyAlignment="1" applyProtection="1">
      <alignment horizontal="center" vertical="center"/>
      <protection locked="0"/>
    </xf>
    <xf numFmtId="1" fontId="26" fillId="0" borderId="7" xfId="0" applyNumberFormat="1" applyFont="1" applyBorder="1" applyProtection="1">
      <protection locked="0"/>
    </xf>
    <xf numFmtId="0" fontId="26" fillId="0" borderId="7" xfId="0" applyFont="1" applyBorder="1" applyAlignment="1" applyProtection="1">
      <alignment wrapText="1"/>
      <protection locked="0"/>
    </xf>
    <xf numFmtId="170" fontId="28" fillId="5" borderId="7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0" fontId="27" fillId="0" borderId="0" xfId="0" applyNumberFormat="1" applyFont="1"/>
    <xf numFmtId="170" fontId="33" fillId="0" borderId="0" xfId="0" applyNumberFormat="1" applyFont="1" applyAlignment="1">
      <alignment horizontal="left"/>
    </xf>
    <xf numFmtId="170" fontId="30" fillId="0" borderId="0" xfId="0" applyNumberFormat="1" applyFont="1" applyAlignment="1">
      <alignment horizontal="center"/>
    </xf>
    <xf numFmtId="170" fontId="28" fillId="0" borderId="0" xfId="0" applyNumberFormat="1" applyFont="1"/>
    <xf numFmtId="0" fontId="26" fillId="5" borderId="7" xfId="0" applyFont="1" applyFill="1" applyBorder="1" applyAlignment="1" applyProtection="1">
      <alignment horizontal="center" vertical="center" wrapText="1"/>
      <protection locked="0"/>
    </xf>
    <xf numFmtId="0" fontId="26" fillId="5" borderId="0" xfId="0" applyFont="1" applyFill="1" applyAlignment="1" applyProtection="1">
      <alignment horizontal="center" vertical="center"/>
      <protection locked="0"/>
    </xf>
    <xf numFmtId="170" fontId="26" fillId="0" borderId="7" xfId="0" applyNumberFormat="1" applyFont="1" applyBorder="1" applyAlignment="1" applyProtection="1">
      <alignment horizontal="center" vertical="center"/>
      <protection locked="0"/>
    </xf>
    <xf numFmtId="172" fontId="0" fillId="0" borderId="7" xfId="1" applyNumberFormat="1" applyFont="1" applyBorder="1" applyAlignment="1" applyProtection="1">
      <alignment horizontal="left" vertical="center"/>
      <protection locked="0"/>
    </xf>
    <xf numFmtId="172" fontId="34" fillId="18" borderId="7" xfId="1" applyNumberFormat="1" applyFont="1" applyFill="1" applyBorder="1" applyAlignment="1" applyProtection="1">
      <alignment horizontal="center" vertical="center" wrapText="1"/>
      <protection locked="0"/>
    </xf>
    <xf numFmtId="172" fontId="0" fillId="0" borderId="7" xfId="1" applyNumberFormat="1" applyFont="1" applyBorder="1" applyAlignment="1" applyProtection="1">
      <alignment vertical="center"/>
      <protection locked="0"/>
    </xf>
    <xf numFmtId="0" fontId="19" fillId="0" borderId="0" xfId="0" applyFont="1" applyProtection="1">
      <protection locked="0"/>
    </xf>
    <xf numFmtId="0" fontId="20" fillId="0" borderId="0" xfId="0" applyFont="1" applyProtection="1">
      <protection locked="0"/>
    </xf>
    <xf numFmtId="170" fontId="0" fillId="0" borderId="0" xfId="0" applyNumberFormat="1" applyProtection="1">
      <protection locked="0"/>
    </xf>
    <xf numFmtId="0" fontId="22" fillId="14" borderId="33" xfId="0" applyFont="1" applyFill="1" applyBorder="1"/>
    <xf numFmtId="0" fontId="22" fillId="14" borderId="31" xfId="0" applyFont="1" applyFill="1" applyBorder="1" applyAlignment="1">
      <alignment horizontal="right"/>
    </xf>
    <xf numFmtId="1" fontId="23" fillId="0" borderId="31" xfId="0" applyNumberFormat="1" applyFont="1" applyBorder="1" applyAlignment="1" applyProtection="1">
      <alignment horizontal="center"/>
      <protection locked="0"/>
    </xf>
    <xf numFmtId="0" fontId="23" fillId="0" borderId="34" xfId="0" applyFont="1" applyBorder="1" applyAlignment="1" applyProtection="1">
      <alignment horizontal="center"/>
      <protection locked="0"/>
    </xf>
    <xf numFmtId="1" fontId="24" fillId="0" borderId="0" xfId="0" applyNumberFormat="1" applyFont="1" applyAlignment="1" applyProtection="1">
      <alignment horizontal="left"/>
      <protection locked="0"/>
    </xf>
    <xf numFmtId="0" fontId="22" fillId="14" borderId="37" xfId="0" applyFont="1" applyFill="1" applyBorder="1"/>
    <xf numFmtId="49" fontId="20" fillId="0" borderId="34" xfId="0" applyNumberFormat="1" applyFont="1" applyBorder="1" applyAlignment="1" applyProtection="1">
      <alignment horizontal="left"/>
      <protection locked="0"/>
    </xf>
    <xf numFmtId="0" fontId="20" fillId="0" borderId="72" xfId="0" applyFont="1" applyBorder="1" applyAlignment="1" applyProtection="1">
      <alignment horizontal="left"/>
      <protection locked="0"/>
    </xf>
    <xf numFmtId="44" fontId="20" fillId="5" borderId="34" xfId="1" applyFont="1" applyFill="1" applyBorder="1" applyAlignment="1" applyProtection="1">
      <alignment horizontal="center"/>
    </xf>
    <xf numFmtId="0" fontId="20" fillId="0" borderId="0" xfId="0" applyFont="1" applyAlignment="1">
      <alignment wrapText="1"/>
    </xf>
    <xf numFmtId="49" fontId="20" fillId="0" borderId="0" xfId="0" applyNumberFormat="1" applyFont="1"/>
    <xf numFmtId="1" fontId="20" fillId="0" borderId="0" xfId="0" applyNumberFormat="1" applyFont="1"/>
    <xf numFmtId="10" fontId="20" fillId="0" borderId="0" xfId="0" applyNumberFormat="1" applyFont="1" applyProtection="1">
      <protection locked="0"/>
    </xf>
    <xf numFmtId="0" fontId="20" fillId="5" borderId="34" xfId="1" applyNumberFormat="1" applyFont="1" applyFill="1" applyBorder="1" applyAlignment="1" applyProtection="1">
      <alignment horizontal="left"/>
    </xf>
    <xf numFmtId="0" fontId="23" fillId="0" borderId="0" xfId="0" applyFont="1"/>
    <xf numFmtId="44" fontId="20" fillId="0" borderId="0" xfId="1" applyFont="1" applyFill="1" applyBorder="1" applyAlignment="1" applyProtection="1">
      <alignment horizontal="center"/>
    </xf>
    <xf numFmtId="0" fontId="25" fillId="0" borderId="0" xfId="0" applyFont="1"/>
    <xf numFmtId="0" fontId="0" fillId="20" borderId="0" xfId="0" applyFill="1"/>
    <xf numFmtId="170" fontId="22" fillId="14" borderId="7" xfId="0" applyNumberFormat="1" applyFont="1" applyFill="1" applyBorder="1" applyAlignment="1">
      <alignment vertical="center" wrapText="1"/>
    </xf>
    <xf numFmtId="170" fontId="0" fillId="20" borderId="0" xfId="0" applyNumberFormat="1" applyFill="1"/>
    <xf numFmtId="1" fontId="0" fillId="0" borderId="7" xfId="0" applyNumberFormat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20" borderId="0" xfId="0" applyFill="1" applyProtection="1">
      <protection locked="0"/>
    </xf>
    <xf numFmtId="170" fontId="0" fillId="20" borderId="0" xfId="0" applyNumberFormat="1" applyFill="1" applyProtection="1">
      <protection locked="0"/>
    </xf>
    <xf numFmtId="1" fontId="21" fillId="0" borderId="33" xfId="0" applyNumberFormat="1" applyFont="1" applyBorder="1" applyAlignment="1">
      <alignment horizontal="center"/>
    </xf>
    <xf numFmtId="1" fontId="21" fillId="0" borderId="31" xfId="0" applyNumberFormat="1" applyFont="1" applyBorder="1" applyAlignment="1">
      <alignment horizontal="center"/>
    </xf>
    <xf numFmtId="1" fontId="21" fillId="0" borderId="34" xfId="0" applyNumberFormat="1" applyFont="1" applyBorder="1" applyAlignment="1">
      <alignment horizontal="center"/>
    </xf>
    <xf numFmtId="0" fontId="23" fillId="19" borderId="31" xfId="0" applyFont="1" applyFill="1" applyBorder="1" applyAlignment="1" applyProtection="1">
      <alignment horizontal="left"/>
      <protection locked="0"/>
    </xf>
    <xf numFmtId="0" fontId="20" fillId="0" borderId="31" xfId="0" applyFont="1" applyBorder="1" applyAlignment="1" applyProtection="1">
      <alignment horizontal="left" vertical="top" wrapText="1"/>
      <protection locked="0"/>
    </xf>
    <xf numFmtId="0" fontId="20" fillId="0" borderId="34" xfId="0" applyFont="1" applyBorder="1" applyAlignment="1" applyProtection="1">
      <alignment horizontal="left" vertical="top" wrapText="1"/>
      <protection locked="0"/>
    </xf>
    <xf numFmtId="0" fontId="20" fillId="0" borderId="31" xfId="0" applyFont="1" applyBorder="1" applyAlignment="1" applyProtection="1">
      <alignment horizontal="left"/>
      <protection locked="0"/>
    </xf>
    <xf numFmtId="0" fontId="20" fillId="0" borderId="34" xfId="0" applyFont="1" applyBorder="1" applyAlignment="1" applyProtection="1">
      <alignment horizontal="left"/>
      <protection locked="0"/>
    </xf>
    <xf numFmtId="49" fontId="20" fillId="0" borderId="31" xfId="0" applyNumberFormat="1" applyFont="1" applyBorder="1" applyAlignment="1" applyProtection="1">
      <alignment horizontal="left"/>
      <protection locked="0"/>
    </xf>
    <xf numFmtId="49" fontId="20" fillId="0" borderId="34" xfId="0" applyNumberFormat="1" applyFont="1" applyBorder="1" applyAlignment="1" applyProtection="1">
      <alignment horizontal="left"/>
      <protection locked="0"/>
    </xf>
    <xf numFmtId="1" fontId="22" fillId="14" borderId="7" xfId="0" applyNumberFormat="1" applyFont="1" applyFill="1" applyBorder="1" applyAlignment="1">
      <alignment horizontal="center" vertical="center" wrapText="1"/>
    </xf>
    <xf numFmtId="0" fontId="22" fillId="14" borderId="8" xfId="0" applyFont="1" applyFill="1" applyBorder="1" applyAlignment="1">
      <alignment horizontal="center" vertical="center" wrapText="1"/>
    </xf>
    <xf numFmtId="0" fontId="22" fillId="14" borderId="21" xfId="0" applyFont="1" applyFill="1" applyBorder="1" applyAlignment="1">
      <alignment horizontal="center" vertical="center" wrapText="1"/>
    </xf>
    <xf numFmtId="0" fontId="29" fillId="0" borderId="33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0" borderId="34" xfId="0" applyFont="1" applyBorder="1" applyAlignment="1">
      <alignment horizontal="center"/>
    </xf>
    <xf numFmtId="0" fontId="31" fillId="5" borderId="31" xfId="0" applyFont="1" applyFill="1" applyBorder="1" applyAlignment="1">
      <alignment horizontal="center"/>
    </xf>
    <xf numFmtId="0" fontId="30" fillId="14" borderId="33" xfId="0" applyFont="1" applyFill="1" applyBorder="1" applyAlignment="1">
      <alignment horizontal="left" wrapText="1"/>
    </xf>
    <xf numFmtId="0" fontId="30" fillId="14" borderId="31" xfId="0" applyFont="1" applyFill="1" applyBorder="1" applyAlignment="1">
      <alignment horizontal="left" wrapText="1"/>
    </xf>
    <xf numFmtId="0" fontId="28" fillId="5" borderId="31" xfId="0" applyFont="1" applyFill="1" applyBorder="1" applyAlignment="1">
      <alignment horizontal="left" vertical="top" wrapText="1"/>
    </xf>
    <xf numFmtId="0" fontId="28" fillId="5" borderId="34" xfId="0" applyFont="1" applyFill="1" applyBorder="1" applyAlignment="1">
      <alignment horizontal="left" vertical="top" wrapText="1"/>
    </xf>
    <xf numFmtId="0" fontId="28" fillId="5" borderId="31" xfId="0" applyFont="1" applyFill="1" applyBorder="1" applyAlignment="1">
      <alignment horizontal="left"/>
    </xf>
    <xf numFmtId="0" fontId="28" fillId="5" borderId="34" xfId="0" applyFont="1" applyFill="1" applyBorder="1" applyAlignment="1">
      <alignment horizontal="left"/>
    </xf>
    <xf numFmtId="44" fontId="28" fillId="5" borderId="31" xfId="1" applyFont="1" applyFill="1" applyBorder="1" applyAlignment="1" applyProtection="1">
      <alignment horizontal="left"/>
    </xf>
    <xf numFmtId="44" fontId="28" fillId="5" borderId="34" xfId="1" applyFont="1" applyFill="1" applyBorder="1" applyAlignment="1" applyProtection="1">
      <alignment horizontal="left"/>
    </xf>
    <xf numFmtId="1" fontId="30" fillId="14" borderId="22" xfId="0" applyNumberFormat="1" applyFont="1" applyFill="1" applyBorder="1" applyAlignment="1">
      <alignment horizontal="center" vertical="center" wrapText="1"/>
    </xf>
    <xf numFmtId="1" fontId="30" fillId="14" borderId="30" xfId="0" applyNumberFormat="1" applyFont="1" applyFill="1" applyBorder="1" applyAlignment="1">
      <alignment horizontal="center" vertical="center" wrapText="1"/>
    </xf>
    <xf numFmtId="1" fontId="30" fillId="14" borderId="23" xfId="0" applyNumberFormat="1" applyFont="1" applyFill="1" applyBorder="1" applyAlignment="1">
      <alignment horizontal="center" vertical="center" wrapText="1"/>
    </xf>
    <xf numFmtId="14" fontId="30" fillId="14" borderId="22" xfId="0" applyNumberFormat="1" applyFont="1" applyFill="1" applyBorder="1" applyAlignment="1">
      <alignment horizontal="center" vertical="center" wrapText="1"/>
    </xf>
    <xf numFmtId="14" fontId="30" fillId="14" borderId="23" xfId="0" applyNumberFormat="1" applyFont="1" applyFill="1" applyBorder="1" applyAlignment="1">
      <alignment horizontal="center" vertical="center" wrapText="1"/>
    </xf>
    <xf numFmtId="0" fontId="30" fillId="14" borderId="22" xfId="0" applyFont="1" applyFill="1" applyBorder="1" applyAlignment="1">
      <alignment horizontal="center" vertical="center" wrapText="1"/>
    </xf>
    <xf numFmtId="0" fontId="30" fillId="14" borderId="23" xfId="0" applyFont="1" applyFill="1" applyBorder="1" applyAlignment="1">
      <alignment horizontal="center" vertical="center" wrapText="1"/>
    </xf>
    <xf numFmtId="1" fontId="30" fillId="14" borderId="40" xfId="0" applyNumberFormat="1" applyFont="1" applyFill="1" applyBorder="1" applyAlignment="1">
      <alignment horizontal="center" vertical="center" wrapText="1"/>
    </xf>
    <xf numFmtId="1" fontId="30" fillId="14" borderId="41" xfId="0" applyNumberFormat="1" applyFont="1" applyFill="1" applyBorder="1" applyAlignment="1">
      <alignment horizontal="center" vertical="center" wrapText="1"/>
    </xf>
    <xf numFmtId="0" fontId="30" fillId="14" borderId="40" xfId="0" applyFont="1" applyFill="1" applyBorder="1" applyAlignment="1">
      <alignment horizontal="center" vertical="center" wrapText="1"/>
    </xf>
    <xf numFmtId="0" fontId="30" fillId="14" borderId="41" xfId="0" applyFont="1" applyFill="1" applyBorder="1" applyAlignment="1">
      <alignment horizontal="center" vertical="center" wrapText="1"/>
    </xf>
    <xf numFmtId="49" fontId="30" fillId="14" borderId="40" xfId="0" applyNumberFormat="1" applyFont="1" applyFill="1" applyBorder="1" applyAlignment="1">
      <alignment horizontal="center" vertical="center" wrapText="1"/>
    </xf>
    <xf numFmtId="49" fontId="30" fillId="14" borderId="41" xfId="0" applyNumberFormat="1" applyFont="1" applyFill="1" applyBorder="1" applyAlignment="1">
      <alignment horizontal="center" vertical="center" wrapText="1"/>
    </xf>
    <xf numFmtId="14" fontId="30" fillId="14" borderId="40" xfId="0" applyNumberFormat="1" applyFont="1" applyFill="1" applyBorder="1" applyAlignment="1">
      <alignment horizontal="center" vertical="center" wrapText="1"/>
    </xf>
    <xf numFmtId="14" fontId="30" fillId="14" borderId="41" xfId="0" applyNumberFormat="1" applyFont="1" applyFill="1" applyBorder="1" applyAlignment="1">
      <alignment horizontal="center" vertical="center" wrapText="1"/>
    </xf>
    <xf numFmtId="0" fontId="30" fillId="14" borderId="7" xfId="0" applyFont="1" applyFill="1" applyBorder="1" applyAlignment="1">
      <alignment horizontal="center" vertical="center" wrapText="1"/>
    </xf>
    <xf numFmtId="170" fontId="30" fillId="14" borderId="7" xfId="0" applyNumberFormat="1" applyFont="1" applyFill="1" applyBorder="1" applyAlignment="1">
      <alignment horizontal="center" vertical="center" wrapText="1"/>
    </xf>
    <xf numFmtId="0" fontId="6" fillId="5" borderId="42" xfId="7" applyFont="1" applyFill="1" applyBorder="1" applyAlignment="1">
      <alignment horizontal="center" vertical="center"/>
    </xf>
    <xf numFmtId="0" fontId="6" fillId="5" borderId="0" xfId="7" applyFont="1" applyFill="1" applyAlignment="1">
      <alignment horizontal="center" vertical="center"/>
    </xf>
    <xf numFmtId="0" fontId="7" fillId="5" borderId="42" xfId="6" applyFont="1" applyFill="1" applyBorder="1" applyAlignment="1">
      <alignment horizontal="center" vertical="center" wrapText="1"/>
    </xf>
    <xf numFmtId="0" fontId="7" fillId="5" borderId="0" xfId="6" applyFont="1" applyFill="1" applyAlignment="1">
      <alignment horizontal="center" vertical="center" wrapText="1"/>
    </xf>
    <xf numFmtId="0" fontId="7" fillId="5" borderId="42" xfId="7" applyFont="1" applyFill="1" applyBorder="1" applyAlignment="1">
      <alignment horizontal="center" vertical="center"/>
    </xf>
    <xf numFmtId="0" fontId="7" fillId="5" borderId="0" xfId="7" applyFont="1" applyFill="1" applyAlignment="1">
      <alignment horizontal="center" vertical="center"/>
    </xf>
    <xf numFmtId="0" fontId="6" fillId="16" borderId="67" xfId="6" applyFont="1" applyFill="1" applyBorder="1" applyAlignment="1">
      <alignment horizontal="center" vertical="center"/>
    </xf>
    <xf numFmtId="0" fontId="6" fillId="16" borderId="68" xfId="6" applyFont="1" applyFill="1" applyBorder="1" applyAlignment="1">
      <alignment horizontal="center" vertical="center"/>
    </xf>
    <xf numFmtId="0" fontId="6" fillId="16" borderId="69" xfId="6" applyFont="1" applyFill="1" applyBorder="1" applyAlignment="1">
      <alignment horizontal="center" vertical="center"/>
    </xf>
    <xf numFmtId="0" fontId="6" fillId="15" borderId="67" xfId="6" applyFont="1" applyFill="1" applyBorder="1" applyAlignment="1">
      <alignment horizontal="left" vertical="center"/>
    </xf>
    <xf numFmtId="0" fontId="6" fillId="15" borderId="68" xfId="6" applyFont="1" applyFill="1" applyBorder="1" applyAlignment="1">
      <alignment horizontal="left" vertical="center"/>
    </xf>
    <xf numFmtId="167" fontId="6" fillId="15" borderId="67" xfId="15" applyFont="1" applyFill="1" applyBorder="1" applyAlignment="1">
      <alignment horizontal="center" vertical="center"/>
    </xf>
    <xf numFmtId="167" fontId="6" fillId="15" borderId="68" xfId="15" applyFont="1" applyFill="1" applyBorder="1" applyAlignment="1">
      <alignment horizontal="center" vertical="center"/>
    </xf>
    <xf numFmtId="167" fontId="6" fillId="15" borderId="71" xfId="15" applyFont="1" applyFill="1" applyBorder="1" applyAlignment="1">
      <alignment horizontal="center" vertical="center"/>
    </xf>
    <xf numFmtId="0" fontId="6" fillId="15" borderId="44" xfId="6" applyFont="1" applyFill="1" applyBorder="1" applyAlignment="1">
      <alignment horizontal="center" vertical="center"/>
    </xf>
    <xf numFmtId="0" fontId="6" fillId="15" borderId="45" xfId="6" applyFont="1" applyFill="1" applyBorder="1" applyAlignment="1">
      <alignment horizontal="center" vertical="center" wrapText="1"/>
    </xf>
    <xf numFmtId="0" fontId="6" fillId="15" borderId="47" xfId="6" applyFont="1" applyFill="1" applyBorder="1" applyAlignment="1">
      <alignment horizontal="center" vertical="center" wrapText="1"/>
    </xf>
    <xf numFmtId="10" fontId="6" fillId="15" borderId="44" xfId="6" applyNumberFormat="1" applyFont="1" applyFill="1" applyBorder="1" applyAlignment="1">
      <alignment horizontal="center" vertical="center"/>
    </xf>
    <xf numFmtId="0" fontId="21" fillId="0" borderId="33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3" fillId="5" borderId="31" xfId="0" applyFont="1" applyFill="1" applyBorder="1" applyAlignment="1">
      <alignment horizontal="left"/>
    </xf>
    <xf numFmtId="0" fontId="22" fillId="14" borderId="33" xfId="0" applyFont="1" applyFill="1" applyBorder="1" applyAlignment="1">
      <alignment horizontal="center" vertical="center" wrapText="1"/>
    </xf>
    <xf numFmtId="0" fontId="22" fillId="14" borderId="31" xfId="0" applyFont="1" applyFill="1" applyBorder="1" applyAlignment="1">
      <alignment horizontal="center" vertical="center" wrapText="1"/>
    </xf>
    <xf numFmtId="0" fontId="20" fillId="5" borderId="31" xfId="0" applyFont="1" applyFill="1" applyBorder="1" applyAlignment="1">
      <alignment horizontal="left" vertical="top" wrapText="1"/>
    </xf>
    <xf numFmtId="0" fontId="20" fillId="5" borderId="34" xfId="0" applyFont="1" applyFill="1" applyBorder="1" applyAlignment="1">
      <alignment horizontal="left" vertical="top" wrapText="1"/>
    </xf>
    <xf numFmtId="2" fontId="20" fillId="5" borderId="31" xfId="1" applyNumberFormat="1" applyFont="1" applyFill="1" applyBorder="1" applyAlignment="1">
      <alignment horizontal="left"/>
    </xf>
    <xf numFmtId="2" fontId="20" fillId="5" borderId="34" xfId="1" applyNumberFormat="1" applyFont="1" applyFill="1" applyBorder="1" applyAlignment="1">
      <alignment horizontal="left"/>
    </xf>
    <xf numFmtId="44" fontId="20" fillId="5" borderId="31" xfId="1" applyFont="1" applyFill="1" applyBorder="1" applyAlignment="1">
      <alignment horizontal="center"/>
    </xf>
    <xf numFmtId="44" fontId="20" fillId="5" borderId="34" xfId="1" applyFont="1" applyFill="1" applyBorder="1" applyAlignment="1">
      <alignment horizontal="center"/>
    </xf>
    <xf numFmtId="1" fontId="22" fillId="14" borderId="13" xfId="0" applyNumberFormat="1" applyFont="1" applyFill="1" applyBorder="1" applyAlignment="1">
      <alignment horizontal="center" vertical="center" wrapText="1"/>
    </xf>
    <xf numFmtId="1" fontId="22" fillId="14" borderId="0" xfId="0" applyNumberFormat="1" applyFont="1" applyFill="1" applyAlignment="1">
      <alignment horizontal="center" vertical="center" wrapText="1"/>
    </xf>
    <xf numFmtId="1" fontId="22" fillId="14" borderId="40" xfId="0" applyNumberFormat="1" applyFont="1" applyFill="1" applyBorder="1" applyAlignment="1">
      <alignment horizontal="center" vertical="center" wrapText="1"/>
    </xf>
    <xf numFmtId="1" fontId="22" fillId="14" borderId="41" xfId="0" applyNumberFormat="1" applyFont="1" applyFill="1" applyBorder="1" applyAlignment="1">
      <alignment horizontal="center" vertical="center" wrapText="1"/>
    </xf>
    <xf numFmtId="0" fontId="22" fillId="14" borderId="40" xfId="0" applyFont="1" applyFill="1" applyBorder="1" applyAlignment="1">
      <alignment horizontal="center" vertical="center" wrapText="1"/>
    </xf>
    <xf numFmtId="0" fontId="22" fillId="14" borderId="41" xfId="0" applyFont="1" applyFill="1" applyBorder="1" applyAlignment="1">
      <alignment horizontal="center" vertical="center" wrapText="1"/>
    </xf>
    <xf numFmtId="0" fontId="13" fillId="0" borderId="8" xfId="6" applyFont="1" applyBorder="1" applyAlignment="1">
      <alignment horizontal="center" vertical="top" wrapText="1"/>
    </xf>
    <xf numFmtId="0" fontId="13" fillId="0" borderId="9" xfId="6" applyFont="1" applyBorder="1" applyAlignment="1">
      <alignment horizontal="center" vertical="top" wrapText="1"/>
    </xf>
    <xf numFmtId="0" fontId="13" fillId="0" borderId="13" xfId="6" applyFont="1" applyBorder="1" applyAlignment="1">
      <alignment horizontal="center" vertical="top" wrapText="1"/>
    </xf>
    <xf numFmtId="0" fontId="13" fillId="0" borderId="0" xfId="6" applyFont="1" applyAlignment="1">
      <alignment horizontal="center" vertical="top" wrapText="1"/>
    </xf>
    <xf numFmtId="0" fontId="13" fillId="0" borderId="16" xfId="6" applyFont="1" applyBorder="1" applyAlignment="1">
      <alignment horizontal="center" vertical="center" wrapText="1"/>
    </xf>
    <xf numFmtId="0" fontId="13" fillId="0" borderId="18" xfId="6" applyFont="1" applyBorder="1" applyAlignment="1">
      <alignment horizontal="center" vertical="center" wrapText="1"/>
    </xf>
    <xf numFmtId="0" fontId="13" fillId="0" borderId="22" xfId="6" applyFont="1" applyBorder="1" applyAlignment="1">
      <alignment horizontal="left"/>
    </xf>
    <xf numFmtId="0" fontId="13" fillId="0" borderId="30" xfId="6" applyFont="1" applyBorder="1" applyAlignment="1">
      <alignment horizontal="left"/>
    </xf>
    <xf numFmtId="0" fontId="13" fillId="13" borderId="27" xfId="6" applyFont="1" applyFill="1" applyBorder="1" applyAlignment="1">
      <alignment horizontal="left"/>
    </xf>
    <xf numFmtId="0" fontId="13" fillId="13" borderId="31" xfId="6" applyFont="1" applyFill="1" applyBorder="1" applyAlignment="1">
      <alignment horizontal="left"/>
    </xf>
    <xf numFmtId="0" fontId="18" fillId="0" borderId="13" xfId="6" applyFont="1" applyBorder="1" applyAlignment="1">
      <alignment horizontal="left" vertical="center" wrapText="1"/>
    </xf>
    <xf numFmtId="0" fontId="18" fillId="0" borderId="0" xfId="6" applyFont="1" applyAlignment="1">
      <alignment horizontal="left" vertical="center" wrapText="1"/>
    </xf>
    <xf numFmtId="0" fontId="18" fillId="0" borderId="14" xfId="6" applyFont="1" applyBorder="1" applyAlignment="1">
      <alignment horizontal="left" vertical="center" wrapText="1"/>
    </xf>
    <xf numFmtId="0" fontId="13" fillId="0" borderId="16" xfId="6" applyFont="1" applyBorder="1" applyAlignment="1">
      <alignment horizontal="center" vertical="top" wrapText="1"/>
    </xf>
    <xf numFmtId="0" fontId="13" fillId="0" borderId="17" xfId="6" applyFont="1" applyBorder="1" applyAlignment="1">
      <alignment horizontal="center" vertical="top" wrapText="1"/>
    </xf>
    <xf numFmtId="0" fontId="13" fillId="0" borderId="18" xfId="6" applyFont="1" applyBorder="1" applyAlignment="1">
      <alignment horizontal="center" vertical="top" wrapText="1"/>
    </xf>
    <xf numFmtId="0" fontId="13" fillId="0" borderId="14" xfId="6" applyFont="1" applyBorder="1" applyAlignment="1">
      <alignment horizontal="center" vertical="top" wrapText="1"/>
    </xf>
    <xf numFmtId="0" fontId="13" fillId="0" borderId="15" xfId="6" applyFont="1" applyBorder="1" applyAlignment="1">
      <alignment horizontal="center" vertical="top" wrapText="1"/>
    </xf>
    <xf numFmtId="0" fontId="13" fillId="0" borderId="19" xfId="6" applyFont="1" applyBorder="1" applyAlignment="1">
      <alignment horizontal="center" vertical="top" wrapText="1"/>
    </xf>
    <xf numFmtId="0" fontId="13" fillId="0" borderId="20" xfId="6" applyFont="1" applyBorder="1" applyAlignment="1">
      <alignment horizontal="center" vertical="top" wrapText="1"/>
    </xf>
    <xf numFmtId="0" fontId="14" fillId="0" borderId="16" xfId="6" applyFont="1" applyBorder="1" applyAlignment="1">
      <alignment horizontal="center" vertical="center" wrapText="1"/>
    </xf>
    <xf numFmtId="0" fontId="14" fillId="0" borderId="17" xfId="6" applyFont="1" applyBorder="1" applyAlignment="1">
      <alignment horizontal="center" vertical="center" wrapText="1"/>
    </xf>
    <xf numFmtId="0" fontId="14" fillId="0" borderId="18" xfId="6" applyFont="1" applyBorder="1" applyAlignment="1">
      <alignment horizontal="center" vertical="center" wrapText="1"/>
    </xf>
    <xf numFmtId="0" fontId="13" fillId="0" borderId="17" xfId="6" applyFont="1" applyBorder="1" applyAlignment="1">
      <alignment horizontal="center" vertical="center" wrapText="1"/>
    </xf>
    <xf numFmtId="0" fontId="13" fillId="0" borderId="13" xfId="6" applyFont="1" applyBorder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/>
    </xf>
    <xf numFmtId="0" fontId="13" fillId="0" borderId="15" xfId="6" applyFont="1" applyBorder="1" applyAlignment="1">
      <alignment horizontal="center" vertical="center" wrapText="1"/>
    </xf>
    <xf numFmtId="0" fontId="13" fillId="0" borderId="19" xfId="6" applyFont="1" applyBorder="1" applyAlignment="1">
      <alignment horizontal="center" vertical="center" wrapText="1"/>
    </xf>
    <xf numFmtId="0" fontId="13" fillId="0" borderId="20" xfId="6" applyFont="1" applyBorder="1" applyAlignment="1">
      <alignment horizontal="center" vertical="center" wrapText="1"/>
    </xf>
    <xf numFmtId="0" fontId="9" fillId="7" borderId="0" xfId="0" applyFont="1" applyFill="1" applyAlignment="1">
      <alignment horizontal="center"/>
    </xf>
    <xf numFmtId="0" fontId="10" fillId="7" borderId="0" xfId="0" applyFont="1" applyFill="1" applyAlignment="1">
      <alignment horizontal="left" vertical="top"/>
    </xf>
    <xf numFmtId="0" fontId="11" fillId="7" borderId="0" xfId="0" applyFont="1" applyFill="1" applyAlignment="1">
      <alignment horizontal="left" vertical="top"/>
    </xf>
    <xf numFmtId="0" fontId="10" fillId="7" borderId="11" xfId="0" applyFont="1" applyFill="1" applyBorder="1" applyAlignment="1">
      <alignment horizontal="left" vertical="top"/>
    </xf>
    <xf numFmtId="0" fontId="11" fillId="7" borderId="11" xfId="0" applyFont="1" applyFill="1" applyBorder="1" applyAlignment="1">
      <alignment horizontal="left" vertical="top"/>
    </xf>
    <xf numFmtId="0" fontId="0" fillId="0" borderId="0" xfId="0"/>
    <xf numFmtId="0" fontId="9" fillId="10" borderId="0" xfId="0" applyFont="1" applyFill="1" applyAlignment="1">
      <alignment horizontal="center"/>
    </xf>
    <xf numFmtId="0" fontId="10" fillId="10" borderId="0" xfId="0" applyFont="1" applyFill="1" applyAlignment="1">
      <alignment horizontal="left" vertical="top"/>
    </xf>
    <xf numFmtId="0" fontId="11" fillId="10" borderId="0" xfId="0" applyFont="1" applyFill="1" applyAlignment="1">
      <alignment horizontal="left" vertical="top"/>
    </xf>
    <xf numFmtId="4" fontId="6" fillId="4" borderId="8" xfId="0" applyNumberFormat="1" applyFont="1" applyFill="1" applyBorder="1" applyAlignment="1">
      <alignment horizontal="center"/>
    </xf>
    <xf numFmtId="4" fontId="6" fillId="4" borderId="9" xfId="0" applyNumberFormat="1" applyFont="1" applyFill="1" applyBorder="1" applyAlignment="1">
      <alignment horizontal="center"/>
    </xf>
    <xf numFmtId="4" fontId="6" fillId="4" borderId="10" xfId="0" applyNumberFormat="1" applyFont="1" applyFill="1" applyBorder="1" applyAlignment="1">
      <alignment horizontal="center"/>
    </xf>
    <xf numFmtId="4" fontId="7" fillId="6" borderId="7" xfId="0" applyNumberFormat="1" applyFont="1" applyFill="1" applyBorder="1" applyAlignment="1">
      <alignment horizontal="center"/>
    </xf>
    <xf numFmtId="4" fontId="8" fillId="6" borderId="7" xfId="3" applyNumberFormat="1" applyFill="1" applyBorder="1" applyAlignment="1" applyProtection="1">
      <alignment horizontal="center"/>
    </xf>
    <xf numFmtId="0" fontId="6" fillId="5" borderId="7" xfId="1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</cellXfs>
  <cellStyles count="16">
    <cellStyle name="Hiperlink" xfId="3" builtinId="8"/>
    <cellStyle name="Moeda" xfId="1" builtinId="4"/>
    <cellStyle name="Moeda 2" xfId="4" xr:uid="{00000000-0005-0000-0000-000031000000}"/>
    <cellStyle name="Moeda 2 2" xfId="5" xr:uid="{00000000-0005-0000-0000-000032000000}"/>
    <cellStyle name="Normal" xfId="0" builtinId="0"/>
    <cellStyle name="Normal 2" xfId="6" xr:uid="{00000000-0005-0000-0000-000033000000}"/>
    <cellStyle name="Normal 2 2" xfId="7" xr:uid="{00000000-0005-0000-0000-000034000000}"/>
    <cellStyle name="Normal 2 3" xfId="8" xr:uid="{00000000-0005-0000-0000-000035000000}"/>
    <cellStyle name="Normal 3" xfId="9" xr:uid="{00000000-0005-0000-0000-000036000000}"/>
    <cellStyle name="Normal 7" xfId="10" xr:uid="{00000000-0005-0000-0000-000037000000}"/>
    <cellStyle name="Normal_Planilha de preco" xfId="11" xr:uid="{00000000-0005-0000-0000-000038000000}"/>
    <cellStyle name="Porcentagem" xfId="2" builtinId="5"/>
    <cellStyle name="Porcentagem 2" xfId="12" xr:uid="{00000000-0005-0000-0000-000039000000}"/>
    <cellStyle name="Separador de milhares 3" xfId="13" xr:uid="{00000000-0005-0000-0000-00003A000000}"/>
    <cellStyle name="Vírgula 2" xfId="14" xr:uid="{00000000-0005-0000-0000-00003B000000}"/>
    <cellStyle name="Vírgula 2 2" xfId="15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www.wps.cn/officeDocument/2023/relationships/customStorage" Target="customStorage/customStorag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86591</xdr:colOff>
      <xdr:row>2</xdr:row>
      <xdr:rowOff>22881</xdr:rowOff>
    </xdr:from>
    <xdr:to>
      <xdr:col>9</xdr:col>
      <xdr:colOff>692727</xdr:colOff>
      <xdr:row>8</xdr:row>
      <xdr:rowOff>42638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933295" y="527685"/>
          <a:ext cx="1882775" cy="15151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29</xdr:row>
      <xdr:rowOff>0</xdr:rowOff>
    </xdr:from>
    <xdr:to>
      <xdr:col>3</xdr:col>
      <xdr:colOff>561975</xdr:colOff>
      <xdr:row>30</xdr:row>
      <xdr:rowOff>85725</xdr:rowOff>
    </xdr:to>
    <xdr:pic>
      <xdr:nvPicPr>
        <xdr:cNvPr id="2" name="Imagem 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>
        <a:xfrm>
          <a:off x="398780" y="5416550"/>
          <a:ext cx="5108575" cy="269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0</xdr:row>
          <xdr:rowOff>0</xdr:rowOff>
        </xdr:from>
        <xdr:to>
          <xdr:col>3</xdr:col>
          <xdr:colOff>923925</xdr:colOff>
          <xdr:row>2</xdr:row>
          <xdr:rowOff>361950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0</xdr:row>
          <xdr:rowOff>0</xdr:rowOff>
        </xdr:from>
        <xdr:to>
          <xdr:col>2</xdr:col>
          <xdr:colOff>923925</xdr:colOff>
          <xdr:row>2</xdr:row>
          <xdr:rowOff>352425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2.bin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3.xml"/><Relationship Id="rId4" Type="http://schemas.openxmlformats.org/officeDocument/2006/relationships/image" Target="../media/image2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ferragempontosul.com.br/product/206105/details/" TargetMode="External"/><Relationship Id="rId2" Type="http://schemas.openxmlformats.org/officeDocument/2006/relationships/hyperlink" Target="https://fachi.com.br/produto/113445-pedra-alicerce-grossa" TargetMode="External"/><Relationship Id="rId1" Type="http://schemas.openxmlformats.org/officeDocument/2006/relationships/hyperlink" Target="https://www.g-haus.com.br/pedra-alicerce-media/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H13" sqref="H13"/>
    </sheetView>
  </sheetViews>
  <sheetFormatPr defaultColWidth="9.140625" defaultRowHeight="15"/>
  <cols>
    <col min="1" max="1" width="20.42578125" style="94" customWidth="1"/>
    <col min="2" max="2" width="53.42578125" style="91" customWidth="1"/>
    <col min="3" max="3" width="16.5703125" style="300" customWidth="1"/>
    <col min="4" max="4" width="4.5703125" style="300" customWidth="1"/>
    <col min="5" max="6" width="6.85546875" style="96" customWidth="1"/>
    <col min="7" max="7" width="17" style="96" customWidth="1"/>
    <col min="8" max="16384" width="9.140625" style="96"/>
  </cols>
  <sheetData>
    <row r="1" spans="1:8" ht="15.75">
      <c r="A1" s="325" t="s">
        <v>0</v>
      </c>
      <c r="B1" s="326"/>
      <c r="C1" s="326"/>
      <c r="D1" s="326"/>
      <c r="E1" s="326"/>
      <c r="F1" s="326"/>
      <c r="G1" s="327"/>
    </row>
    <row r="2" spans="1:8" s="298" customFormat="1">
      <c r="A2" s="301" t="s">
        <v>1</v>
      </c>
      <c r="B2" s="328" t="s">
        <v>2</v>
      </c>
      <c r="C2" s="328"/>
      <c r="D2" s="302" t="s">
        <v>3</v>
      </c>
      <c r="E2" s="303"/>
      <c r="F2" s="104" t="s">
        <v>4</v>
      </c>
      <c r="G2" s="304">
        <v>2025</v>
      </c>
      <c r="H2" s="305"/>
    </row>
    <row r="3" spans="1:8" s="298" customFormat="1">
      <c r="A3" s="306" t="s">
        <v>5</v>
      </c>
      <c r="B3" s="329" t="s">
        <v>6</v>
      </c>
      <c r="C3" s="329"/>
      <c r="D3" s="329"/>
      <c r="E3" s="329"/>
      <c r="F3" s="329"/>
      <c r="G3" s="330"/>
    </row>
    <row r="4" spans="1:8" s="298" customFormat="1">
      <c r="A4" s="301" t="s">
        <v>7</v>
      </c>
      <c r="B4" s="331" t="s">
        <v>8</v>
      </c>
      <c r="C4" s="331"/>
      <c r="D4" s="331"/>
      <c r="E4" s="332"/>
      <c r="F4" s="104" t="s">
        <v>9</v>
      </c>
      <c r="G4" s="307"/>
    </row>
    <row r="5" spans="1:8" s="298" customFormat="1">
      <c r="A5" s="301" t="s">
        <v>10</v>
      </c>
      <c r="B5" s="308" t="s">
        <v>11</v>
      </c>
      <c r="C5" s="301" t="s">
        <v>12</v>
      </c>
      <c r="D5" s="301"/>
      <c r="E5" s="301"/>
      <c r="F5" s="333"/>
      <c r="G5" s="334"/>
    </row>
    <row r="6" spans="1:8" s="299" customFormat="1">
      <c r="A6" s="301" t="s">
        <v>13</v>
      </c>
      <c r="B6" s="309">
        <f>'Orçamento-base'!C6</f>
        <v>120295.28</v>
      </c>
      <c r="C6" s="310"/>
      <c r="D6" s="310"/>
      <c r="E6" s="311"/>
      <c r="F6" s="310"/>
      <c r="G6" s="312"/>
      <c r="H6" s="313"/>
    </row>
    <row r="7" spans="1:8" s="299" customFormat="1">
      <c r="A7" s="301" t="s">
        <v>14</v>
      </c>
      <c r="B7" s="309">
        <f>Proposta!C6</f>
        <v>0</v>
      </c>
      <c r="C7" s="310"/>
      <c r="D7" s="310"/>
      <c r="E7" s="311"/>
      <c r="F7" s="310"/>
      <c r="G7" s="312"/>
      <c r="H7" s="313"/>
    </row>
    <row r="8" spans="1:8" s="299" customFormat="1">
      <c r="A8" s="301" t="s">
        <v>15</v>
      </c>
      <c r="B8" s="314">
        <f>COUNT('Orçamento-base'!B12:B39831)</f>
        <v>70</v>
      </c>
      <c r="C8" s="310"/>
      <c r="D8" s="310"/>
      <c r="E8" s="311"/>
      <c r="F8" s="310"/>
      <c r="G8" s="312"/>
      <c r="H8" s="313"/>
    </row>
    <row r="9" spans="1:8" s="299" customFormat="1">
      <c r="A9" s="315" t="s">
        <v>16</v>
      </c>
      <c r="B9" s="316"/>
      <c r="C9" s="310"/>
      <c r="D9" s="310"/>
      <c r="E9" s="311"/>
      <c r="F9" s="310"/>
      <c r="G9" s="312"/>
      <c r="H9" s="313"/>
    </row>
    <row r="10" spans="1:8" s="299" customFormat="1">
      <c r="A10" s="317" t="s">
        <v>17</v>
      </c>
      <c r="B10" s="311"/>
      <c r="C10" s="317" t="s">
        <v>18</v>
      </c>
      <c r="D10" s="310"/>
      <c r="E10" s="311"/>
      <c r="F10" s="310"/>
      <c r="G10" s="312"/>
      <c r="H10" s="313"/>
    </row>
    <row r="11" spans="1:8" ht="13.5" customHeight="1">
      <c r="A11" s="335" t="s">
        <v>19</v>
      </c>
      <c r="B11" s="336" t="s">
        <v>20</v>
      </c>
      <c r="C11" s="125" t="s">
        <v>21</v>
      </c>
      <c r="D11" s="318"/>
      <c r="E11" s="318"/>
      <c r="F11" s="318"/>
      <c r="G11" s="125" t="s">
        <v>22</v>
      </c>
    </row>
    <row r="12" spans="1:8">
      <c r="A12" s="335"/>
      <c r="B12" s="337"/>
      <c r="C12" s="319" t="s">
        <v>23</v>
      </c>
      <c r="D12" s="318"/>
      <c r="E12" s="320"/>
      <c r="F12" s="320"/>
      <c r="G12" s="319" t="s">
        <v>23</v>
      </c>
    </row>
    <row r="13" spans="1:8">
      <c r="A13" s="321">
        <v>1</v>
      </c>
      <c r="B13" s="322" t="s">
        <v>24</v>
      </c>
      <c r="C13" s="132">
        <f>SUMIF('Orçamento-base'!$A$12:$A$39833,Identificação!$A13,'Orçamento-base'!$K$12:$K$39833)</f>
        <v>120295.28</v>
      </c>
      <c r="D13" s="318"/>
      <c r="E13" s="320"/>
      <c r="F13" s="320"/>
      <c r="G13" s="132">
        <f>SUMIF(Proposta!$A$12:$A$39952,Identificação!$A13,Proposta!$H$12:$H$39952)</f>
        <v>0</v>
      </c>
    </row>
    <row r="14" spans="1:8">
      <c r="A14" s="321"/>
      <c r="B14" s="322"/>
      <c r="C14" s="138">
        <f>SUMIF('Orçamento-base'!$A$12:$A$39833,Identificação!$A14,'Orçamento-base'!$K$12:$K$39833)</f>
        <v>0</v>
      </c>
      <c r="D14" s="323"/>
      <c r="E14" s="324"/>
      <c r="F14" s="324"/>
      <c r="G14" s="138">
        <f>SUMIF(Proposta!$A$12:$A$39952,Identificação!$A14,Proposta!$H$12:$H$39952)</f>
        <v>0</v>
      </c>
    </row>
    <row r="15" spans="1:8">
      <c r="A15" s="321"/>
      <c r="B15" s="322"/>
      <c r="C15" s="138">
        <f>SUMIF('Orçamento-base'!$A$12:$A$39833,Identificação!$A15,'Orçamento-base'!$K$12:$K$39833)</f>
        <v>0</v>
      </c>
      <c r="D15" s="323"/>
      <c r="E15" s="324"/>
      <c r="F15" s="324"/>
      <c r="G15" s="138">
        <f>SUMIF(Proposta!$A$12:$A$39952,Identificação!$A15,Proposta!$H$12:$H$39952)</f>
        <v>0</v>
      </c>
    </row>
    <row r="16" spans="1:8">
      <c r="A16" s="321"/>
      <c r="B16" s="322"/>
      <c r="C16" s="138">
        <f>SUMIF('Orçamento-base'!$A$12:$A$39833,Identificação!$A16,'Orçamento-base'!$K$12:$K$39833)</f>
        <v>0</v>
      </c>
      <c r="D16" s="323"/>
      <c r="E16" s="324"/>
      <c r="F16" s="324"/>
      <c r="G16" s="138">
        <f>SUMIF(Proposta!$A$12:$A$39952,Identificação!$A16,Proposta!$H$12:$H$39952)</f>
        <v>0</v>
      </c>
    </row>
    <row r="17" spans="1:7">
      <c r="A17" s="321"/>
      <c r="B17" s="322"/>
      <c r="C17" s="138">
        <f>SUMIF('Orçamento-base'!$A$12:$A$39833,Identificação!$A17,'Orçamento-base'!$K$12:$K$39833)</f>
        <v>0</v>
      </c>
      <c r="D17" s="323"/>
      <c r="E17" s="324"/>
      <c r="F17" s="324"/>
      <c r="G17" s="138">
        <f>SUMIF(Proposta!$A$12:$A$39952,Identificação!$A17,Proposta!$H$12:$H$39952)</f>
        <v>0</v>
      </c>
    </row>
    <row r="18" spans="1:7">
      <c r="A18" s="321"/>
      <c r="B18" s="322"/>
      <c r="C18" s="138">
        <f>SUMIF('Orçamento-base'!$A$12:$A$39833,Identificação!$A18,'Orçamento-base'!$K$12:$K$39833)</f>
        <v>0</v>
      </c>
      <c r="D18" s="323"/>
      <c r="E18" s="324"/>
      <c r="F18" s="324"/>
      <c r="G18" s="138">
        <f>SUMIF(Proposta!$A$12:$A$39952,Identificação!$A18,Proposta!$H$12:$H$39952)</f>
        <v>0</v>
      </c>
    </row>
    <row r="19" spans="1:7">
      <c r="A19" s="321"/>
      <c r="B19" s="322"/>
      <c r="C19" s="138">
        <f>SUMIF('Orçamento-base'!$A$12:$A$39833,Identificação!$A19,'Orçamento-base'!$K$12:$K$39833)</f>
        <v>0</v>
      </c>
      <c r="D19" s="323"/>
      <c r="E19" s="324"/>
      <c r="F19" s="324"/>
      <c r="G19" s="138">
        <f>SUMIF(Proposta!$A$12:$A$39952,Identificação!$A19,Proposta!$H$12:$H$39952)</f>
        <v>0</v>
      </c>
    </row>
    <row r="20" spans="1:7">
      <c r="A20" s="321"/>
      <c r="B20" s="322"/>
      <c r="C20" s="138">
        <f>SUMIF('Orçamento-base'!$A$12:$A$39833,Identificação!$A20,'Orçamento-base'!$K$12:$K$39833)</f>
        <v>0</v>
      </c>
      <c r="D20" s="323"/>
      <c r="E20" s="324"/>
      <c r="F20" s="324"/>
      <c r="G20" s="138">
        <f>SUMIF(Proposta!$A$12:$A$39952,Identificação!$A20,Proposta!$H$12:$H$39952)</f>
        <v>0</v>
      </c>
    </row>
    <row r="21" spans="1:7">
      <c r="A21" s="321"/>
      <c r="B21" s="322"/>
      <c r="C21" s="138">
        <f>SUMIF('Orçamento-base'!$A$12:$A$39833,Identificação!$A21,'Orçamento-base'!$K$12:$K$39833)</f>
        <v>0</v>
      </c>
      <c r="D21" s="323"/>
      <c r="E21" s="324"/>
      <c r="F21" s="324"/>
      <c r="G21" s="138">
        <f>SUMIF(Proposta!$A$12:$A$39952,Identificação!$A21,Proposta!$H$12:$H$39952)</f>
        <v>0</v>
      </c>
    </row>
    <row r="22" spans="1:7">
      <c r="A22" s="321"/>
      <c r="B22" s="322"/>
      <c r="C22" s="138">
        <f>SUMIF('Orçamento-base'!$A$12:$A$39833,Identificação!$A22,'Orçamento-base'!$K$12:$K$39833)</f>
        <v>0</v>
      </c>
      <c r="D22" s="323"/>
      <c r="E22" s="324"/>
      <c r="F22" s="324"/>
      <c r="G22" s="138">
        <f>SUMIF(Proposta!$A$12:$A$39952,Identificação!$A22,Proposta!$H$12:$H$39952)</f>
        <v>0</v>
      </c>
    </row>
    <row r="23" spans="1:7">
      <c r="A23" s="321"/>
      <c r="B23" s="322"/>
      <c r="C23" s="138">
        <f>SUMIF('Orçamento-base'!$A$12:$A$39833,Identificação!$A23,'Orçamento-base'!$K$12:$K$39833)</f>
        <v>0</v>
      </c>
      <c r="D23" s="323"/>
      <c r="E23" s="324"/>
      <c r="F23" s="324"/>
      <c r="G23" s="138">
        <f>SUMIF(Proposta!$A$12:$A$39952,Identificação!$A23,Proposta!$H$12:$H$39952)</f>
        <v>0</v>
      </c>
    </row>
    <row r="24" spans="1:7">
      <c r="A24" s="321"/>
      <c r="B24" s="322"/>
      <c r="C24" s="138">
        <f>SUMIF('Orçamento-base'!$A$12:$A$39833,Identificação!$A24,'Orçamento-base'!$K$12:$K$39833)</f>
        <v>0</v>
      </c>
      <c r="D24" s="323"/>
      <c r="E24" s="324"/>
      <c r="F24" s="324"/>
      <c r="G24" s="138">
        <f>SUMIF(Proposta!$A$12:$A$39952,Identificação!$A24,Proposta!$H$12:$H$39952)</f>
        <v>0</v>
      </c>
    </row>
    <row r="25" spans="1:7">
      <c r="A25" s="321"/>
      <c r="B25" s="322"/>
      <c r="C25" s="138">
        <f>SUMIF('Orçamento-base'!$A$12:$A$39833,Identificação!$A25,'Orçamento-base'!$K$12:$K$39833)</f>
        <v>0</v>
      </c>
      <c r="D25" s="323"/>
      <c r="E25" s="324"/>
      <c r="F25" s="324"/>
      <c r="G25" s="138">
        <f>SUMIF(Proposta!$A$12:$A$39952,Identificação!$A25,Proposta!$H$12:$H$39952)</f>
        <v>0</v>
      </c>
    </row>
    <row r="26" spans="1:7">
      <c r="A26" s="321"/>
      <c r="B26" s="322"/>
      <c r="C26" s="138">
        <f>SUMIF('Orçamento-base'!$A$12:$A$39833,Identificação!$A26,'Orçamento-base'!$K$12:$K$39833)</f>
        <v>0</v>
      </c>
      <c r="D26" s="323"/>
      <c r="E26" s="324"/>
      <c r="F26" s="324"/>
      <c r="G26" s="138">
        <f>SUMIF(Proposta!$A$12:$A$39952,Identificação!$A26,Proposta!$H$12:$H$39952)</f>
        <v>0</v>
      </c>
    </row>
    <row r="27" spans="1:7">
      <c r="A27" s="321"/>
      <c r="B27" s="322"/>
      <c r="C27" s="138">
        <f>SUMIF('Orçamento-base'!$A$12:$A$39833,Identificação!$A27,'Orçamento-base'!$K$12:$K$39833)</f>
        <v>0</v>
      </c>
      <c r="D27" s="323"/>
      <c r="E27" s="324"/>
      <c r="F27" s="324"/>
      <c r="G27" s="138">
        <f>SUMIF(Proposta!$A$12:$A$39952,Identificação!$A27,Proposta!$H$12:$H$39952)</f>
        <v>0</v>
      </c>
    </row>
    <row r="28" spans="1:7">
      <c r="A28" s="321"/>
      <c r="B28" s="322"/>
      <c r="C28" s="138">
        <f>SUMIF('Orçamento-base'!$A$12:$A$39833,Identificação!$A28,'Orçamento-base'!$K$12:$K$39833)</f>
        <v>0</v>
      </c>
      <c r="D28" s="323"/>
      <c r="E28" s="324"/>
      <c r="F28" s="324"/>
      <c r="G28" s="138">
        <f>SUMIF(Proposta!$A$12:$A$39952,Identificação!$A28,Proposta!$H$12:$H$39952)</f>
        <v>0</v>
      </c>
    </row>
    <row r="29" spans="1:7">
      <c r="A29" s="321"/>
      <c r="B29" s="322"/>
      <c r="C29" s="138">
        <f>SUMIF('Orçamento-base'!$A$12:$A$39833,Identificação!$A29,'Orçamento-base'!$K$12:$K$39833)</f>
        <v>0</v>
      </c>
      <c r="D29" s="323"/>
      <c r="E29" s="324"/>
      <c r="F29" s="324"/>
      <c r="G29" s="138">
        <f>SUMIF(Proposta!$A$12:$A$39952,Identificação!$A29,Proposta!$H$12:$H$39952)</f>
        <v>0</v>
      </c>
    </row>
    <row r="30" spans="1:7">
      <c r="A30" s="321"/>
      <c r="B30" s="322"/>
      <c r="C30" s="138">
        <f>SUMIF('Orçamento-base'!$A$12:$A$39833,Identificação!$A30,'Orçamento-base'!$K$12:$K$39833)</f>
        <v>0</v>
      </c>
      <c r="D30" s="323"/>
      <c r="E30" s="324"/>
      <c r="F30" s="324"/>
      <c r="G30" s="138">
        <f>SUMIF(Proposta!$A$12:$A$39952,Identificação!$A30,Proposta!$H$12:$H$39952)</f>
        <v>0</v>
      </c>
    </row>
    <row r="31" spans="1:7">
      <c r="A31" s="321"/>
      <c r="B31" s="322"/>
      <c r="C31" s="138">
        <f>SUMIF('Orçamento-base'!$A$12:$A$39833,Identificação!$A31,'Orçamento-base'!$K$12:$K$39833)</f>
        <v>0</v>
      </c>
      <c r="D31" s="323"/>
      <c r="E31" s="324"/>
      <c r="F31" s="324"/>
      <c r="G31" s="138">
        <f>SUMIF(Proposta!$A$12:$A$39952,Identificação!$A31,Proposta!$H$12:$H$39952)</f>
        <v>0</v>
      </c>
    </row>
    <row r="32" spans="1:7">
      <c r="A32" s="321"/>
      <c r="B32" s="322"/>
      <c r="C32" s="138">
        <f>SUMIF('Orçamento-base'!$A$12:$A$39833,Identificação!$A32,'Orçamento-base'!$K$12:$K$39833)</f>
        <v>0</v>
      </c>
      <c r="D32" s="323"/>
      <c r="E32" s="324"/>
      <c r="F32" s="324"/>
      <c r="G32" s="138">
        <f>SUMIF(Proposta!$A$12:$A$39952,Identificação!$A32,Proposta!$H$12:$H$39952)</f>
        <v>0</v>
      </c>
    </row>
    <row r="33" spans="1:7">
      <c r="A33" s="321"/>
      <c r="B33" s="322"/>
      <c r="C33" s="138">
        <f>SUMIF('Orçamento-base'!$A$12:$A$39833,Identificação!$A33,'Orçamento-base'!$K$12:$K$39833)</f>
        <v>0</v>
      </c>
      <c r="D33" s="323"/>
      <c r="E33" s="324"/>
      <c r="F33" s="324"/>
      <c r="G33" s="138">
        <f>SUMIF(Proposta!$A$12:$A$39952,Identificação!$A33,Proposta!$H$12:$H$39952)</f>
        <v>0</v>
      </c>
    </row>
    <row r="34" spans="1:7">
      <c r="A34" s="321"/>
      <c r="B34" s="322"/>
      <c r="C34" s="138">
        <f>SUMIF('Orçamento-base'!$A$12:$A$39833,Identificação!$A34,'Orçamento-base'!$K$12:$K$39833)</f>
        <v>0</v>
      </c>
      <c r="D34" s="323"/>
      <c r="E34" s="324"/>
      <c r="F34" s="324"/>
      <c r="G34" s="138">
        <f>SUMIF(Proposta!$A$12:$A$39952,Identificação!$A34,Proposta!$H$12:$H$39952)</f>
        <v>0</v>
      </c>
    </row>
    <row r="35" spans="1:7">
      <c r="A35" s="321"/>
      <c r="B35" s="322"/>
      <c r="C35" s="138">
        <f>SUMIF('Orçamento-base'!$A$12:$A$39833,Identificação!$A35,'Orçamento-base'!$K$12:$K$39833)</f>
        <v>0</v>
      </c>
      <c r="D35" s="323"/>
      <c r="E35" s="324"/>
      <c r="F35" s="324"/>
      <c r="G35" s="138">
        <f>SUMIF(Proposta!$A$12:$A$39952,Identificação!$A35,Proposta!$H$12:$H$39952)</f>
        <v>0</v>
      </c>
    </row>
    <row r="36" spans="1:7">
      <c r="A36" s="321"/>
      <c r="B36" s="322"/>
      <c r="C36" s="138">
        <f>SUMIF('Orçamento-base'!$A$12:$A$39833,Identificação!$A36,'Orçamento-base'!$K$12:$K$39833)</f>
        <v>0</v>
      </c>
      <c r="D36" s="323"/>
      <c r="E36" s="324"/>
      <c r="F36" s="324"/>
      <c r="G36" s="138">
        <f>SUMIF(Proposta!$A$12:$A$39952,Identificação!$A36,Proposta!$H$12:$H$39952)</f>
        <v>0</v>
      </c>
    </row>
    <row r="37" spans="1:7">
      <c r="A37" s="321"/>
      <c r="B37" s="322"/>
      <c r="C37" s="138">
        <f>SUMIF('Orçamento-base'!$A$12:$A$39833,Identificação!$A37,'Orçamento-base'!$K$12:$K$39833)</f>
        <v>0</v>
      </c>
      <c r="D37" s="323"/>
      <c r="E37" s="324"/>
      <c r="F37" s="324"/>
      <c r="G37" s="138">
        <f>SUMIF(Proposta!$A$12:$A$39952,Identificação!$A37,Proposta!$H$12:$H$39952)</f>
        <v>0</v>
      </c>
    </row>
    <row r="38" spans="1:7">
      <c r="A38" s="321"/>
      <c r="B38" s="322"/>
      <c r="C38" s="138">
        <f>SUMIF('Orçamento-base'!$A$12:$A$39833,Identificação!$A38,'Orçamento-base'!$K$12:$K$39833)</f>
        <v>0</v>
      </c>
      <c r="D38" s="323"/>
      <c r="E38" s="324"/>
      <c r="F38" s="324"/>
      <c r="G38" s="138">
        <f>SUMIF(Proposta!$A$12:$A$39952,Identificação!$A38,Proposta!$H$12:$H$39952)</f>
        <v>0</v>
      </c>
    </row>
    <row r="39" spans="1:7">
      <c r="A39" s="321"/>
      <c r="B39" s="322"/>
      <c r="C39" s="138">
        <f>SUMIF('Orçamento-base'!$A$12:$A$39833,Identificação!$A39,'Orçamento-base'!$K$12:$K$39833)</f>
        <v>0</v>
      </c>
      <c r="D39" s="323"/>
      <c r="E39" s="324"/>
      <c r="F39" s="324"/>
      <c r="G39" s="138">
        <f>SUMIF(Proposta!$A$12:$A$39952,Identificação!$A39,Proposta!$H$12:$H$39952)</f>
        <v>0</v>
      </c>
    </row>
    <row r="40" spans="1:7">
      <c r="A40" s="321"/>
      <c r="B40" s="322"/>
      <c r="C40" s="138">
        <f>SUMIF('Orçamento-base'!$A$12:$A$39833,Identificação!$A40,'Orçamento-base'!$K$12:$K$39833)</f>
        <v>0</v>
      </c>
      <c r="D40" s="323"/>
      <c r="E40" s="324"/>
      <c r="F40" s="324"/>
      <c r="G40" s="138">
        <f>SUMIF(Proposta!$A$12:$A$39952,Identificação!$A40,Proposta!$H$12:$H$39952)</f>
        <v>0</v>
      </c>
    </row>
    <row r="41" spans="1:7">
      <c r="A41" s="321"/>
      <c r="B41" s="322"/>
      <c r="C41" s="138">
        <f>SUMIF('Orçamento-base'!$A$12:$A$39833,Identificação!$A41,'Orçamento-base'!$K$12:$K$39833)</f>
        <v>0</v>
      </c>
      <c r="D41" s="323"/>
      <c r="E41" s="324"/>
      <c r="F41" s="324"/>
      <c r="G41" s="138">
        <f>SUMIF(Proposta!$A$12:$A$39952,Identificação!$A41,Proposta!$H$12:$H$39952)</f>
        <v>0</v>
      </c>
    </row>
    <row r="42" spans="1:7">
      <c r="A42" s="321"/>
      <c r="B42" s="322"/>
      <c r="C42" s="138">
        <f>SUMIF('Orçamento-base'!$A$12:$A$39833,Identificação!$A42,'Orçamento-base'!$K$12:$K$39833)</f>
        <v>0</v>
      </c>
      <c r="D42" s="323"/>
      <c r="E42" s="324"/>
      <c r="F42" s="324"/>
      <c r="G42" s="138">
        <f>SUMIF(Proposta!$A$12:$A$39952,Identificação!$A42,Proposta!$H$12:$H$39952)</f>
        <v>0</v>
      </c>
    </row>
    <row r="43" spans="1:7">
      <c r="A43" s="321"/>
      <c r="B43" s="322"/>
      <c r="C43" s="138">
        <f>SUMIF('Orçamento-base'!$A$12:$A$39833,Identificação!$A43,'Orçamento-base'!$K$12:$K$39833)</f>
        <v>0</v>
      </c>
      <c r="D43" s="323"/>
      <c r="E43" s="324"/>
      <c r="F43" s="324"/>
      <c r="G43" s="138">
        <f>SUMIF(Proposta!$A$12:$A$39952,Identificação!$A43,Proposta!$H$12:$H$39952)</f>
        <v>0</v>
      </c>
    </row>
    <row r="44" spans="1:7">
      <c r="A44" s="321"/>
      <c r="B44" s="322"/>
      <c r="C44" s="138">
        <f>SUMIF('Orçamento-base'!$A$12:$A$39833,Identificação!$A44,'Orçamento-base'!$K$12:$K$39833)</f>
        <v>0</v>
      </c>
      <c r="D44" s="323"/>
      <c r="E44" s="324"/>
      <c r="F44" s="324"/>
      <c r="G44" s="138">
        <f>SUMIF(Proposta!$A$12:$A$39952,Identificação!$A44,Proposta!$H$12:$H$39952)</f>
        <v>0</v>
      </c>
    </row>
    <row r="45" spans="1:7">
      <c r="A45" s="321"/>
      <c r="B45" s="322"/>
      <c r="C45" s="138">
        <f>SUMIF('Orçamento-base'!$A$12:$A$39833,Identificação!$A45,'Orçamento-base'!$K$12:$K$39833)</f>
        <v>0</v>
      </c>
      <c r="D45" s="323"/>
      <c r="E45" s="324"/>
      <c r="F45" s="324"/>
      <c r="G45" s="138">
        <f>SUMIF(Proposta!$A$12:$A$39952,Identificação!$A45,Proposta!$H$12:$H$39952)</f>
        <v>0</v>
      </c>
    </row>
    <row r="46" spans="1:7">
      <c r="A46" s="321"/>
      <c r="B46" s="322"/>
      <c r="C46" s="138">
        <f>SUMIF('Orçamento-base'!$A$12:$A$39833,Identificação!$A46,'Orçamento-base'!$K$12:$K$39833)</f>
        <v>0</v>
      </c>
      <c r="D46" s="323"/>
      <c r="E46" s="324"/>
      <c r="F46" s="324"/>
      <c r="G46" s="138">
        <f>SUMIF(Proposta!$A$12:$A$39952,Identificação!$A46,Proposta!$H$12:$H$39952)</f>
        <v>0</v>
      </c>
    </row>
    <row r="47" spans="1:7">
      <c r="A47" s="321"/>
      <c r="B47" s="322"/>
      <c r="C47" s="138">
        <f>SUMIF('Orçamento-base'!$A$12:$A$39833,Identificação!$A47,'Orçamento-base'!$K$12:$K$39833)</f>
        <v>0</v>
      </c>
      <c r="D47" s="323"/>
      <c r="E47" s="324"/>
      <c r="F47" s="324"/>
      <c r="G47" s="138">
        <f>SUMIF(Proposta!$A$12:$A$39952,Identificação!$A47,Proposta!$H$12:$H$39952)</f>
        <v>0</v>
      </c>
    </row>
    <row r="48" spans="1:7">
      <c r="A48" s="321"/>
      <c r="B48" s="322"/>
      <c r="C48" s="138">
        <f>SUMIF('Orçamento-base'!$A$12:$A$39833,Identificação!$A48,'Orçamento-base'!$K$12:$K$39833)</f>
        <v>0</v>
      </c>
      <c r="D48" s="323"/>
      <c r="E48" s="324"/>
      <c r="F48" s="324"/>
      <c r="G48" s="138">
        <f>SUMIF(Proposta!$A$12:$A$39952,Identificação!$A48,Proposta!$H$12:$H$39952)</f>
        <v>0</v>
      </c>
    </row>
    <row r="49" spans="1:7">
      <c r="A49" s="321"/>
      <c r="B49" s="322"/>
      <c r="C49" s="138">
        <f>SUMIF('Orçamento-base'!$A$12:$A$39833,Identificação!$A49,'Orçamento-base'!$K$12:$K$39833)</f>
        <v>0</v>
      </c>
      <c r="D49" s="323"/>
      <c r="E49" s="324"/>
      <c r="F49" s="324"/>
      <c r="G49" s="138">
        <f>SUMIF(Proposta!$A$12:$A$39952,Identificação!$A49,Proposta!$H$12:$H$39952)</f>
        <v>0</v>
      </c>
    </row>
    <row r="50" spans="1:7">
      <c r="A50" s="321"/>
      <c r="B50" s="322"/>
      <c r="C50" s="138">
        <f>SUMIF('Orçamento-base'!$A$12:$A$39833,Identificação!$A50,'Orçamento-base'!$K$12:$K$39833)</f>
        <v>0</v>
      </c>
      <c r="D50" s="323"/>
      <c r="E50" s="324"/>
      <c r="F50" s="324"/>
      <c r="G50" s="138">
        <f>SUMIF(Proposta!$A$12:$A$39952,Identificação!$A50,Proposta!$H$12:$H$39952)</f>
        <v>0</v>
      </c>
    </row>
    <row r="51" spans="1:7">
      <c r="A51" s="321"/>
      <c r="B51" s="322"/>
      <c r="C51" s="138">
        <f>SUMIF('Orçamento-base'!$A$12:$A$39833,Identificação!$A51,'Orçamento-base'!$K$12:$K$39833)</f>
        <v>0</v>
      </c>
      <c r="D51" s="323"/>
      <c r="E51" s="324"/>
      <c r="F51" s="324"/>
      <c r="G51" s="138">
        <f>SUMIF(Proposta!$A$12:$A$39952,Identificação!$A51,Proposta!$H$12:$H$39952)</f>
        <v>0</v>
      </c>
    </row>
    <row r="52" spans="1:7">
      <c r="A52" s="321"/>
      <c r="B52" s="322"/>
      <c r="C52" s="138">
        <f>SUMIF('Orçamento-base'!$A$12:$A$39833,Identificação!$A52,'Orçamento-base'!$K$12:$K$39833)</f>
        <v>0</v>
      </c>
      <c r="D52" s="323"/>
      <c r="E52" s="324"/>
      <c r="F52" s="324"/>
      <c r="G52" s="138">
        <f>SUMIF(Proposta!$A$12:$A$39952,Identificação!$A52,Proposta!$H$12:$H$39952)</f>
        <v>0</v>
      </c>
    </row>
    <row r="53" spans="1:7">
      <c r="A53" s="321"/>
      <c r="B53" s="322"/>
      <c r="C53" s="138">
        <f>SUMIF('Orçamento-base'!$A$12:$A$39833,Identificação!$A53,'Orçamento-base'!$K$12:$K$39833)</f>
        <v>0</v>
      </c>
      <c r="D53" s="323"/>
      <c r="E53" s="324"/>
      <c r="F53" s="324"/>
      <c r="G53" s="138">
        <f>SUMIF(Proposta!$A$12:$A$39952,Identificação!$A53,Proposta!$H$12:$H$39952)</f>
        <v>0</v>
      </c>
    </row>
    <row r="54" spans="1:7">
      <c r="A54" s="321"/>
      <c r="B54" s="322"/>
      <c r="C54" s="138">
        <f>SUMIF('Orçamento-base'!$A$12:$A$39833,Identificação!$A54,'Orçamento-base'!$K$12:$K$39833)</f>
        <v>0</v>
      </c>
      <c r="D54" s="323"/>
      <c r="E54" s="324"/>
      <c r="F54" s="324"/>
      <c r="G54" s="138">
        <f>SUMIF(Proposta!$A$12:$A$39952,Identificação!$A54,Proposta!$H$12:$H$39952)</f>
        <v>0</v>
      </c>
    </row>
    <row r="55" spans="1:7">
      <c r="A55" s="321"/>
      <c r="B55" s="322"/>
      <c r="C55" s="138">
        <f>SUMIF('Orçamento-base'!$A$12:$A$39833,Identificação!$A55,'Orçamento-base'!$K$12:$K$39833)</f>
        <v>0</v>
      </c>
      <c r="D55" s="323"/>
      <c r="E55" s="324"/>
      <c r="F55" s="324"/>
      <c r="G55" s="138">
        <f>SUMIF(Proposta!$A$12:$A$39952,Identificação!$A55,Proposta!$H$12:$H$39952)</f>
        <v>0</v>
      </c>
    </row>
    <row r="56" spans="1:7">
      <c r="A56" s="321"/>
      <c r="B56" s="322"/>
      <c r="C56" s="138">
        <f>SUMIF('Orçamento-base'!$A$12:$A$39833,Identificação!$A56,'Orçamento-base'!$K$12:$K$39833)</f>
        <v>0</v>
      </c>
      <c r="D56" s="323"/>
      <c r="E56" s="324"/>
      <c r="F56" s="324"/>
      <c r="G56" s="138">
        <f>SUMIF(Proposta!$A$12:$A$39952,Identificação!$A56,Proposta!$H$12:$H$39952)</f>
        <v>0</v>
      </c>
    </row>
    <row r="57" spans="1:7">
      <c r="A57" s="321"/>
      <c r="B57" s="322"/>
      <c r="C57" s="138">
        <f>SUMIF('Orçamento-base'!$A$12:$A$39833,Identificação!$A57,'Orçamento-base'!$K$12:$K$39833)</f>
        <v>0</v>
      </c>
      <c r="D57" s="323"/>
      <c r="E57" s="324"/>
      <c r="F57" s="324"/>
      <c r="G57" s="138">
        <f>SUMIF(Proposta!$A$12:$A$39952,Identificação!$A57,Proposta!$H$12:$H$39952)</f>
        <v>0</v>
      </c>
    </row>
    <row r="58" spans="1:7">
      <c r="A58" s="321"/>
      <c r="B58" s="322"/>
      <c r="C58" s="138">
        <f>SUMIF('Orçamento-base'!$A$12:$A$39833,Identificação!$A58,'Orçamento-base'!$K$12:$K$39833)</f>
        <v>0</v>
      </c>
      <c r="D58" s="323"/>
      <c r="E58" s="324"/>
      <c r="F58" s="324"/>
      <c r="G58" s="138">
        <f>SUMIF(Proposta!$A$12:$A$39952,Identificação!$A58,Proposta!$H$12:$H$39952)</f>
        <v>0</v>
      </c>
    </row>
    <row r="59" spans="1:7">
      <c r="A59" s="321"/>
      <c r="B59" s="322"/>
      <c r="C59" s="138">
        <f>SUMIF('Orçamento-base'!$A$12:$A$39833,Identificação!$A59,'Orçamento-base'!$K$12:$K$39833)</f>
        <v>0</v>
      </c>
      <c r="D59" s="323"/>
      <c r="E59" s="324"/>
      <c r="F59" s="324"/>
      <c r="G59" s="138">
        <f>SUMIF(Proposta!$A$12:$A$39952,Identificação!$A59,Proposta!$H$12:$H$39952)</f>
        <v>0</v>
      </c>
    </row>
    <row r="60" spans="1:7">
      <c r="A60" s="321"/>
      <c r="B60" s="322"/>
      <c r="C60" s="138">
        <f>SUMIF('Orçamento-base'!$A$12:$A$39833,Identificação!$A60,'Orçamento-base'!$K$12:$K$39833)</f>
        <v>0</v>
      </c>
      <c r="D60" s="323"/>
      <c r="E60" s="324"/>
      <c r="F60" s="324"/>
      <c r="G60" s="138">
        <f>SUMIF(Proposta!$A$12:$A$39952,Identificação!$A60,Proposta!$H$12:$H$39952)</f>
        <v>0</v>
      </c>
    </row>
    <row r="61" spans="1:7">
      <c r="A61" s="321"/>
      <c r="B61" s="322"/>
      <c r="C61" s="138">
        <f>SUMIF('Orçamento-base'!$A$12:$A$39833,Identificação!$A61,'Orçamento-base'!$K$12:$K$39833)</f>
        <v>0</v>
      </c>
      <c r="D61" s="323"/>
      <c r="E61" s="324"/>
      <c r="F61" s="324"/>
      <c r="G61" s="138">
        <f>SUMIF(Proposta!$A$12:$A$39952,Identificação!$A61,Proposta!$H$12:$H$39952)</f>
        <v>0</v>
      </c>
    </row>
    <row r="62" spans="1:7">
      <c r="A62" s="321"/>
      <c r="B62" s="322"/>
      <c r="C62" s="138">
        <f>SUMIF('Orçamento-base'!$A$12:$A$39833,Identificação!$A62,'Orçamento-base'!$K$12:$K$39833)</f>
        <v>0</v>
      </c>
      <c r="D62" s="323"/>
      <c r="E62" s="324"/>
      <c r="F62" s="324"/>
      <c r="G62" s="138">
        <f>SUMIF(Proposta!$A$12:$A$39952,Identificação!$A62,Proposta!$H$12:$H$39952)</f>
        <v>0</v>
      </c>
    </row>
  </sheetData>
  <sheetProtection password="DEF7" sheet="1" objects="1" scenarios="1" formatCells="0" formatColumns="0" formatRows="0" deleteRows="0"/>
  <mergeCells count="7">
    <mergeCell ref="A11:A12"/>
    <mergeCell ref="B11:B12"/>
    <mergeCell ref="A1:G1"/>
    <mergeCell ref="B2:C2"/>
    <mergeCell ref="B3:G3"/>
    <mergeCell ref="B4:E4"/>
    <mergeCell ref="F5:G5"/>
  </mergeCells>
  <dataValidations count="2">
    <dataValidation type="list" allowBlank="1" showInputMessage="1" showErrorMessage="1" errorTitle="Modalidade Inválida" error="A modalidade informada é inválida. _x000a_Selecione a Modalidade na lista suspensa." sqref="B2:C2" xr:uid="{00000000-0002-0000-0000-000000000000}">
      <formula1>#REF!</formula1>
    </dataValidation>
    <dataValidation type="list" allowBlank="1" showInputMessage="1" showErrorMessage="1" errorTitle="Tipo de Objeto Inválido" error="O tipo de objeto informado é inválido. _x000a_Selecione o Tipo de Objeto na lista suspensa." sqref="B5" xr:uid="{00000000-0002-0000-0000-000001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68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G90"/>
  <sheetViews>
    <sheetView tabSelected="1" zoomScale="80" zoomScaleNormal="80" workbookViewId="0">
      <selection activeCell="K2" sqref="K2"/>
    </sheetView>
  </sheetViews>
  <sheetFormatPr defaultColWidth="9.140625" defaultRowHeight="16.5"/>
  <cols>
    <col min="1" max="1" width="8.28515625" style="205" customWidth="1"/>
    <col min="2" max="2" width="8.5703125" style="206" customWidth="1"/>
    <col min="3" max="3" width="7.85546875" style="207" customWidth="1"/>
    <col min="4" max="4" width="14.140625" style="205" customWidth="1"/>
    <col min="5" max="5" width="10.85546875" style="205" customWidth="1"/>
    <col min="6" max="6" width="11" style="208" customWidth="1"/>
    <col min="7" max="7" width="51.85546875" style="209" customWidth="1"/>
    <col min="8" max="8" width="11.42578125" style="210" customWidth="1"/>
    <col min="9" max="9" width="9.7109375" style="211" customWidth="1"/>
    <col min="10" max="10" width="19.42578125" style="212" customWidth="1"/>
    <col min="11" max="11" width="15" style="212" customWidth="1"/>
    <col min="12" max="12" width="10.140625" style="213" customWidth="1"/>
    <col min="13" max="13" width="12.7109375" style="214" customWidth="1"/>
    <col min="14" max="14" width="7.140625" style="215" hidden="1" customWidth="1"/>
    <col min="15" max="15" width="9.42578125" style="216" hidden="1" customWidth="1"/>
    <col min="16" max="16" width="7.140625" style="216" hidden="1" customWidth="1"/>
    <col min="17" max="17" width="9.42578125" style="216" hidden="1" customWidth="1"/>
    <col min="18" max="18" width="26.85546875" style="206" hidden="1" customWidth="1"/>
    <col min="19" max="19" width="16.42578125" style="215" customWidth="1"/>
    <col min="20" max="20" width="20.140625" style="215" customWidth="1"/>
    <col min="21" max="21" width="14.42578125" style="206" customWidth="1"/>
    <col min="22" max="22" width="15.85546875" style="206" customWidth="1"/>
    <col min="23" max="16384" width="9.140625" style="205"/>
  </cols>
  <sheetData>
    <row r="1" spans="1:59" s="201" customFormat="1">
      <c r="A1" s="338" t="s">
        <v>25</v>
      </c>
      <c r="B1" s="339"/>
      <c r="C1" s="339"/>
      <c r="D1" s="339"/>
      <c r="E1" s="339"/>
      <c r="F1" s="339"/>
      <c r="G1" s="339"/>
      <c r="H1" s="339"/>
      <c r="I1" s="339"/>
      <c r="J1" s="339"/>
      <c r="K1" s="340"/>
      <c r="L1" s="257"/>
      <c r="M1" s="258"/>
      <c r="N1" s="259"/>
      <c r="O1" s="260"/>
      <c r="P1" s="260"/>
      <c r="Q1" s="260"/>
      <c r="R1" s="286"/>
      <c r="S1" s="259"/>
      <c r="T1" s="259"/>
      <c r="U1" s="286"/>
      <c r="V1" s="286"/>
    </row>
    <row r="2" spans="1:59" s="202" customFormat="1">
      <c r="A2" s="217" t="s">
        <v>26</v>
      </c>
      <c r="B2" s="218"/>
      <c r="C2" s="341" t="str">
        <f>IF(Identificação!B2=0,"",Identificação!B2)</f>
        <v>Concorrência Lei 14.133/21 Eletrônica</v>
      </c>
      <c r="D2" s="341"/>
      <c r="E2" s="341"/>
      <c r="F2" s="341"/>
      <c r="G2" s="341"/>
      <c r="H2" s="219" t="s">
        <v>27</v>
      </c>
      <c r="I2" s="261" t="str">
        <f>IF(Identificação!E2=0,"",Identificação!E2)</f>
        <v/>
      </c>
      <c r="J2" s="262" t="s">
        <v>28</v>
      </c>
      <c r="K2" s="263">
        <f>IF(Identificação!G2=0,"",Identificação!G2)</f>
        <v>2025</v>
      </c>
      <c r="L2" s="264"/>
      <c r="M2" s="264"/>
      <c r="R2" s="287"/>
      <c r="S2" s="288"/>
      <c r="T2" s="288"/>
      <c r="U2" s="287"/>
      <c r="V2" s="287"/>
    </row>
    <row r="3" spans="1:59" s="202" customFormat="1">
      <c r="A3" s="342" t="s">
        <v>5</v>
      </c>
      <c r="B3" s="343"/>
      <c r="C3" s="344" t="str">
        <f>IF(Identificação!B3=0,"",Identificação!B3)</f>
        <v>UNIDADE DE CASA DE MADEIRA</v>
      </c>
      <c r="D3" s="344"/>
      <c r="E3" s="344"/>
      <c r="F3" s="344"/>
      <c r="G3" s="344"/>
      <c r="H3" s="344"/>
      <c r="I3" s="344"/>
      <c r="J3" s="344"/>
      <c r="K3" s="345"/>
      <c r="L3" s="264"/>
      <c r="M3" s="264"/>
      <c r="R3" s="287"/>
      <c r="S3" s="288"/>
      <c r="T3" s="288"/>
      <c r="U3" s="287"/>
      <c r="V3" s="287"/>
    </row>
    <row r="4" spans="1:59" s="202" customFormat="1">
      <c r="A4" s="220" t="s">
        <v>29</v>
      </c>
      <c r="B4" s="221"/>
      <c r="C4" s="346" t="str">
        <f>IF(Identificação!B4=0,"",Identificação!B4)</f>
        <v>Município de Montenegro</v>
      </c>
      <c r="D4" s="346"/>
      <c r="E4" s="346"/>
      <c r="F4" s="346"/>
      <c r="G4" s="346"/>
      <c r="H4" s="346"/>
      <c r="I4" s="346"/>
      <c r="J4" s="265" t="s">
        <v>30</v>
      </c>
      <c r="K4" s="266" t="str">
        <f>IF(Identificação!G4=0,"",Identificação!G4)</f>
        <v/>
      </c>
      <c r="L4" s="264"/>
      <c r="M4" s="264"/>
      <c r="R4" s="287"/>
      <c r="S4" s="288"/>
      <c r="T4" s="288"/>
      <c r="U4" s="287"/>
      <c r="V4" s="287"/>
    </row>
    <row r="5" spans="1:59" s="202" customFormat="1">
      <c r="A5" s="220" t="s">
        <v>31</v>
      </c>
      <c r="B5" s="221"/>
      <c r="C5" s="346" t="str">
        <f>IF(Identificação!B5=0,"",Identificação!B5)</f>
        <v>Obras e Serviços de Engenharia</v>
      </c>
      <c r="D5" s="346"/>
      <c r="E5" s="346"/>
      <c r="F5" s="346"/>
      <c r="G5" s="347"/>
      <c r="H5" s="222"/>
      <c r="I5" s="267"/>
      <c r="J5" s="268"/>
      <c r="K5" s="269"/>
      <c r="L5" s="270"/>
      <c r="M5" s="264"/>
      <c r="R5" s="287"/>
      <c r="S5" s="289"/>
      <c r="T5" s="289"/>
      <c r="U5" s="287"/>
      <c r="V5" s="287"/>
    </row>
    <row r="6" spans="1:59" s="202" customFormat="1">
      <c r="A6" s="220" t="s">
        <v>32</v>
      </c>
      <c r="B6" s="221"/>
      <c r="C6" s="348">
        <f>SUMIFS(K12:K39833,B12:B39833,"&gt;0",K12:K39833,"&lt;&gt;0")</f>
        <v>120295.28</v>
      </c>
      <c r="D6" s="348"/>
      <c r="E6" s="348"/>
      <c r="F6" s="348"/>
      <c r="G6" s="349"/>
      <c r="H6" s="222"/>
      <c r="I6" s="271"/>
      <c r="J6" s="269"/>
      <c r="K6" s="268"/>
      <c r="L6" s="264"/>
      <c r="M6" s="264"/>
      <c r="R6" s="287"/>
      <c r="S6" s="290"/>
      <c r="T6" s="290"/>
      <c r="U6" s="287"/>
      <c r="V6" s="287"/>
    </row>
    <row r="7" spans="1:59" s="202" customFormat="1">
      <c r="A7" s="223"/>
      <c r="B7" s="224"/>
      <c r="C7" s="224"/>
      <c r="G7" s="225"/>
      <c r="H7" s="226"/>
      <c r="I7" s="271"/>
      <c r="J7" s="269"/>
      <c r="K7" s="268"/>
      <c r="L7" s="264"/>
      <c r="M7" s="264"/>
      <c r="R7" s="287"/>
      <c r="S7" s="290"/>
      <c r="T7" s="290"/>
      <c r="U7" s="287"/>
      <c r="V7" s="287"/>
    </row>
    <row r="8" spans="1:59" s="202" customFormat="1">
      <c r="A8" s="227" t="s">
        <v>33</v>
      </c>
      <c r="B8" s="224"/>
      <c r="C8" s="224"/>
      <c r="G8" s="225"/>
      <c r="H8" s="222"/>
      <c r="I8" s="271"/>
      <c r="J8" s="269"/>
      <c r="K8" s="268"/>
      <c r="L8" s="264"/>
      <c r="M8" s="264"/>
      <c r="R8" s="287"/>
      <c r="S8" s="290"/>
      <c r="T8" s="290"/>
      <c r="U8" s="287"/>
      <c r="V8" s="287"/>
    </row>
    <row r="9" spans="1:59" s="203" customFormat="1">
      <c r="A9" s="203" t="s">
        <v>34</v>
      </c>
      <c r="B9" s="228"/>
      <c r="C9" s="229"/>
      <c r="F9" s="230" t="s">
        <v>35</v>
      </c>
      <c r="G9" s="231"/>
      <c r="H9" s="232" t="s">
        <v>36</v>
      </c>
      <c r="J9" s="268"/>
      <c r="K9" s="268"/>
      <c r="L9" s="272"/>
      <c r="M9" s="272"/>
      <c r="R9" s="287"/>
      <c r="S9" s="291"/>
      <c r="T9" s="291"/>
      <c r="U9" s="228"/>
      <c r="V9" s="228"/>
    </row>
    <row r="10" spans="1:59" s="201" customFormat="1">
      <c r="A10" s="357" t="s">
        <v>37</v>
      </c>
      <c r="B10" s="357" t="s">
        <v>38</v>
      </c>
      <c r="C10" s="357" t="s">
        <v>39</v>
      </c>
      <c r="D10" s="359" t="s">
        <v>40</v>
      </c>
      <c r="E10" s="361" t="s">
        <v>41</v>
      </c>
      <c r="F10" s="363" t="s">
        <v>42</v>
      </c>
      <c r="G10" s="359" t="s">
        <v>43</v>
      </c>
      <c r="H10" s="350" t="s">
        <v>21</v>
      </c>
      <c r="I10" s="351"/>
      <c r="J10" s="351"/>
      <c r="K10" s="351"/>
      <c r="L10" s="351"/>
      <c r="M10" s="352"/>
      <c r="N10" s="353" t="s">
        <v>44</v>
      </c>
      <c r="O10" s="354"/>
      <c r="P10" s="355" t="s">
        <v>45</v>
      </c>
      <c r="Q10" s="356"/>
      <c r="R10" s="365" t="s">
        <v>46</v>
      </c>
      <c r="S10" s="366" t="s">
        <v>47</v>
      </c>
      <c r="T10" s="366" t="s">
        <v>48</v>
      </c>
      <c r="U10" s="286"/>
      <c r="V10" s="286"/>
    </row>
    <row r="11" spans="1:59" s="201" customFormat="1" ht="33">
      <c r="A11" s="358"/>
      <c r="B11" s="358"/>
      <c r="C11" s="358"/>
      <c r="D11" s="360"/>
      <c r="E11" s="362"/>
      <c r="F11" s="364"/>
      <c r="G11" s="360"/>
      <c r="H11" s="233" t="s">
        <v>49</v>
      </c>
      <c r="I11" s="273" t="s">
        <v>50</v>
      </c>
      <c r="J11" s="274" t="s">
        <v>51</v>
      </c>
      <c r="K11" s="274" t="s">
        <v>52</v>
      </c>
      <c r="L11" s="275" t="s">
        <v>53</v>
      </c>
      <c r="M11" s="275" t="s">
        <v>54</v>
      </c>
      <c r="N11" s="276" t="s">
        <v>55</v>
      </c>
      <c r="O11" s="273" t="s">
        <v>56</v>
      </c>
      <c r="P11" s="276" t="s">
        <v>55</v>
      </c>
      <c r="Q11" s="273" t="s">
        <v>56</v>
      </c>
      <c r="R11" s="365"/>
      <c r="S11" s="366"/>
      <c r="T11" s="366"/>
      <c r="U11" s="286"/>
      <c r="V11" s="286"/>
    </row>
    <row r="12" spans="1:59" s="204" customFormat="1">
      <c r="A12" s="234"/>
      <c r="B12" s="235" t="str">
        <f>IF(AND(G12&lt;&gt;"",H12&gt;0,I12&lt;&gt;"",J12&lt;&gt;0,K12&lt;&gt;0),COUNT($B$11:B11)+1,"")</f>
        <v/>
      </c>
      <c r="C12" s="236">
        <v>1</v>
      </c>
      <c r="D12" s="237"/>
      <c r="E12" s="234"/>
      <c r="F12" s="238"/>
      <c r="G12" s="239" t="s">
        <v>57</v>
      </c>
      <c r="H12" s="240"/>
      <c r="I12" s="234"/>
      <c r="J12" s="277" t="str">
        <f>IFERROR(IF(S12+T12&lt;&gt;0,ROUND(ROUND(S12,4)+ROUND(T12,4),4),""),"")</f>
        <v/>
      </c>
      <c r="K12" s="277" t="str">
        <f t="shared" ref="K12:K44" si="0">IFERROR(IF(H12*J12&lt;&gt;0,ROUND(ROUND(H12,4)*ROUND(J12,4),2),""),"")</f>
        <v/>
      </c>
      <c r="L12" s="278"/>
      <c r="M12" s="278"/>
      <c r="N12" s="279"/>
      <c r="O12" s="280" t="str">
        <f ca="1">IF(N12="","",INDIRECT("base!"&amp;ADDRESS(MATCH(N12,#REF!:#REF!,0)+1,4,4)))</f>
        <v/>
      </c>
      <c r="P12" s="281"/>
      <c r="Q12" s="280" t="str">
        <f ca="1">IF(P12="","",INDIRECT("base!"&amp;ADDRESS(MATCH(CONCATENATE(N12,"|",P12),#REF!:#REF!,0)+1,6,4)))</f>
        <v/>
      </c>
      <c r="R12" s="292"/>
      <c r="S12" s="237"/>
      <c r="T12" s="237"/>
      <c r="U12" s="293" t="s">
        <v>58</v>
      </c>
      <c r="V12" s="293" t="s">
        <v>59</v>
      </c>
      <c r="W12" s="205"/>
      <c r="X12" s="205"/>
      <c r="Y12" s="205"/>
      <c r="Z12" s="205"/>
      <c r="AA12" s="205"/>
      <c r="AB12" s="205"/>
      <c r="AC12" s="205"/>
      <c r="AD12" s="205"/>
      <c r="AE12" s="205"/>
      <c r="AF12" s="205"/>
      <c r="AG12" s="205"/>
      <c r="AH12" s="205"/>
      <c r="AI12" s="205"/>
      <c r="AJ12" s="205"/>
      <c r="AK12" s="205"/>
      <c r="AL12" s="205"/>
      <c r="AM12" s="205"/>
      <c r="AN12" s="205"/>
      <c r="AO12" s="205"/>
      <c r="AP12" s="205"/>
      <c r="AQ12" s="205"/>
      <c r="AR12" s="205"/>
      <c r="AS12" s="205"/>
      <c r="AT12" s="205"/>
      <c r="AU12" s="205"/>
      <c r="AV12" s="205"/>
      <c r="AW12" s="205"/>
      <c r="AX12" s="205"/>
      <c r="AY12" s="205"/>
      <c r="AZ12" s="205"/>
      <c r="BA12" s="205"/>
      <c r="BB12" s="205"/>
      <c r="BC12" s="205"/>
      <c r="BD12" s="205"/>
      <c r="BE12" s="205"/>
      <c r="BF12" s="205"/>
      <c r="BG12" s="205"/>
    </row>
    <row r="13" spans="1:59" ht="49.5">
      <c r="A13" s="241">
        <v>1</v>
      </c>
      <c r="B13" s="235">
        <f>IF(AND(G13&lt;&gt;"",H13&gt;0,I13&lt;&gt;"",J13&lt;&gt;0,K13&lt;&gt;0),COUNT($B$11:B12)+1,"")</f>
        <v>1</v>
      </c>
      <c r="C13" s="242" t="s">
        <v>60</v>
      </c>
      <c r="D13" s="243" t="s">
        <v>61</v>
      </c>
      <c r="E13" s="243">
        <v>103689</v>
      </c>
      <c r="F13" s="244">
        <v>45870</v>
      </c>
      <c r="G13" s="245" t="s">
        <v>62</v>
      </c>
      <c r="H13" s="246">
        <v>2.5</v>
      </c>
      <c r="I13" s="243" t="s">
        <v>63</v>
      </c>
      <c r="J13" s="277">
        <f t="shared" ref="J13:J44" si="1">IFERROR(IF(S13+T13&lt;&gt;0,ROUND(ROUND(S13,4)+ROUND(T13,4),4),""),"")</f>
        <v>580.24</v>
      </c>
      <c r="K13" s="277">
        <f t="shared" si="0"/>
        <v>1450.6</v>
      </c>
      <c r="L13" s="282">
        <v>0.26500000000000001</v>
      </c>
      <c r="M13" s="282">
        <v>0.83250000000000002</v>
      </c>
      <c r="N13" s="283"/>
      <c r="O13" s="280" t="str">
        <f ca="1">IF(N13="","",INDIRECT("base!"&amp;ADDRESS(MATCH(N13,#REF!:#REF!,0)+1,4,4)))</f>
        <v/>
      </c>
      <c r="P13" s="284"/>
      <c r="Q13" s="280" t="str">
        <f ca="1">IF(P13="","",INDIRECT("base!"&amp;ADDRESS(MATCH(CONCATENATE(N13,"|",P13),#REF!:#REF!,0)+1,6,4)))</f>
        <v/>
      </c>
      <c r="R13" s="256" t="s">
        <v>64</v>
      </c>
      <c r="S13" s="294">
        <f>TRUNC(U13*(1+L13),2)</f>
        <v>38.86</v>
      </c>
      <c r="T13" s="294">
        <f>TRUNC(V13*(1+L13),2)</f>
        <v>541.38</v>
      </c>
      <c r="U13" s="295">
        <v>30.72</v>
      </c>
      <c r="V13" s="295">
        <v>427.97</v>
      </c>
    </row>
    <row r="14" spans="1:59" ht="33">
      <c r="A14" s="241">
        <v>1</v>
      </c>
      <c r="B14" s="247">
        <f>IF(AND(G14&lt;&gt;"",H14&gt;0,I14&lt;&gt;"",J14&lt;&gt;0,K14&lt;&gt;0),COUNT($B$11:B13)+1,"")</f>
        <v>2</v>
      </c>
      <c r="C14" s="242" t="s">
        <v>65</v>
      </c>
      <c r="D14" s="243" t="s">
        <v>61</v>
      </c>
      <c r="E14" s="243">
        <v>99058</v>
      </c>
      <c r="F14" s="244">
        <v>45870</v>
      </c>
      <c r="G14" s="245" t="s">
        <v>66</v>
      </c>
      <c r="H14" s="246">
        <v>12</v>
      </c>
      <c r="I14" s="243" t="s">
        <v>67</v>
      </c>
      <c r="J14" s="285">
        <f t="shared" si="1"/>
        <v>16.27</v>
      </c>
      <c r="K14" s="285">
        <f t="shared" si="0"/>
        <v>195.24</v>
      </c>
      <c r="L14" s="282">
        <v>0.26500000000000001</v>
      </c>
      <c r="M14" s="282">
        <v>0.83250000000000002</v>
      </c>
      <c r="N14" s="283"/>
      <c r="O14" s="281" t="str">
        <f ca="1">IF(N14="","",INDIRECT("base!"&amp;ADDRESS(MATCH(N14,#REF!:#REF!,0)+1,4,4)))</f>
        <v/>
      </c>
      <c r="P14" s="284"/>
      <c r="Q14" s="281" t="str">
        <f ca="1">IF(P14="","",INDIRECT("base!"&amp;ADDRESS(MATCH(CONCATENATE(N14,"|",P14),#REF!:#REF!,0)+1,6,4)))</f>
        <v/>
      </c>
      <c r="R14" s="256" t="s">
        <v>64</v>
      </c>
      <c r="S14" s="294">
        <f t="shared" ref="S14" si="2">TRUNC(U14*(1+L14),2)</f>
        <v>13.9</v>
      </c>
      <c r="T14" s="294">
        <f t="shared" ref="T14" si="3">TRUNC(V14*(1+L14),2)</f>
        <v>2.37</v>
      </c>
      <c r="U14" s="295">
        <v>10.99</v>
      </c>
      <c r="V14" s="295">
        <v>1.88</v>
      </c>
    </row>
    <row r="15" spans="1:59" ht="33">
      <c r="A15" s="241">
        <v>1</v>
      </c>
      <c r="B15" s="247">
        <f>IF(AND(G15&lt;&gt;"",H15&gt;0,I15&lt;&gt;"",J15&lt;&gt;0,K15&lt;&gt;0),COUNT($B$11:B14)+1,"")</f>
        <v>3</v>
      </c>
      <c r="C15" s="242" t="s">
        <v>68</v>
      </c>
      <c r="D15" s="243" t="s">
        <v>61</v>
      </c>
      <c r="E15" s="243">
        <v>100575</v>
      </c>
      <c r="F15" s="244">
        <v>45870</v>
      </c>
      <c r="G15" s="245" t="s">
        <v>69</v>
      </c>
      <c r="H15" s="246">
        <v>170</v>
      </c>
      <c r="I15" s="243" t="s">
        <v>63</v>
      </c>
      <c r="J15" s="285">
        <f t="shared" ref="J15" si="4">IFERROR(IF(S15+T15&lt;&gt;0,ROUND(ROUND(S15,4)+ROUND(T15,4),4),""),"")</f>
        <v>0.8</v>
      </c>
      <c r="K15" s="285">
        <f t="shared" ref="K15" si="5">IFERROR(IF(H15*J15&lt;&gt;0,ROUND(ROUND(H15,4)*ROUND(J15,4),2),""),"")</f>
        <v>136</v>
      </c>
      <c r="L15" s="282">
        <v>0.26500000000000001</v>
      </c>
      <c r="M15" s="282">
        <v>0.83250000000000002</v>
      </c>
      <c r="N15" s="283"/>
      <c r="O15" s="281" t="str">
        <f ca="1">IF(N15="","",INDIRECT("base!"&amp;ADDRESS(MATCH(N15,#REF!:#REF!,0)+1,4,4)))</f>
        <v/>
      </c>
      <c r="P15" s="284"/>
      <c r="Q15" s="281" t="str">
        <f ca="1">IF(P15="","",INDIRECT("base!"&amp;ADDRESS(MATCH(CONCATENATE(N15,"|",P15),#REF!:#REF!,0)+1,6,4)))</f>
        <v/>
      </c>
      <c r="R15" s="256" t="s">
        <v>64</v>
      </c>
      <c r="S15" s="294">
        <f t="shared" ref="S15" si="6">TRUNC(U15*(1+L15),2)</f>
        <v>0.28999999999999998</v>
      </c>
      <c r="T15" s="294">
        <f t="shared" ref="T15" si="7">TRUNC(V15*(1+L15),2)</f>
        <v>0.51</v>
      </c>
      <c r="U15" s="295">
        <v>0.23</v>
      </c>
      <c r="V15" s="295">
        <v>0.41</v>
      </c>
    </row>
    <row r="16" spans="1:59" ht="49.5">
      <c r="A16" s="241">
        <v>1</v>
      </c>
      <c r="B16" s="247">
        <f>IF(AND(G16&lt;&gt;"",H16&gt;0,I16&lt;&gt;"",J16&lt;&gt;0,K16&lt;&gt;0),COUNT($B$11:B15)+1,"")</f>
        <v>4</v>
      </c>
      <c r="C16" s="242" t="s">
        <v>70</v>
      </c>
      <c r="D16" s="243" t="s">
        <v>61</v>
      </c>
      <c r="E16" s="243">
        <v>95634</v>
      </c>
      <c r="F16" s="244">
        <v>45870</v>
      </c>
      <c r="G16" s="245" t="s">
        <v>71</v>
      </c>
      <c r="H16" s="246">
        <v>1</v>
      </c>
      <c r="I16" s="243" t="s">
        <v>67</v>
      </c>
      <c r="J16" s="285">
        <f t="shared" ref="J16:J17" si="8">IFERROR(IF(S16+T16&lt;&gt;0,ROUND(ROUND(S16,4)+ROUND(T16,4),4),""),"")</f>
        <v>292.94</v>
      </c>
      <c r="K16" s="285">
        <f t="shared" ref="K16:K17" si="9">IFERROR(IF(H16*J16&lt;&gt;0,ROUND(ROUND(H16,4)*ROUND(J16,4),2),""),"")</f>
        <v>292.94</v>
      </c>
      <c r="L16" s="282">
        <v>0.26500000000000001</v>
      </c>
      <c r="M16" s="282">
        <v>0.83250000000000002</v>
      </c>
      <c r="N16" s="283"/>
      <c r="O16" s="281" t="str">
        <f ca="1">IF(N16="","",INDIRECT("base!"&amp;ADDRESS(MATCH(N16,#REF!:#REF!,0)+1,4,4)))</f>
        <v/>
      </c>
      <c r="P16" s="284"/>
      <c r="Q16" s="281" t="str">
        <f ca="1">IF(P16="","",INDIRECT("base!"&amp;ADDRESS(MATCH(CONCATENATE(N16,"|",P16),#REF!:#REF!,0)+1,6,4)))</f>
        <v/>
      </c>
      <c r="R16" s="256" t="s">
        <v>64</v>
      </c>
      <c r="S16" s="294">
        <f t="shared" ref="S16:S17" si="10">TRUNC(U16*(1+L16),2)</f>
        <v>62.73</v>
      </c>
      <c r="T16" s="294">
        <f t="shared" ref="T16:T17" si="11">TRUNC(V16*(1+L16),2)</f>
        <v>230.21</v>
      </c>
      <c r="U16" s="295">
        <v>49.59</v>
      </c>
      <c r="V16" s="295">
        <v>181.99</v>
      </c>
    </row>
    <row r="17" spans="1:59" ht="66">
      <c r="A17" s="241">
        <v>1</v>
      </c>
      <c r="B17" s="247">
        <f>IF(AND(G17&lt;&gt;"",H17&gt;0,I17&lt;&gt;"",J17&lt;&gt;0,K17&lt;&gt;0),COUNT($B$11:B16)+1,"")</f>
        <v>5</v>
      </c>
      <c r="C17" s="242" t="s">
        <v>72</v>
      </c>
      <c r="D17" s="243" t="s">
        <v>61</v>
      </c>
      <c r="E17" s="243">
        <v>101489</v>
      </c>
      <c r="F17" s="244">
        <v>45870</v>
      </c>
      <c r="G17" s="245" t="s">
        <v>73</v>
      </c>
      <c r="H17" s="246">
        <v>1</v>
      </c>
      <c r="I17" s="243" t="s">
        <v>67</v>
      </c>
      <c r="J17" s="285">
        <f t="shared" si="8"/>
        <v>1980.41</v>
      </c>
      <c r="K17" s="285">
        <f t="shared" si="9"/>
        <v>1980.41</v>
      </c>
      <c r="L17" s="282">
        <v>0.26500000000000001</v>
      </c>
      <c r="M17" s="282">
        <v>0.83250000000000002</v>
      </c>
      <c r="N17" s="283"/>
      <c r="O17" s="281" t="str">
        <f ca="1">IF(N17="","",INDIRECT("base!"&amp;ADDRESS(MATCH(N17,#REF!:#REF!,0)+1,4,4)))</f>
        <v/>
      </c>
      <c r="P17" s="284"/>
      <c r="Q17" s="281" t="str">
        <f ca="1">IF(P17="","",INDIRECT("base!"&amp;ADDRESS(MATCH(CONCATENATE(N17,"|",P17),#REF!:#REF!,0)+1,6,4)))</f>
        <v/>
      </c>
      <c r="R17" s="256" t="s">
        <v>64</v>
      </c>
      <c r="S17" s="294">
        <f t="shared" si="10"/>
        <v>472.65</v>
      </c>
      <c r="T17" s="294">
        <f t="shared" si="11"/>
        <v>1507.76</v>
      </c>
      <c r="U17" s="295">
        <v>373.64</v>
      </c>
      <c r="V17" s="295">
        <v>1191.9100000000001</v>
      </c>
    </row>
    <row r="18" spans="1:59" ht="49.5">
      <c r="A18" s="241">
        <v>1</v>
      </c>
      <c r="B18" s="247">
        <f>IF(AND(G18&lt;&gt;"",H18&gt;0,I18&lt;&gt;"",J18&lt;&gt;0,K18&lt;&gt;0),COUNT($B$11:B17)+1,"")</f>
        <v>6</v>
      </c>
      <c r="C18" s="242" t="s">
        <v>74</v>
      </c>
      <c r="D18" s="243" t="s">
        <v>61</v>
      </c>
      <c r="E18" s="243">
        <v>5050</v>
      </c>
      <c r="F18" s="244">
        <v>45870</v>
      </c>
      <c r="G18" s="245" t="s">
        <v>75</v>
      </c>
      <c r="H18" s="246">
        <v>1</v>
      </c>
      <c r="I18" s="243" t="s">
        <v>67</v>
      </c>
      <c r="J18" s="285">
        <f t="shared" ref="J18:J19" si="12">IFERROR(IF(S18+T18&lt;&gt;0,ROUND(ROUND(S18,4)+ROUND(T18,4),4),""),"")</f>
        <v>714.61</v>
      </c>
      <c r="K18" s="285">
        <f t="shared" ref="K18:K19" si="13">IFERROR(IF(H18*J18&lt;&gt;0,ROUND(ROUND(H18,4)*ROUND(J18,4),2),""),"")</f>
        <v>714.61</v>
      </c>
      <c r="L18" s="282">
        <v>0.26500000000000001</v>
      </c>
      <c r="M18" s="282">
        <v>0.83250000000000002</v>
      </c>
      <c r="N18" s="283"/>
      <c r="O18" s="281" t="str">
        <f ca="1">IF(N18="","",INDIRECT("base!"&amp;ADDRESS(MATCH(N18,#REF!:#REF!,0)+1,4,4)))</f>
        <v/>
      </c>
      <c r="P18" s="284"/>
      <c r="Q18" s="281" t="str">
        <f ca="1">IF(P18="","",INDIRECT("base!"&amp;ADDRESS(MATCH(CONCATENATE(N18,"|",P18),#REF!:#REF!,0)+1,6,4)))</f>
        <v/>
      </c>
      <c r="R18" s="256" t="s">
        <v>64</v>
      </c>
      <c r="S18" s="294">
        <f t="shared" ref="S18:S19" si="14">TRUNC(U18*(1+L18),2)</f>
        <v>0</v>
      </c>
      <c r="T18" s="294">
        <f t="shared" ref="T18:T19" si="15">TRUNC(V18*(1+L18),2)</f>
        <v>714.61</v>
      </c>
      <c r="U18" s="295">
        <v>0</v>
      </c>
      <c r="V18" s="295">
        <v>564.91</v>
      </c>
    </row>
    <row r="19" spans="1:59" ht="82.5">
      <c r="A19" s="241">
        <v>1</v>
      </c>
      <c r="B19" s="247">
        <f>IF(AND(G19&lt;&gt;"",H19&gt;0,I19&lt;&gt;"",J19&lt;&gt;0,K19&lt;&gt;0),COUNT($B$11:B18)+1,"")</f>
        <v>7</v>
      </c>
      <c r="C19" s="242" t="s">
        <v>76</v>
      </c>
      <c r="D19" s="243" t="s">
        <v>61</v>
      </c>
      <c r="E19" s="243">
        <v>100600</v>
      </c>
      <c r="F19" s="244">
        <v>45870</v>
      </c>
      <c r="G19" s="245" t="s">
        <v>77</v>
      </c>
      <c r="H19" s="246">
        <v>1</v>
      </c>
      <c r="I19" s="243" t="s">
        <v>67</v>
      </c>
      <c r="J19" s="285">
        <f t="shared" si="12"/>
        <v>890.59</v>
      </c>
      <c r="K19" s="285">
        <f t="shared" si="13"/>
        <v>890.59</v>
      </c>
      <c r="L19" s="282">
        <v>0.26500000000000001</v>
      </c>
      <c r="M19" s="282">
        <v>0.83250000000000002</v>
      </c>
      <c r="N19" s="283"/>
      <c r="O19" s="281" t="str">
        <f ca="1">IF(N19="","",INDIRECT("base!"&amp;ADDRESS(MATCH(N19,#REF!:#REF!,0)+1,4,4)))</f>
        <v/>
      </c>
      <c r="P19" s="284"/>
      <c r="Q19" s="281" t="str">
        <f ca="1">IF(P19="","",INDIRECT("base!"&amp;ADDRESS(MATCH(CONCATENATE(N19,"|",P19),#REF!:#REF!,0)+1,6,4)))</f>
        <v/>
      </c>
      <c r="R19" s="256" t="s">
        <v>64</v>
      </c>
      <c r="S19" s="294">
        <f t="shared" si="14"/>
        <v>208.54</v>
      </c>
      <c r="T19" s="294">
        <f t="shared" si="15"/>
        <v>682.05</v>
      </c>
      <c r="U19" s="295">
        <v>164.86</v>
      </c>
      <c r="V19" s="295">
        <v>539.16999999999996</v>
      </c>
    </row>
    <row r="20" spans="1:59" s="204" customFormat="1">
      <c r="A20" s="248"/>
      <c r="B20" s="247" t="str">
        <f>IF(AND(G20&lt;&gt;"",H20&gt;0,I20&lt;&gt;"",J20&lt;&gt;0,K20&lt;&gt;0),COUNT($B$11:B14)+1,"")</f>
        <v/>
      </c>
      <c r="C20" s="236">
        <v>2</v>
      </c>
      <c r="D20" s="237"/>
      <c r="E20" s="234"/>
      <c r="F20" s="238"/>
      <c r="G20" s="249" t="s">
        <v>78</v>
      </c>
      <c r="H20" s="240"/>
      <c r="I20" s="234"/>
      <c r="J20" s="285" t="str">
        <f t="shared" ref="J20:J28" si="16">IFERROR(IF(S20+T20&lt;&gt;0,ROUND(ROUND(S20,4)+ROUND(T20,4),4),""),"")</f>
        <v/>
      </c>
      <c r="K20" s="285"/>
      <c r="L20" s="285"/>
      <c r="M20" s="285"/>
      <c r="N20" s="285"/>
      <c r="O20" s="285"/>
      <c r="P20" s="285"/>
      <c r="Q20" s="285"/>
      <c r="R20" s="285"/>
      <c r="S20" s="285"/>
      <c r="T20" s="285"/>
      <c r="U20" s="296"/>
      <c r="V20" s="296"/>
      <c r="W20" s="205"/>
      <c r="X20" s="205"/>
      <c r="Y20" s="205"/>
      <c r="Z20" s="205"/>
      <c r="AA20" s="205"/>
      <c r="AB20" s="205"/>
      <c r="AC20" s="205"/>
      <c r="AD20" s="205"/>
      <c r="AE20" s="205"/>
      <c r="AF20" s="205"/>
      <c r="AG20" s="205"/>
      <c r="AH20" s="205"/>
      <c r="AI20" s="205"/>
      <c r="AJ20" s="205"/>
      <c r="AK20" s="205"/>
      <c r="AL20" s="205"/>
      <c r="AM20" s="205"/>
      <c r="AN20" s="205"/>
      <c r="AO20" s="205"/>
      <c r="AP20" s="205"/>
      <c r="AQ20" s="205"/>
      <c r="AR20" s="205"/>
      <c r="AS20" s="205"/>
      <c r="AT20" s="205"/>
      <c r="AU20" s="205"/>
      <c r="AV20" s="205"/>
      <c r="AW20" s="205"/>
      <c r="AX20" s="205"/>
      <c r="AY20" s="205"/>
      <c r="AZ20" s="205"/>
      <c r="BA20" s="205"/>
      <c r="BB20" s="205"/>
      <c r="BC20" s="205"/>
      <c r="BD20" s="205"/>
      <c r="BE20" s="205"/>
      <c r="BF20" s="205"/>
      <c r="BG20" s="205"/>
    </row>
    <row r="21" spans="1:59" s="204" customFormat="1">
      <c r="A21" s="241">
        <v>1</v>
      </c>
      <c r="B21" s="247">
        <f>IF(AND(G21&lt;&gt;"",H21&gt;0,I21&lt;&gt;"",J21&lt;&gt;0,K21&lt;&gt;0),COUNT($B$11:B20)+1,"")</f>
        <v>8</v>
      </c>
      <c r="C21" s="242" t="s">
        <v>79</v>
      </c>
      <c r="D21" s="243" t="s">
        <v>61</v>
      </c>
      <c r="E21" s="250">
        <v>93358</v>
      </c>
      <c r="F21" s="244">
        <v>45597</v>
      </c>
      <c r="G21" s="251" t="s">
        <v>80</v>
      </c>
      <c r="H21" s="252">
        <v>3.5</v>
      </c>
      <c r="I21" s="250" t="s">
        <v>81</v>
      </c>
      <c r="J21" s="285">
        <f t="shared" si="16"/>
        <v>111.88</v>
      </c>
      <c r="K21" s="285">
        <f t="shared" ref="K21:K28" si="17">IFERROR(IF(H21*J21&lt;&gt;0,ROUND(ROUND(H21,4)*ROUND(J21,4),2),""),"")</f>
        <v>391.58</v>
      </c>
      <c r="L21" s="282">
        <v>0.26500000000000001</v>
      </c>
      <c r="M21" s="282">
        <v>0.83250000000000002</v>
      </c>
      <c r="N21" s="283"/>
      <c r="O21" s="281" t="str">
        <f ca="1">IF(N21="","",INDIRECT("base!"&amp;ADDRESS(MATCH(N21,#REF!:#REF!,0)+1,4,4)))</f>
        <v/>
      </c>
      <c r="P21" s="284"/>
      <c r="Q21" s="281" t="str">
        <f ca="1">IF(P21="","",INDIRECT("base!"&amp;ADDRESS(MATCH(CONCATENATE(N21,"|",P21),#REF!:#REF!,0)+1,6,4)))</f>
        <v/>
      </c>
      <c r="R21" s="256" t="s">
        <v>64</v>
      </c>
      <c r="S21" s="294">
        <f>TRUNC(U21*(1+L21),2)</f>
        <v>82.02</v>
      </c>
      <c r="T21" s="294">
        <f t="shared" ref="T21:T28" si="18">TRUNC(V21*(1+L21),2)</f>
        <v>29.86</v>
      </c>
      <c r="U21" s="295">
        <v>64.84</v>
      </c>
      <c r="V21" s="295">
        <v>23.61</v>
      </c>
      <c r="W21" s="205"/>
      <c r="X21" s="205"/>
      <c r="Y21" s="205"/>
      <c r="Z21" s="205"/>
      <c r="AA21" s="205"/>
      <c r="AB21" s="205"/>
      <c r="AC21" s="205"/>
      <c r="AD21" s="205"/>
      <c r="AE21" s="205"/>
      <c r="AF21" s="205"/>
      <c r="AG21" s="205"/>
      <c r="AH21" s="205"/>
      <c r="AI21" s="205"/>
      <c r="AJ21" s="205"/>
      <c r="AK21" s="205"/>
      <c r="AL21" s="205"/>
      <c r="AM21" s="205"/>
      <c r="AN21" s="205"/>
      <c r="AO21" s="205"/>
      <c r="AP21" s="205"/>
      <c r="AQ21" s="205"/>
      <c r="AR21" s="205"/>
      <c r="AS21" s="205"/>
      <c r="AT21" s="205"/>
      <c r="AU21" s="205"/>
      <c r="AV21" s="205"/>
      <c r="AW21" s="205"/>
      <c r="AX21" s="205"/>
      <c r="AY21" s="205"/>
      <c r="AZ21" s="205"/>
      <c r="BA21" s="205"/>
      <c r="BB21" s="205"/>
      <c r="BC21" s="205"/>
      <c r="BD21" s="205"/>
      <c r="BE21" s="205"/>
      <c r="BF21" s="205"/>
      <c r="BG21" s="205"/>
    </row>
    <row r="22" spans="1:59" s="204" customFormat="1" ht="66">
      <c r="A22" s="241">
        <v>1</v>
      </c>
      <c r="B22" s="247">
        <f>IF(AND(G22&lt;&gt;"",H22&gt;0,I22&lt;&gt;"",J22&lt;&gt;0,K22&lt;&gt;0),COUNT($B$11:B21)+1,"")</f>
        <v>9</v>
      </c>
      <c r="C22" s="242" t="s">
        <v>82</v>
      </c>
      <c r="D22" s="243" t="s">
        <v>61</v>
      </c>
      <c r="E22" s="250">
        <v>100651</v>
      </c>
      <c r="F22" s="244">
        <v>45870</v>
      </c>
      <c r="G22" s="251" t="s">
        <v>83</v>
      </c>
      <c r="H22" s="252">
        <v>18</v>
      </c>
      <c r="I22" s="250" t="s">
        <v>84</v>
      </c>
      <c r="J22" s="285">
        <f t="shared" si="16"/>
        <v>198.38</v>
      </c>
      <c r="K22" s="285">
        <f t="shared" si="17"/>
        <v>3570.84</v>
      </c>
      <c r="L22" s="282">
        <v>0.26500000000000001</v>
      </c>
      <c r="M22" s="282">
        <v>0.83250000000000002</v>
      </c>
      <c r="N22" s="283"/>
      <c r="O22" s="281" t="str">
        <f ca="1">IF(N22="","",INDIRECT("base!"&amp;ADDRESS(MATCH(N22,#REF!:#REF!,0)+1,4,4)))</f>
        <v/>
      </c>
      <c r="P22" s="284"/>
      <c r="Q22" s="281" t="str">
        <f ca="1">IF(P22="","",INDIRECT("base!"&amp;ADDRESS(MATCH(CONCATENATE(N22,"|",P22),#REF!:#REF!,0)+1,6,4)))</f>
        <v/>
      </c>
      <c r="R22" s="256" t="s">
        <v>64</v>
      </c>
      <c r="S22" s="294">
        <f t="shared" ref="S22:S28" si="19">TRUNC(U22*(1+L22),2)</f>
        <v>20.03</v>
      </c>
      <c r="T22" s="294">
        <f t="shared" si="18"/>
        <v>178.35</v>
      </c>
      <c r="U22" s="295">
        <v>15.84</v>
      </c>
      <c r="V22" s="295">
        <v>140.99</v>
      </c>
      <c r="W22" s="205"/>
      <c r="X22" s="205"/>
      <c r="Y22" s="205"/>
      <c r="Z22" s="205"/>
      <c r="AA22" s="205"/>
      <c r="AB22" s="205"/>
      <c r="AC22" s="205"/>
      <c r="AD22" s="205"/>
      <c r="AE22" s="205"/>
      <c r="AF22" s="205"/>
      <c r="AG22" s="205"/>
      <c r="AH22" s="205"/>
      <c r="AI22" s="205"/>
      <c r="AJ22" s="205"/>
      <c r="AK22" s="205"/>
      <c r="AL22" s="205"/>
      <c r="AM22" s="205"/>
      <c r="AN22" s="205"/>
      <c r="AO22" s="205"/>
      <c r="AP22" s="205"/>
      <c r="AQ22" s="205"/>
      <c r="AR22" s="205"/>
      <c r="AS22" s="205"/>
      <c r="AT22" s="205"/>
      <c r="AU22" s="205"/>
      <c r="AV22" s="205"/>
      <c r="AW22" s="205"/>
      <c r="AX22" s="205"/>
      <c r="AY22" s="205"/>
      <c r="AZ22" s="205"/>
      <c r="BA22" s="205"/>
      <c r="BB22" s="205"/>
      <c r="BC22" s="205"/>
      <c r="BD22" s="205"/>
      <c r="BE22" s="205"/>
      <c r="BF22" s="205"/>
      <c r="BG22" s="205"/>
    </row>
    <row r="23" spans="1:59" s="204" customFormat="1" ht="33">
      <c r="A23" s="241">
        <v>1</v>
      </c>
      <c r="B23" s="247">
        <f>IF(AND(G23&lt;&gt;"",H23&gt;0,I23&lt;&gt;"",J23&lt;&gt;0,K23&lt;&gt;0),COUNT($B$11:B22)+1,"")</f>
        <v>10</v>
      </c>
      <c r="C23" s="242" t="s">
        <v>85</v>
      </c>
      <c r="D23" s="243" t="s">
        <v>86</v>
      </c>
      <c r="E23" s="250">
        <v>86</v>
      </c>
      <c r="F23" s="244">
        <v>45870</v>
      </c>
      <c r="G23" s="251" t="s">
        <v>87</v>
      </c>
      <c r="H23" s="252">
        <v>12</v>
      </c>
      <c r="I23" s="243" t="s">
        <v>67</v>
      </c>
      <c r="J23" s="285">
        <f t="shared" si="16"/>
        <v>238.53</v>
      </c>
      <c r="K23" s="285">
        <f t="shared" si="17"/>
        <v>2862.36</v>
      </c>
      <c r="L23" s="282">
        <v>0.26500000000000001</v>
      </c>
      <c r="M23" s="282">
        <v>0.83250000000000002</v>
      </c>
      <c r="N23" s="283"/>
      <c r="O23" s="281" t="str">
        <f ca="1">IF(N23="","",INDIRECT("base!"&amp;ADDRESS(MATCH(N23,#REF!:#REF!,0)+1,4,4)))</f>
        <v/>
      </c>
      <c r="P23" s="284"/>
      <c r="Q23" s="281" t="str">
        <f ca="1">IF(P23="","",INDIRECT("base!"&amp;ADDRESS(MATCH(CONCATENATE(N23,"|",P23),#REF!:#REF!,0)+1,6,4)))</f>
        <v/>
      </c>
      <c r="R23" s="256" t="s">
        <v>64</v>
      </c>
      <c r="S23" s="294">
        <f t="shared" si="19"/>
        <v>58.84</v>
      </c>
      <c r="T23" s="294">
        <f t="shared" si="18"/>
        <v>179.69</v>
      </c>
      <c r="U23" s="295">
        <v>46.52</v>
      </c>
      <c r="V23" s="295">
        <v>142.05000000000001</v>
      </c>
      <c r="W23" s="205"/>
      <c r="X23" s="205"/>
      <c r="Y23" s="205"/>
      <c r="Z23" s="205"/>
      <c r="AA23" s="205"/>
      <c r="AB23" s="205"/>
      <c r="AC23" s="205"/>
      <c r="AD23" s="205"/>
      <c r="AE23" s="205"/>
      <c r="AF23" s="205"/>
      <c r="AG23" s="205"/>
      <c r="AH23" s="205"/>
      <c r="AI23" s="205"/>
      <c r="AJ23" s="205"/>
      <c r="AK23" s="205"/>
      <c r="AL23" s="205"/>
      <c r="AM23" s="205"/>
      <c r="AN23" s="205"/>
      <c r="AO23" s="205"/>
      <c r="AP23" s="205"/>
      <c r="AQ23" s="205"/>
      <c r="AR23" s="205"/>
      <c r="AS23" s="205"/>
      <c r="AT23" s="205"/>
      <c r="AU23" s="205"/>
      <c r="AV23" s="205"/>
      <c r="AW23" s="205"/>
      <c r="AX23" s="205"/>
      <c r="AY23" s="205"/>
      <c r="AZ23" s="205"/>
      <c r="BA23" s="205"/>
      <c r="BB23" s="205"/>
      <c r="BC23" s="205"/>
      <c r="BD23" s="205"/>
      <c r="BE23" s="205"/>
      <c r="BF23" s="205"/>
      <c r="BG23" s="205"/>
    </row>
    <row r="24" spans="1:59" s="204" customFormat="1" ht="34.5" customHeight="1">
      <c r="A24" s="241">
        <v>1</v>
      </c>
      <c r="B24" s="247">
        <f>IF(AND(G24&lt;&gt;"",H24&gt;0,I24&lt;&gt;"",J24&lt;&gt;0,K24&lt;&gt;0),COUNT($B$11:B23)+1,"")</f>
        <v>11</v>
      </c>
      <c r="C24" s="242" t="s">
        <v>88</v>
      </c>
      <c r="D24" s="243" t="s">
        <v>86</v>
      </c>
      <c r="E24" s="250">
        <v>87</v>
      </c>
      <c r="F24" s="244">
        <v>45870</v>
      </c>
      <c r="G24" s="251" t="s">
        <v>89</v>
      </c>
      <c r="H24" s="252">
        <v>38.880000000000003</v>
      </c>
      <c r="I24" s="250" t="s">
        <v>84</v>
      </c>
      <c r="J24" s="285">
        <f t="shared" ref="J24" si="20">IFERROR(IF(S24+T24&lt;&gt;0,ROUND(ROUND(S24,4)+ROUND(T24,4),4),""),"")</f>
        <v>218.6</v>
      </c>
      <c r="K24" s="285">
        <f t="shared" ref="K24" si="21">IFERROR(IF(H24*J24&lt;&gt;0,ROUND(ROUND(H24,4)*ROUND(J24,4),2),""),"")</f>
        <v>8499.17</v>
      </c>
      <c r="L24" s="282">
        <v>0.26500000000000001</v>
      </c>
      <c r="M24" s="282">
        <v>0.83250000000000002</v>
      </c>
      <c r="N24" s="283"/>
      <c r="O24" s="281" t="str">
        <f ca="1">IF(N24="","",INDIRECT("base!"&amp;ADDRESS(MATCH(N24,#REF!:#REF!,0)+1,4,4)))</f>
        <v/>
      </c>
      <c r="P24" s="284"/>
      <c r="Q24" s="281" t="str">
        <f ca="1">IF(P24="","",INDIRECT("base!"&amp;ADDRESS(MATCH(CONCATENATE(N24,"|",P24),#REF!:#REF!,0)+1,6,4)))</f>
        <v/>
      </c>
      <c r="R24" s="256" t="s">
        <v>64</v>
      </c>
      <c r="S24" s="294">
        <f t="shared" ref="S24" si="22">TRUNC(U24*(1+L24),2)</f>
        <v>45.52</v>
      </c>
      <c r="T24" s="294">
        <f t="shared" ref="T24" si="23">TRUNC(V24*(1+L24),2)</f>
        <v>173.08</v>
      </c>
      <c r="U24" s="295">
        <v>35.99</v>
      </c>
      <c r="V24" s="295">
        <v>136.83000000000001</v>
      </c>
      <c r="W24" s="205"/>
      <c r="X24" s="205"/>
      <c r="Y24" s="205"/>
      <c r="Z24" s="205"/>
      <c r="AA24" s="205"/>
      <c r="AB24" s="205"/>
      <c r="AC24" s="205"/>
      <c r="AD24" s="205"/>
      <c r="AE24" s="205"/>
      <c r="AF24" s="205"/>
      <c r="AG24" s="205"/>
      <c r="AH24" s="205"/>
      <c r="AI24" s="205"/>
      <c r="AJ24" s="205"/>
      <c r="AK24" s="205"/>
      <c r="AL24" s="205"/>
      <c r="AM24" s="205"/>
      <c r="AN24" s="205"/>
      <c r="AO24" s="205"/>
      <c r="AP24" s="205"/>
      <c r="AQ24" s="205"/>
      <c r="AR24" s="205"/>
      <c r="AS24" s="205"/>
      <c r="AT24" s="205"/>
      <c r="AU24" s="205"/>
      <c r="AV24" s="205"/>
      <c r="AW24" s="205"/>
      <c r="AX24" s="205"/>
      <c r="AY24" s="205"/>
      <c r="AZ24" s="205"/>
      <c r="BA24" s="205"/>
      <c r="BB24" s="205"/>
      <c r="BC24" s="205"/>
      <c r="BD24" s="205"/>
      <c r="BE24" s="205"/>
      <c r="BF24" s="205"/>
      <c r="BG24" s="205"/>
    </row>
    <row r="25" spans="1:59" s="204" customFormat="1" ht="49.5">
      <c r="A25" s="241">
        <v>1</v>
      </c>
      <c r="B25" s="247">
        <f>IF(AND(G25&lt;&gt;"",H25&gt;0,I25&lt;&gt;"",J25&lt;&gt;0,K25&lt;&gt;0),COUNT($B$11:B24)+1,"")</f>
        <v>12</v>
      </c>
      <c r="C25" s="242" t="s">
        <v>90</v>
      </c>
      <c r="D25" s="243" t="s">
        <v>86</v>
      </c>
      <c r="E25" s="250">
        <v>90</v>
      </c>
      <c r="F25" s="244">
        <v>45870</v>
      </c>
      <c r="G25" s="251" t="s">
        <v>91</v>
      </c>
      <c r="H25" s="252">
        <v>23.33</v>
      </c>
      <c r="I25" s="250" t="s">
        <v>92</v>
      </c>
      <c r="J25" s="285">
        <f t="shared" si="16"/>
        <v>156.46</v>
      </c>
      <c r="K25" s="285">
        <f t="shared" si="17"/>
        <v>3650.21</v>
      </c>
      <c r="L25" s="282">
        <v>0.26500000000000001</v>
      </c>
      <c r="M25" s="282">
        <v>0.83250000000000002</v>
      </c>
      <c r="N25" s="283"/>
      <c r="O25" s="281" t="str">
        <f ca="1">IF(N25="","",INDIRECT("base!"&amp;ADDRESS(MATCH(N25,#REF!:#REF!,0)+1,4,4)))</f>
        <v/>
      </c>
      <c r="P25" s="284"/>
      <c r="Q25" s="281" t="str">
        <f ca="1">IF(P25="","",INDIRECT("base!"&amp;ADDRESS(MATCH(CONCATENATE(N25,"|",P25),#REF!:#REF!,0)+1,6,4)))</f>
        <v/>
      </c>
      <c r="R25" s="256" t="s">
        <v>64</v>
      </c>
      <c r="S25" s="294">
        <f t="shared" si="19"/>
        <v>38.630000000000003</v>
      </c>
      <c r="T25" s="294">
        <f t="shared" si="18"/>
        <v>117.83</v>
      </c>
      <c r="U25" s="295">
        <v>30.54</v>
      </c>
      <c r="V25" s="295">
        <v>93.15</v>
      </c>
      <c r="W25" s="205"/>
      <c r="X25" s="205"/>
      <c r="Y25" s="205"/>
      <c r="Z25" s="205"/>
      <c r="AA25" s="205"/>
      <c r="AB25" s="205"/>
      <c r="AC25" s="205"/>
      <c r="AD25" s="205"/>
      <c r="AE25" s="205"/>
      <c r="AF25" s="205"/>
      <c r="AG25" s="205"/>
      <c r="AH25" s="205"/>
      <c r="AI25" s="205"/>
      <c r="AJ25" s="205"/>
      <c r="AK25" s="205"/>
      <c r="AL25" s="205"/>
      <c r="AM25" s="205"/>
      <c r="AN25" s="205"/>
      <c r="AO25" s="205"/>
      <c r="AP25" s="205"/>
      <c r="AQ25" s="205"/>
      <c r="AR25" s="205"/>
      <c r="AS25" s="205"/>
      <c r="AT25" s="205"/>
      <c r="AU25" s="205"/>
      <c r="AV25" s="205"/>
      <c r="AW25" s="205"/>
      <c r="AX25" s="205"/>
      <c r="AY25" s="205"/>
      <c r="AZ25" s="205"/>
      <c r="BA25" s="205"/>
      <c r="BB25" s="205"/>
      <c r="BC25" s="205"/>
      <c r="BD25" s="205"/>
      <c r="BE25" s="205"/>
      <c r="BF25" s="205"/>
      <c r="BG25" s="205"/>
    </row>
    <row r="26" spans="1:59" s="204" customFormat="1" ht="33">
      <c r="A26" s="241">
        <v>1</v>
      </c>
      <c r="B26" s="247">
        <f>IF(AND(G26&lt;&gt;"",H26&gt;0,I26&lt;&gt;"",J26&lt;&gt;0,K26&lt;&gt;0),COUNT($B$11:B25)+1,"")</f>
        <v>13</v>
      </c>
      <c r="C26" s="242" t="s">
        <v>93</v>
      </c>
      <c r="D26" s="243" t="s">
        <v>86</v>
      </c>
      <c r="E26" s="250">
        <v>85</v>
      </c>
      <c r="F26" s="244">
        <v>45870</v>
      </c>
      <c r="G26" s="251" t="s">
        <v>94</v>
      </c>
      <c r="H26" s="252">
        <v>75.2</v>
      </c>
      <c r="I26" s="250" t="s">
        <v>63</v>
      </c>
      <c r="J26" s="285">
        <f t="shared" si="16"/>
        <v>264</v>
      </c>
      <c r="K26" s="285">
        <f t="shared" si="17"/>
        <v>19852.8</v>
      </c>
      <c r="L26" s="282">
        <v>0.26500000000000001</v>
      </c>
      <c r="M26" s="282">
        <v>0.83250000000000002</v>
      </c>
      <c r="N26" s="283"/>
      <c r="O26" s="281" t="str">
        <f ca="1">IF(N26="","",INDIRECT("base!"&amp;ADDRESS(MATCH(N26,#REF!:#REF!,0)+1,4,4)))</f>
        <v/>
      </c>
      <c r="P26" s="284"/>
      <c r="Q26" s="281" t="str">
        <f ca="1">IF(P26="","",INDIRECT("base!"&amp;ADDRESS(MATCH(CONCATENATE(N26,"|",P26),#REF!:#REF!,0)+1,6,4)))</f>
        <v/>
      </c>
      <c r="R26" s="256" t="s">
        <v>64</v>
      </c>
      <c r="S26" s="294">
        <f t="shared" si="19"/>
        <v>67.319999999999993</v>
      </c>
      <c r="T26" s="294">
        <f t="shared" si="18"/>
        <v>196.68</v>
      </c>
      <c r="U26" s="295">
        <v>53.22</v>
      </c>
      <c r="V26" s="295">
        <v>155.47999999999999</v>
      </c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5"/>
      <c r="AL26" s="205"/>
      <c r="AM26" s="205"/>
      <c r="AN26" s="205"/>
      <c r="AO26" s="205"/>
      <c r="AP26" s="205"/>
      <c r="AQ26" s="205"/>
      <c r="AR26" s="205"/>
      <c r="AS26" s="205"/>
      <c r="AT26" s="205"/>
      <c r="AU26" s="205"/>
      <c r="AV26" s="205"/>
      <c r="AW26" s="205"/>
      <c r="AX26" s="205"/>
      <c r="AY26" s="205"/>
      <c r="AZ26" s="205"/>
      <c r="BA26" s="205"/>
      <c r="BB26" s="205"/>
      <c r="BC26" s="205"/>
      <c r="BD26" s="205"/>
      <c r="BE26" s="205"/>
      <c r="BF26" s="205"/>
      <c r="BG26" s="205"/>
    </row>
    <row r="27" spans="1:59" s="204" customFormat="1" ht="33">
      <c r="A27" s="241">
        <v>1</v>
      </c>
      <c r="B27" s="247">
        <f>IF(AND(G27&lt;&gt;"",H27&gt;0,I27&lt;&gt;"",J27&lt;&gt;0,K27&lt;&gt;0),COUNT($B$11:B26)+1,"")</f>
        <v>14</v>
      </c>
      <c r="C27" s="242" t="s">
        <v>95</v>
      </c>
      <c r="D27" s="243" t="s">
        <v>86</v>
      </c>
      <c r="E27" s="250">
        <v>88</v>
      </c>
      <c r="F27" s="244">
        <v>45870</v>
      </c>
      <c r="G27" s="251" t="s">
        <v>96</v>
      </c>
      <c r="H27" s="252">
        <v>12</v>
      </c>
      <c r="I27" s="243" t="s">
        <v>67</v>
      </c>
      <c r="J27" s="285">
        <f t="shared" si="16"/>
        <v>131.76</v>
      </c>
      <c r="K27" s="285">
        <f t="shared" si="17"/>
        <v>1581.12</v>
      </c>
      <c r="L27" s="282">
        <v>0.26500000000000001</v>
      </c>
      <c r="M27" s="282">
        <v>0.83250000000000002</v>
      </c>
      <c r="N27" s="283"/>
      <c r="O27" s="281" t="str">
        <f ca="1">IF(N27="","",INDIRECT("base!"&amp;ADDRESS(MATCH(N27,#REF!:#REF!,0)+1,4,4)))</f>
        <v/>
      </c>
      <c r="P27" s="284"/>
      <c r="Q27" s="281" t="str">
        <f ca="1">IF(P27="","",INDIRECT("base!"&amp;ADDRESS(MATCH(CONCATENATE(N27,"|",P27),#REF!:#REF!,0)+1,6,4)))</f>
        <v/>
      </c>
      <c r="R27" s="256" t="s">
        <v>64</v>
      </c>
      <c r="S27" s="294">
        <f t="shared" si="19"/>
        <v>23.51</v>
      </c>
      <c r="T27" s="294">
        <f t="shared" si="18"/>
        <v>108.25</v>
      </c>
      <c r="U27" s="295">
        <v>18.59</v>
      </c>
      <c r="V27" s="295">
        <v>85.58</v>
      </c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5"/>
      <c r="AL27" s="205"/>
      <c r="AM27" s="205"/>
      <c r="AN27" s="205"/>
      <c r="AO27" s="205"/>
      <c r="AP27" s="205"/>
      <c r="AQ27" s="205"/>
      <c r="AR27" s="205"/>
      <c r="AS27" s="205"/>
      <c r="AT27" s="205"/>
      <c r="AU27" s="205"/>
      <c r="AV27" s="205"/>
      <c r="AW27" s="205"/>
      <c r="AX27" s="205"/>
      <c r="AY27" s="205"/>
      <c r="AZ27" s="205"/>
      <c r="BA27" s="205"/>
      <c r="BB27" s="205"/>
      <c r="BC27" s="205"/>
      <c r="BD27" s="205"/>
      <c r="BE27" s="205"/>
      <c r="BF27" s="205"/>
      <c r="BG27" s="205"/>
    </row>
    <row r="28" spans="1:59" s="204" customFormat="1" ht="33">
      <c r="A28" s="241">
        <v>1</v>
      </c>
      <c r="B28" s="247">
        <f>IF(AND(G28&lt;&gt;"",H28&gt;0,I28&lt;&gt;"",J28&lt;&gt;0,K28&lt;&gt;0),COUNT($B$11:B27)+1,"")</f>
        <v>15</v>
      </c>
      <c r="C28" s="242" t="s">
        <v>97</v>
      </c>
      <c r="D28" s="243" t="s">
        <v>61</v>
      </c>
      <c r="E28" s="250">
        <v>98557</v>
      </c>
      <c r="F28" s="244">
        <v>45870</v>
      </c>
      <c r="G28" s="251" t="s">
        <v>98</v>
      </c>
      <c r="H28" s="252">
        <v>61.9</v>
      </c>
      <c r="I28" s="250" t="s">
        <v>63</v>
      </c>
      <c r="J28" s="285">
        <f t="shared" si="16"/>
        <v>59.36</v>
      </c>
      <c r="K28" s="285">
        <f t="shared" si="17"/>
        <v>3674.38</v>
      </c>
      <c r="L28" s="282">
        <v>0.26500000000000001</v>
      </c>
      <c r="M28" s="282">
        <v>0.83250000000000002</v>
      </c>
      <c r="N28" s="283"/>
      <c r="O28" s="281" t="str">
        <f ca="1">IF(N28="","",INDIRECT("base!"&amp;ADDRESS(MATCH(N28,#REF!:#REF!,0)+1,4,4)))</f>
        <v/>
      </c>
      <c r="P28" s="284"/>
      <c r="Q28" s="281" t="str">
        <f ca="1">IF(P28="","",INDIRECT("base!"&amp;ADDRESS(MATCH(CONCATENATE(N28,"|",P28),#REF!:#REF!,0)+1,6,4)))</f>
        <v/>
      </c>
      <c r="R28" s="256" t="s">
        <v>64</v>
      </c>
      <c r="S28" s="294">
        <f t="shared" si="19"/>
        <v>14.23</v>
      </c>
      <c r="T28" s="294">
        <f t="shared" si="18"/>
        <v>45.13</v>
      </c>
      <c r="U28" s="295">
        <v>11.25</v>
      </c>
      <c r="V28" s="295">
        <v>35.68</v>
      </c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  <c r="AG28" s="205"/>
      <c r="AH28" s="205"/>
      <c r="AI28" s="205"/>
      <c r="AJ28" s="205"/>
      <c r="AK28" s="205"/>
      <c r="AL28" s="205"/>
      <c r="AM28" s="205"/>
      <c r="AN28" s="205"/>
      <c r="AO28" s="205"/>
      <c r="AP28" s="205"/>
      <c r="AQ28" s="205"/>
      <c r="AR28" s="205"/>
      <c r="AS28" s="205"/>
      <c r="AT28" s="205"/>
      <c r="AU28" s="205"/>
      <c r="AV28" s="205"/>
      <c r="AW28" s="205"/>
      <c r="AX28" s="205"/>
      <c r="AY28" s="205"/>
      <c r="AZ28" s="205"/>
      <c r="BA28" s="205"/>
      <c r="BB28" s="205"/>
      <c r="BC28" s="205"/>
      <c r="BD28" s="205"/>
      <c r="BE28" s="205"/>
      <c r="BF28" s="205"/>
      <c r="BG28" s="205"/>
    </row>
    <row r="29" spans="1:59" s="204" customFormat="1" ht="66">
      <c r="A29" s="241">
        <v>1</v>
      </c>
      <c r="B29" s="247">
        <f>IF(AND(G29&lt;&gt;"",H29&gt;0,I29&lt;&gt;"",J29&lt;&gt;0,K29&lt;&gt;0),COUNT($B$11:B28)+1,"")</f>
        <v>16</v>
      </c>
      <c r="C29" s="242" t="s">
        <v>99</v>
      </c>
      <c r="D29" s="243" t="s">
        <v>61</v>
      </c>
      <c r="E29" s="250">
        <v>103328</v>
      </c>
      <c r="F29" s="244">
        <v>45870</v>
      </c>
      <c r="G29" s="251" t="s">
        <v>100</v>
      </c>
      <c r="H29" s="252">
        <v>16.739999999999998</v>
      </c>
      <c r="I29" s="250" t="s">
        <v>63</v>
      </c>
      <c r="J29" s="285">
        <f t="shared" ref="J29:J34" si="24">IFERROR(IF(S29+T29&lt;&gt;0,ROUND(ROUND(S29,4)+ROUND(T29,4),4),""),"")</f>
        <v>117.91</v>
      </c>
      <c r="K29" s="285">
        <f t="shared" ref="K29:K34" si="25">IFERROR(IF(H29*J29&lt;&gt;0,ROUND(ROUND(H29,4)*ROUND(J29,4),2),""),"")</f>
        <v>1973.81</v>
      </c>
      <c r="L29" s="282">
        <v>0.26500000000000001</v>
      </c>
      <c r="M29" s="282">
        <v>0.83250000000000002</v>
      </c>
      <c r="N29" s="283"/>
      <c r="O29" s="281" t="str">
        <f ca="1">IF(N29="","",INDIRECT("base!"&amp;ADDRESS(MATCH(N29,#REF!:#REF!,0)+1,4,4)))</f>
        <v/>
      </c>
      <c r="P29" s="284"/>
      <c r="Q29" s="281" t="str">
        <f ca="1">IF(P29="","",INDIRECT("base!"&amp;ADDRESS(MATCH(CONCATENATE(N29,"|",P29),#REF!:#REF!,0)+1,6,4)))</f>
        <v/>
      </c>
      <c r="R29" s="256" t="s">
        <v>64</v>
      </c>
      <c r="S29" s="294">
        <f t="shared" ref="S29:S34" si="26">TRUNC(U29*(1+L29),2)</f>
        <v>60.64</v>
      </c>
      <c r="T29" s="294">
        <f t="shared" ref="T29:T34" si="27">TRUNC(V29*(1+L29),2)</f>
        <v>57.27</v>
      </c>
      <c r="U29" s="295">
        <v>47.94</v>
      </c>
      <c r="V29" s="295">
        <v>45.28</v>
      </c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  <c r="AU29" s="205"/>
      <c r="AV29" s="205"/>
      <c r="AW29" s="205"/>
      <c r="AX29" s="205"/>
      <c r="AY29" s="205"/>
      <c r="AZ29" s="205"/>
      <c r="BA29" s="205"/>
      <c r="BB29" s="205"/>
      <c r="BC29" s="205"/>
      <c r="BD29" s="205"/>
      <c r="BE29" s="205"/>
      <c r="BF29" s="205"/>
      <c r="BG29" s="205"/>
    </row>
    <row r="30" spans="1:59" s="204" customFormat="1">
      <c r="A30" s="241">
        <v>1</v>
      </c>
      <c r="B30" s="247">
        <f>IF(AND(G30&lt;&gt;"",H30&gt;0,I30&lt;&gt;"",J30&lt;&gt;0,K30&lt;&gt;0),COUNT($B$11:B29)+1,"")</f>
        <v>17</v>
      </c>
      <c r="C30" s="242" t="s">
        <v>101</v>
      </c>
      <c r="D30" s="243" t="s">
        <v>86</v>
      </c>
      <c r="E30" s="250">
        <v>89</v>
      </c>
      <c r="F30" s="244">
        <v>45870</v>
      </c>
      <c r="G30" s="251" t="s">
        <v>102</v>
      </c>
      <c r="H30" s="252">
        <v>8.1999999999999993</v>
      </c>
      <c r="I30" s="250" t="s">
        <v>84</v>
      </c>
      <c r="J30" s="285">
        <f t="shared" si="24"/>
        <v>218.6</v>
      </c>
      <c r="K30" s="285">
        <f t="shared" si="25"/>
        <v>1792.52</v>
      </c>
      <c r="L30" s="282">
        <v>0.26500000000000001</v>
      </c>
      <c r="M30" s="282">
        <v>0.83250000000000002</v>
      </c>
      <c r="N30" s="283"/>
      <c r="O30" s="281" t="str">
        <f ca="1">IF(N30="","",INDIRECT("base!"&amp;ADDRESS(MATCH(N30,#REF!:#REF!,0)+1,4,4)))</f>
        <v/>
      </c>
      <c r="P30" s="284"/>
      <c r="Q30" s="281" t="str">
        <f ca="1">IF(P30="","",INDIRECT("base!"&amp;ADDRESS(MATCH(CONCATENATE(N30,"|",P30),#REF!:#REF!,0)+1,6,4)))</f>
        <v/>
      </c>
      <c r="R30" s="256" t="s">
        <v>64</v>
      </c>
      <c r="S30" s="294">
        <f t="shared" si="26"/>
        <v>45.52</v>
      </c>
      <c r="T30" s="294">
        <f t="shared" si="27"/>
        <v>173.08</v>
      </c>
      <c r="U30" s="295">
        <v>35.99</v>
      </c>
      <c r="V30" s="295">
        <v>136.83000000000001</v>
      </c>
      <c r="W30" s="205"/>
      <c r="X30" s="205"/>
      <c r="Y30" s="205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5"/>
      <c r="AK30" s="205"/>
      <c r="AL30" s="205"/>
      <c r="AM30" s="205"/>
      <c r="AN30" s="205"/>
      <c r="AO30" s="205"/>
      <c r="AP30" s="205"/>
      <c r="AQ30" s="205"/>
      <c r="AR30" s="205"/>
      <c r="AS30" s="205"/>
      <c r="AT30" s="205"/>
      <c r="AU30" s="205"/>
      <c r="AV30" s="205"/>
      <c r="AW30" s="205"/>
      <c r="AX30" s="205"/>
      <c r="AY30" s="205"/>
      <c r="AZ30" s="205"/>
      <c r="BA30" s="205"/>
      <c r="BB30" s="205"/>
      <c r="BC30" s="205"/>
      <c r="BD30" s="205"/>
      <c r="BE30" s="205"/>
      <c r="BF30" s="205"/>
      <c r="BG30" s="205"/>
    </row>
    <row r="31" spans="1:59" s="204" customFormat="1" ht="66">
      <c r="A31" s="241">
        <v>1</v>
      </c>
      <c r="B31" s="247">
        <f>IF(AND(G31&lt;&gt;"",H31&gt;0,I31&lt;&gt;"",J31&lt;&gt;0,K31&lt;&gt;0),COUNT($B$11:B30)+1,"")</f>
        <v>18</v>
      </c>
      <c r="C31" s="242" t="s">
        <v>103</v>
      </c>
      <c r="D31" s="243" t="s">
        <v>61</v>
      </c>
      <c r="E31" s="250">
        <v>101964</v>
      </c>
      <c r="F31" s="244">
        <v>45870</v>
      </c>
      <c r="G31" s="251" t="s">
        <v>104</v>
      </c>
      <c r="H31" s="252">
        <v>4</v>
      </c>
      <c r="I31" s="250" t="s">
        <v>63</v>
      </c>
      <c r="J31" s="285">
        <f t="shared" si="24"/>
        <v>264.52999999999997</v>
      </c>
      <c r="K31" s="285">
        <f t="shared" si="25"/>
        <v>1058.1199999999999</v>
      </c>
      <c r="L31" s="282">
        <v>0.26500000000000001</v>
      </c>
      <c r="M31" s="282">
        <v>0.83250000000000002</v>
      </c>
      <c r="N31" s="283"/>
      <c r="O31" s="281" t="str">
        <f ca="1">IF(N31="","",INDIRECT("base!"&amp;ADDRESS(MATCH(N31,#REF!:#REF!,0)+1,4,4)))</f>
        <v/>
      </c>
      <c r="P31" s="284"/>
      <c r="Q31" s="281" t="str">
        <f ca="1">IF(P31="","",INDIRECT("base!"&amp;ADDRESS(MATCH(CONCATENATE(N31,"|",P31),#REF!:#REF!,0)+1,6,4)))</f>
        <v/>
      </c>
      <c r="R31" s="256" t="s">
        <v>64</v>
      </c>
      <c r="S31" s="294">
        <f t="shared" si="26"/>
        <v>35.869999999999997</v>
      </c>
      <c r="T31" s="294">
        <f t="shared" si="27"/>
        <v>228.66</v>
      </c>
      <c r="U31" s="295">
        <v>28.36</v>
      </c>
      <c r="V31" s="295">
        <v>180.76</v>
      </c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5"/>
      <c r="AL31" s="205"/>
      <c r="AM31" s="205"/>
      <c r="AN31" s="205"/>
      <c r="AO31" s="205"/>
      <c r="AP31" s="205"/>
      <c r="AQ31" s="205"/>
      <c r="AR31" s="205"/>
      <c r="AS31" s="205"/>
      <c r="AT31" s="205"/>
      <c r="AU31" s="205"/>
      <c r="AV31" s="205"/>
      <c r="AW31" s="205"/>
      <c r="AX31" s="205"/>
      <c r="AY31" s="205"/>
      <c r="AZ31" s="205"/>
      <c r="BA31" s="205"/>
      <c r="BB31" s="205"/>
      <c r="BC31" s="205"/>
      <c r="BD31" s="205"/>
      <c r="BE31" s="205"/>
      <c r="BF31" s="205"/>
      <c r="BG31" s="205"/>
    </row>
    <row r="32" spans="1:59" s="204" customFormat="1" ht="99">
      <c r="A32" s="241">
        <v>1</v>
      </c>
      <c r="B32" s="247">
        <f>IF(AND(G32&lt;&gt;"",H32&gt;0,I32&lt;&gt;"",J32&lt;&gt;0,K32&lt;&gt;0),COUNT($B$11:B31)+1,"")</f>
        <v>19</v>
      </c>
      <c r="C32" s="242" t="s">
        <v>105</v>
      </c>
      <c r="D32" s="243" t="s">
        <v>61</v>
      </c>
      <c r="E32" s="250">
        <v>93360</v>
      </c>
      <c r="F32" s="244">
        <v>45870</v>
      </c>
      <c r="G32" s="251" t="s">
        <v>106</v>
      </c>
      <c r="H32" s="252">
        <v>24.76</v>
      </c>
      <c r="I32" s="250" t="s">
        <v>81</v>
      </c>
      <c r="J32" s="285">
        <f t="shared" si="24"/>
        <v>34.79</v>
      </c>
      <c r="K32" s="285">
        <f t="shared" si="25"/>
        <v>861.4</v>
      </c>
      <c r="L32" s="282">
        <v>0.26500000000000001</v>
      </c>
      <c r="M32" s="282">
        <v>0.83250000000000002</v>
      </c>
      <c r="N32" s="283"/>
      <c r="O32" s="281" t="str">
        <f ca="1">IF(N32="","",INDIRECT("base!"&amp;ADDRESS(MATCH(N32,#REF!:#REF!,0)+1,4,4)))</f>
        <v/>
      </c>
      <c r="P32" s="284"/>
      <c r="Q32" s="281" t="str">
        <f ca="1">IF(P32="","",INDIRECT("base!"&amp;ADDRESS(MATCH(CONCATENATE(N32,"|",P32),#REF!:#REF!,0)+1,6,4)))</f>
        <v/>
      </c>
      <c r="R32" s="256" t="s">
        <v>64</v>
      </c>
      <c r="S32" s="294">
        <f t="shared" si="26"/>
        <v>13.14</v>
      </c>
      <c r="T32" s="294">
        <f t="shared" si="27"/>
        <v>21.65</v>
      </c>
      <c r="U32" s="295">
        <v>10.39</v>
      </c>
      <c r="V32" s="295">
        <v>17.12</v>
      </c>
      <c r="W32" s="205"/>
      <c r="X32" s="205"/>
      <c r="Y32" s="205"/>
      <c r="Z32" s="205"/>
      <c r="AA32" s="205"/>
      <c r="AB32" s="205"/>
      <c r="AC32" s="205"/>
      <c r="AD32" s="205"/>
      <c r="AE32" s="205"/>
      <c r="AF32" s="205"/>
      <c r="AG32" s="205"/>
      <c r="AH32" s="205"/>
      <c r="AI32" s="205"/>
      <c r="AJ32" s="205"/>
      <c r="AK32" s="205"/>
      <c r="AL32" s="205"/>
      <c r="AM32" s="205"/>
      <c r="AN32" s="205"/>
      <c r="AO32" s="205"/>
      <c r="AP32" s="205"/>
      <c r="AQ32" s="205"/>
      <c r="AR32" s="205"/>
      <c r="AS32" s="205"/>
      <c r="AT32" s="205"/>
      <c r="AU32" s="205"/>
      <c r="AV32" s="205"/>
      <c r="AW32" s="205"/>
      <c r="AX32" s="205"/>
      <c r="AY32" s="205"/>
      <c r="AZ32" s="205"/>
      <c r="BA32" s="205"/>
      <c r="BB32" s="205"/>
      <c r="BC32" s="205"/>
      <c r="BD32" s="205"/>
      <c r="BE32" s="205"/>
      <c r="BF32" s="205"/>
      <c r="BG32" s="205"/>
    </row>
    <row r="33" spans="1:59" s="204" customFormat="1" ht="49.5">
      <c r="A33" s="241">
        <v>1</v>
      </c>
      <c r="B33" s="247">
        <f>IF(AND(G33&lt;&gt;"",H33&gt;0,I33&lt;&gt;"",J33&lt;&gt;0,K33&lt;&gt;0),COUNT($B$11:B32)+1,"")</f>
        <v>20</v>
      </c>
      <c r="C33" s="242" t="s">
        <v>107</v>
      </c>
      <c r="D33" s="243" t="s">
        <v>61</v>
      </c>
      <c r="E33" s="250">
        <v>95240</v>
      </c>
      <c r="F33" s="244">
        <v>45870</v>
      </c>
      <c r="G33" s="251" t="s">
        <v>108</v>
      </c>
      <c r="H33" s="252">
        <v>38.630000000000003</v>
      </c>
      <c r="I33" s="250" t="s">
        <v>63</v>
      </c>
      <c r="J33" s="285">
        <f t="shared" si="24"/>
        <v>25.16</v>
      </c>
      <c r="K33" s="285">
        <f t="shared" si="25"/>
        <v>971.93</v>
      </c>
      <c r="L33" s="282">
        <v>0.26500000000000001</v>
      </c>
      <c r="M33" s="282">
        <v>0.83250000000000002</v>
      </c>
      <c r="N33" s="283"/>
      <c r="O33" s="281" t="str">
        <f ca="1">IF(N33="","",INDIRECT("base!"&amp;ADDRESS(MATCH(N33,#REF!:#REF!,0)+1,4,4)))</f>
        <v/>
      </c>
      <c r="P33" s="284"/>
      <c r="Q33" s="281" t="str">
        <f ca="1">IF(P33="","",INDIRECT("base!"&amp;ADDRESS(MATCH(CONCATENATE(N33,"|",P33),#REF!:#REF!,0)+1,6,4)))</f>
        <v/>
      </c>
      <c r="R33" s="256" t="s">
        <v>64</v>
      </c>
      <c r="S33" s="294">
        <f t="shared" si="26"/>
        <v>8.34</v>
      </c>
      <c r="T33" s="294">
        <f t="shared" si="27"/>
        <v>16.82</v>
      </c>
      <c r="U33" s="295">
        <v>6.6</v>
      </c>
      <c r="V33" s="295">
        <v>13.3</v>
      </c>
      <c r="W33" s="205"/>
      <c r="X33" s="205"/>
      <c r="Y33" s="205"/>
      <c r="Z33" s="205"/>
      <c r="AA33" s="205"/>
      <c r="AB33" s="205"/>
      <c r="AC33" s="205"/>
      <c r="AD33" s="205"/>
      <c r="AE33" s="205"/>
      <c r="AF33" s="205"/>
      <c r="AG33" s="205"/>
      <c r="AH33" s="205"/>
      <c r="AI33" s="205"/>
      <c r="AJ33" s="205"/>
      <c r="AK33" s="205"/>
      <c r="AL33" s="205"/>
      <c r="AM33" s="205"/>
      <c r="AN33" s="205"/>
      <c r="AO33" s="205"/>
      <c r="AP33" s="205"/>
      <c r="AQ33" s="205"/>
      <c r="AR33" s="205"/>
      <c r="AS33" s="205"/>
      <c r="AT33" s="205"/>
      <c r="AU33" s="205"/>
      <c r="AV33" s="205"/>
      <c r="AW33" s="205"/>
      <c r="AX33" s="205"/>
      <c r="AY33" s="205"/>
      <c r="AZ33" s="205"/>
      <c r="BA33" s="205"/>
      <c r="BB33" s="205"/>
      <c r="BC33" s="205"/>
      <c r="BD33" s="205"/>
      <c r="BE33" s="205"/>
      <c r="BF33" s="205"/>
      <c r="BG33" s="205"/>
    </row>
    <row r="34" spans="1:59" s="204" customFormat="1" ht="49.5">
      <c r="A34" s="241">
        <v>1</v>
      </c>
      <c r="B34" s="247">
        <f>IF(AND(G34&lt;&gt;"",H34&gt;0,I34&lt;&gt;"",J34&lt;&gt;0,K34&lt;&gt;0),COUNT($B$11:B33)+1,"")</f>
        <v>21</v>
      </c>
      <c r="C34" s="242" t="s">
        <v>109</v>
      </c>
      <c r="D34" s="243" t="s">
        <v>61</v>
      </c>
      <c r="E34" s="250">
        <v>96622</v>
      </c>
      <c r="F34" s="244">
        <v>45870</v>
      </c>
      <c r="G34" s="251" t="s">
        <v>110</v>
      </c>
      <c r="H34" s="252">
        <v>1.95</v>
      </c>
      <c r="I34" s="250" t="s">
        <v>81</v>
      </c>
      <c r="J34" s="285">
        <f t="shared" si="24"/>
        <v>251.16</v>
      </c>
      <c r="K34" s="285">
        <f t="shared" si="25"/>
        <v>489.76</v>
      </c>
      <c r="L34" s="282">
        <v>0.26500000000000001</v>
      </c>
      <c r="M34" s="282">
        <v>0.83250000000000002</v>
      </c>
      <c r="N34" s="283"/>
      <c r="O34" s="281" t="str">
        <f ca="1">IF(N34="","",INDIRECT("base!"&amp;ADDRESS(MATCH(N34,#REF!:#REF!,0)+1,4,4)))</f>
        <v/>
      </c>
      <c r="P34" s="284"/>
      <c r="Q34" s="281" t="str">
        <f ca="1">IF(P34="","",INDIRECT("base!"&amp;ADDRESS(MATCH(CONCATENATE(N34,"|",P34),#REF!:#REF!,0)+1,6,4)))</f>
        <v/>
      </c>
      <c r="R34" s="256" t="s">
        <v>64</v>
      </c>
      <c r="S34" s="294">
        <f t="shared" si="26"/>
        <v>67.08</v>
      </c>
      <c r="T34" s="294">
        <f t="shared" si="27"/>
        <v>184.08</v>
      </c>
      <c r="U34" s="295">
        <v>53.03</v>
      </c>
      <c r="V34" s="295">
        <v>145.52000000000001</v>
      </c>
      <c r="W34" s="205"/>
      <c r="X34" s="205"/>
      <c r="Y34" s="205"/>
      <c r="Z34" s="205"/>
      <c r="AA34" s="205"/>
      <c r="AB34" s="205"/>
      <c r="AC34" s="205"/>
      <c r="AD34" s="205"/>
      <c r="AE34" s="205"/>
      <c r="AF34" s="205"/>
      <c r="AG34" s="205"/>
      <c r="AH34" s="205"/>
      <c r="AI34" s="205"/>
      <c r="AJ34" s="205"/>
      <c r="AK34" s="205"/>
      <c r="AL34" s="205"/>
      <c r="AM34" s="205"/>
      <c r="AN34" s="205"/>
      <c r="AO34" s="205"/>
      <c r="AP34" s="205"/>
      <c r="AQ34" s="205"/>
      <c r="AR34" s="205"/>
      <c r="AS34" s="205"/>
      <c r="AT34" s="205"/>
      <c r="AU34" s="205"/>
      <c r="AV34" s="205"/>
      <c r="AW34" s="205"/>
      <c r="AX34" s="205"/>
      <c r="AY34" s="205"/>
      <c r="AZ34" s="205"/>
      <c r="BA34" s="205"/>
      <c r="BB34" s="205"/>
      <c r="BC34" s="205"/>
      <c r="BD34" s="205"/>
      <c r="BE34" s="205"/>
      <c r="BF34" s="205"/>
      <c r="BG34" s="205"/>
    </row>
    <row r="35" spans="1:59" s="204" customFormat="1">
      <c r="A35" s="248"/>
      <c r="B35" s="247" t="str">
        <f>IF(AND(G35&lt;&gt;"",H35&gt;0,I35&lt;&gt;"",J35&lt;&gt;0,K35&lt;&gt;0),COUNT($B$11:B28)+1,"")</f>
        <v/>
      </c>
      <c r="C35" s="236">
        <v>3</v>
      </c>
      <c r="D35" s="237"/>
      <c r="E35" s="234"/>
      <c r="F35" s="238"/>
      <c r="G35" s="239" t="s">
        <v>111</v>
      </c>
      <c r="H35" s="240"/>
      <c r="I35" s="234"/>
      <c r="J35" s="285" t="str">
        <f t="shared" si="1"/>
        <v/>
      </c>
      <c r="K35" s="285" t="str">
        <f t="shared" si="0"/>
        <v/>
      </c>
      <c r="L35" s="278"/>
      <c r="M35" s="278"/>
      <c r="N35" s="279"/>
      <c r="O35" s="281" t="str">
        <f ca="1">IF(N35="","",INDIRECT("base!"&amp;ADDRESS(MATCH(N35,#REF!:#REF!,0)+1,4,4)))</f>
        <v/>
      </c>
      <c r="P35" s="281"/>
      <c r="Q35" s="281" t="str">
        <f ca="1">IF(P35="","",INDIRECT("base!"&amp;ADDRESS(MATCH(CONCATENATE(N35,"|",P35),#REF!:#REF!,0)+1,6,4)))</f>
        <v/>
      </c>
      <c r="R35" s="292"/>
      <c r="S35" s="237"/>
      <c r="T35" s="237"/>
      <c r="U35" s="296"/>
      <c r="V35" s="296"/>
      <c r="W35" s="205"/>
      <c r="X35" s="205"/>
      <c r="Y35" s="205"/>
      <c r="Z35" s="205"/>
      <c r="AA35" s="205"/>
      <c r="AB35" s="205"/>
      <c r="AC35" s="205"/>
      <c r="AD35" s="205"/>
      <c r="AE35" s="205"/>
      <c r="AF35" s="205"/>
      <c r="AG35" s="205"/>
      <c r="AH35" s="205"/>
      <c r="AI35" s="205"/>
      <c r="AJ35" s="205"/>
      <c r="AK35" s="205"/>
      <c r="AL35" s="205"/>
      <c r="AM35" s="205"/>
      <c r="AN35" s="205"/>
      <c r="AO35" s="205"/>
      <c r="AP35" s="205"/>
      <c r="AQ35" s="205"/>
      <c r="AR35" s="205"/>
      <c r="AS35" s="205"/>
      <c r="AT35" s="205"/>
      <c r="AU35" s="205"/>
      <c r="AV35" s="205"/>
      <c r="AW35" s="205"/>
      <c r="AX35" s="205"/>
      <c r="AY35" s="205"/>
      <c r="AZ35" s="205"/>
      <c r="BA35" s="205"/>
      <c r="BB35" s="205"/>
      <c r="BC35" s="205"/>
      <c r="BD35" s="205"/>
      <c r="BE35" s="205"/>
      <c r="BF35" s="205"/>
      <c r="BG35" s="205"/>
    </row>
    <row r="36" spans="1:59" ht="82.5">
      <c r="A36" s="241">
        <v>1</v>
      </c>
      <c r="B36" s="247">
        <f>IF(AND(G36&lt;&gt;"",H36&gt;0,I36&lt;&gt;"",J36&lt;&gt;0,K36&lt;&gt;0),COUNT($B$11:B35)+1,"")</f>
        <v>22</v>
      </c>
      <c r="C36" s="242" t="s">
        <v>112</v>
      </c>
      <c r="D36" s="243" t="s">
        <v>61</v>
      </c>
      <c r="E36" s="250">
        <v>100668</v>
      </c>
      <c r="F36" s="244">
        <v>45870</v>
      </c>
      <c r="G36" s="245" t="s">
        <v>113</v>
      </c>
      <c r="H36" s="246">
        <v>0.24</v>
      </c>
      <c r="I36" s="243" t="s">
        <v>63</v>
      </c>
      <c r="J36" s="285">
        <f t="shared" si="1"/>
        <v>2034.01</v>
      </c>
      <c r="K36" s="285">
        <f t="shared" si="0"/>
        <v>488.16</v>
      </c>
      <c r="L36" s="282">
        <v>0.26500000000000001</v>
      </c>
      <c r="M36" s="282">
        <v>0.83250000000000002</v>
      </c>
      <c r="N36" s="283"/>
      <c r="O36" s="281" t="str">
        <f ca="1">IF(N36="","",INDIRECT("base!"&amp;ADDRESS(MATCH(N36,#REF!:#REF!,0)+1,4,4)))</f>
        <v/>
      </c>
      <c r="P36" s="284"/>
      <c r="Q36" s="281" t="str">
        <f ca="1">IF(P36="","",INDIRECT("base!"&amp;ADDRESS(MATCH(CONCATENATE(N36,"|",P36),#REF!:#REF!,0)+1,6,4)))</f>
        <v/>
      </c>
      <c r="R36" s="256" t="s">
        <v>64</v>
      </c>
      <c r="S36" s="294">
        <f t="shared" ref="S36" si="28">TRUNC(U36*(1+L36),2)</f>
        <v>148.43</v>
      </c>
      <c r="T36" s="294">
        <f t="shared" ref="T36" si="29">TRUNC(V36*(1+L36),2)</f>
        <v>1885.58</v>
      </c>
      <c r="U36" s="295">
        <v>117.34</v>
      </c>
      <c r="V36" s="295">
        <v>1490.58</v>
      </c>
    </row>
    <row r="37" spans="1:59" ht="66">
      <c r="A37" s="241">
        <v>1</v>
      </c>
      <c r="B37" s="247">
        <f>IF(AND(G37&lt;&gt;"",H37&gt;0,I37&lt;&gt;"",J37&lt;&gt;0,K37&lt;&gt;0),COUNT($B$11:B36)+1,"")</f>
        <v>23</v>
      </c>
      <c r="C37" s="242" t="s">
        <v>114</v>
      </c>
      <c r="D37" s="243" t="s">
        <v>61</v>
      </c>
      <c r="E37" s="250">
        <v>34377</v>
      </c>
      <c r="F37" s="244">
        <v>45870</v>
      </c>
      <c r="G37" s="245" t="s">
        <v>115</v>
      </c>
      <c r="H37" s="246">
        <v>1</v>
      </c>
      <c r="I37" s="243" t="s">
        <v>67</v>
      </c>
      <c r="J37" s="285">
        <f t="shared" si="1"/>
        <v>319.95999999999998</v>
      </c>
      <c r="K37" s="285">
        <f t="shared" si="0"/>
        <v>319.95999999999998</v>
      </c>
      <c r="L37" s="282">
        <v>0.26500000000000001</v>
      </c>
      <c r="M37" s="282">
        <v>0.83250000000000002</v>
      </c>
      <c r="N37" s="283"/>
      <c r="O37" s="281" t="str">
        <f ca="1">IF(N37="","",INDIRECT("base!"&amp;ADDRESS(MATCH(N37,#REF!:#REF!,0)+1,4,4)))</f>
        <v/>
      </c>
      <c r="P37" s="284"/>
      <c r="Q37" s="281" t="str">
        <f ca="1">IF(P37="","",INDIRECT("base!"&amp;ADDRESS(MATCH(CONCATENATE(N37,"|",P37),#REF!:#REF!,0)+1,6,4)))</f>
        <v/>
      </c>
      <c r="R37" s="256" t="s">
        <v>64</v>
      </c>
      <c r="S37" s="294">
        <f t="shared" ref="S37:S44" si="30">TRUNC(U37*(1+L37),2)</f>
        <v>0</v>
      </c>
      <c r="T37" s="294">
        <f t="shared" ref="T37:T44" si="31">TRUNC(V37*(1+L37),2)</f>
        <v>319.95999999999998</v>
      </c>
      <c r="U37" s="295">
        <v>0</v>
      </c>
      <c r="V37" s="295">
        <v>252.94</v>
      </c>
    </row>
    <row r="38" spans="1:59" ht="33">
      <c r="A38" s="241">
        <v>1</v>
      </c>
      <c r="B38" s="247">
        <f>IF(AND(G38&lt;&gt;"",H38&gt;0,I38&lt;&gt;"",J38&lt;&gt;0,K38&lt;&gt;0),COUNT($B$11:B37)+1,"")</f>
        <v>24</v>
      </c>
      <c r="C38" s="242" t="s">
        <v>116</v>
      </c>
      <c r="D38" s="243" t="s">
        <v>61</v>
      </c>
      <c r="E38" s="250">
        <v>10507</v>
      </c>
      <c r="F38" s="244">
        <v>45870</v>
      </c>
      <c r="G38" s="245" t="s">
        <v>117</v>
      </c>
      <c r="H38" s="246">
        <v>0.24</v>
      </c>
      <c r="I38" s="243" t="s">
        <v>63</v>
      </c>
      <c r="J38" s="285">
        <f t="shared" si="1"/>
        <v>384.77</v>
      </c>
      <c r="K38" s="285">
        <f t="shared" si="0"/>
        <v>92.34</v>
      </c>
      <c r="L38" s="282">
        <v>0.26500000000000001</v>
      </c>
      <c r="M38" s="282">
        <v>0.83250000000000002</v>
      </c>
      <c r="N38" s="283"/>
      <c r="O38" s="281" t="str">
        <f ca="1">IF(N38="","",INDIRECT("base!"&amp;ADDRESS(MATCH(N38,#REF!:#REF!,0)+1,4,4)))</f>
        <v/>
      </c>
      <c r="P38" s="284"/>
      <c r="Q38" s="281" t="str">
        <f ca="1">IF(P38="","",INDIRECT("base!"&amp;ADDRESS(MATCH(CONCATENATE(N38,"|",P38),#REF!:#REF!,0)+1,6,4)))</f>
        <v/>
      </c>
      <c r="R38" s="256" t="s">
        <v>64</v>
      </c>
      <c r="S38" s="294">
        <f t="shared" si="30"/>
        <v>0</v>
      </c>
      <c r="T38" s="294">
        <f t="shared" si="31"/>
        <v>384.77</v>
      </c>
      <c r="U38" s="295">
        <v>0</v>
      </c>
      <c r="V38" s="295">
        <v>304.17</v>
      </c>
    </row>
    <row r="39" spans="1:59" ht="99">
      <c r="A39" s="253">
        <v>1</v>
      </c>
      <c r="B39" s="254">
        <f>IF(AND(G39&lt;&gt;"",H39&gt;0,I39&lt;&gt;"",J39&lt;&gt;0,K39&lt;&gt;0),COUNT($B$11:B38)+1,"")</f>
        <v>25</v>
      </c>
      <c r="C39" s="255" t="s">
        <v>118</v>
      </c>
      <c r="D39" s="243" t="s">
        <v>61</v>
      </c>
      <c r="E39" s="250">
        <v>100666</v>
      </c>
      <c r="F39" s="244">
        <v>45870</v>
      </c>
      <c r="G39" s="245" t="s">
        <v>119</v>
      </c>
      <c r="H39" s="246">
        <v>4.08</v>
      </c>
      <c r="I39" s="243" t="s">
        <v>63</v>
      </c>
      <c r="J39" s="285">
        <f t="shared" si="1"/>
        <v>1055.9000000000001</v>
      </c>
      <c r="K39" s="285">
        <f t="shared" si="0"/>
        <v>4308.07</v>
      </c>
      <c r="L39" s="282">
        <v>0.26500000000000001</v>
      </c>
      <c r="M39" s="282">
        <v>0.83250000000000002</v>
      </c>
      <c r="N39" s="283"/>
      <c r="O39" s="281" t="str">
        <f ca="1">IF(N39="","",INDIRECT("base!"&amp;ADDRESS(MATCH(N39,#REF!:#REF!,0)+1,4,4)))</f>
        <v/>
      </c>
      <c r="P39" s="284"/>
      <c r="Q39" s="281" t="str">
        <f ca="1">IF(P39="","",INDIRECT("base!"&amp;ADDRESS(MATCH(CONCATENATE(N39,"|",P39),#REF!:#REF!,0)+1,6,4)))</f>
        <v/>
      </c>
      <c r="R39" s="256" t="s">
        <v>64</v>
      </c>
      <c r="S39" s="294">
        <f t="shared" si="30"/>
        <v>64.650000000000006</v>
      </c>
      <c r="T39" s="294">
        <f t="shared" si="31"/>
        <v>991.25</v>
      </c>
      <c r="U39" s="295">
        <v>51.11</v>
      </c>
      <c r="V39" s="295">
        <v>783.6</v>
      </c>
    </row>
    <row r="40" spans="1:59" ht="66">
      <c r="A40" s="241">
        <v>1</v>
      </c>
      <c r="B40" s="247">
        <f>IF(AND(G40&lt;&gt;"",H40&gt;0,I40&lt;&gt;"",J40&lt;&gt;0,K40&lt;&gt;0),COUNT($B$11:B39)+1,"")</f>
        <v>26</v>
      </c>
      <c r="C40" s="242" t="s">
        <v>120</v>
      </c>
      <c r="D40" s="243" t="s">
        <v>61</v>
      </c>
      <c r="E40" s="250">
        <v>90821</v>
      </c>
      <c r="F40" s="244">
        <v>45870</v>
      </c>
      <c r="G40" s="245" t="s">
        <v>121</v>
      </c>
      <c r="H40" s="246">
        <v>3</v>
      </c>
      <c r="I40" s="243" t="s">
        <v>67</v>
      </c>
      <c r="J40" s="285">
        <f t="shared" si="1"/>
        <v>529.07000000000005</v>
      </c>
      <c r="K40" s="285">
        <f t="shared" si="0"/>
        <v>1587.21</v>
      </c>
      <c r="L40" s="282">
        <v>0.26500000000000001</v>
      </c>
      <c r="M40" s="282">
        <v>0.83250000000000002</v>
      </c>
      <c r="N40" s="283"/>
      <c r="O40" s="281" t="str">
        <f ca="1">IF(N40="","",INDIRECT("base!"&amp;ADDRESS(MATCH(N40,#REF!:#REF!,0)+1,4,4)))</f>
        <v/>
      </c>
      <c r="P40" s="284"/>
      <c r="Q40" s="281" t="str">
        <f ca="1">IF(P40="","",INDIRECT("base!"&amp;ADDRESS(MATCH(CONCATENATE(N40,"|",P40),#REF!:#REF!,0)+1,6,4)))</f>
        <v/>
      </c>
      <c r="R40" s="256" t="s">
        <v>64</v>
      </c>
      <c r="S40" s="294">
        <f t="shared" si="30"/>
        <v>49.56</v>
      </c>
      <c r="T40" s="294">
        <f t="shared" si="31"/>
        <v>479.51</v>
      </c>
      <c r="U40" s="295">
        <v>39.18</v>
      </c>
      <c r="V40" s="295">
        <v>379.06</v>
      </c>
    </row>
    <row r="41" spans="1:59" ht="66">
      <c r="A41" s="241">
        <v>1</v>
      </c>
      <c r="B41" s="247">
        <f>IF(AND(G41&lt;&gt;"",H41&gt;0,I41&lt;&gt;"",J41&lt;&gt;0,K41&lt;&gt;0),COUNT($B$11:B40)+1,"")</f>
        <v>27</v>
      </c>
      <c r="C41" s="242" t="s">
        <v>122</v>
      </c>
      <c r="D41" s="243" t="s">
        <v>61</v>
      </c>
      <c r="E41" s="250">
        <v>90822</v>
      </c>
      <c r="F41" s="244">
        <v>45870</v>
      </c>
      <c r="G41" s="245" t="s">
        <v>123</v>
      </c>
      <c r="H41" s="246">
        <v>2</v>
      </c>
      <c r="I41" s="243" t="s">
        <v>67</v>
      </c>
      <c r="J41" s="285">
        <f t="shared" si="1"/>
        <v>565.5</v>
      </c>
      <c r="K41" s="285">
        <f t="shared" si="0"/>
        <v>1131</v>
      </c>
      <c r="L41" s="282">
        <v>0.26500000000000001</v>
      </c>
      <c r="M41" s="282">
        <v>0.83250000000000002</v>
      </c>
      <c r="N41" s="283"/>
      <c r="O41" s="281" t="str">
        <f ca="1">IF(N41="","",INDIRECT("base!"&amp;ADDRESS(MATCH(N41,#REF!:#REF!,0)+1,4,4)))</f>
        <v/>
      </c>
      <c r="P41" s="284"/>
      <c r="Q41" s="281" t="str">
        <f ca="1">IF(P41="","",INDIRECT("base!"&amp;ADDRESS(MATCH(CONCATENATE(N41,"|",P41),#REF!:#REF!,0)+1,6,4)))</f>
        <v/>
      </c>
      <c r="R41" s="256" t="s">
        <v>64</v>
      </c>
      <c r="S41" s="294">
        <f t="shared" si="30"/>
        <v>54.17</v>
      </c>
      <c r="T41" s="294">
        <f t="shared" si="31"/>
        <v>511.33</v>
      </c>
      <c r="U41" s="295">
        <v>42.83</v>
      </c>
      <c r="V41" s="295">
        <v>404.22</v>
      </c>
    </row>
    <row r="42" spans="1:59" ht="49.5">
      <c r="A42" s="241">
        <v>1</v>
      </c>
      <c r="B42" s="247">
        <f>IF(AND(G42&lt;&gt;"",H42&gt;0,I42&lt;&gt;"",J42&lt;&gt;0,K42&lt;&gt;0),COUNT($B$11:B41)+1,"")</f>
        <v>28</v>
      </c>
      <c r="C42" s="242" t="s">
        <v>124</v>
      </c>
      <c r="D42" s="243" t="s">
        <v>61</v>
      </c>
      <c r="E42" s="250">
        <v>102230</v>
      </c>
      <c r="F42" s="244">
        <v>45870</v>
      </c>
      <c r="G42" s="245" t="s">
        <v>125</v>
      </c>
      <c r="H42" s="246">
        <v>24.18</v>
      </c>
      <c r="I42" s="243" t="s">
        <v>63</v>
      </c>
      <c r="J42" s="285">
        <f t="shared" si="1"/>
        <v>31.83</v>
      </c>
      <c r="K42" s="285">
        <f t="shared" si="0"/>
        <v>769.65</v>
      </c>
      <c r="L42" s="282">
        <v>0.26500000000000001</v>
      </c>
      <c r="M42" s="282">
        <v>0.83250000000000002</v>
      </c>
      <c r="N42" s="283"/>
      <c r="O42" s="281" t="str">
        <f ca="1">IF(N42="","",INDIRECT("base!"&amp;ADDRESS(MATCH(N42,#REF!:#REF!,0)+1,4,4)))</f>
        <v/>
      </c>
      <c r="P42" s="284"/>
      <c r="Q42" s="281" t="str">
        <f ca="1">IF(P42="","",INDIRECT("base!"&amp;ADDRESS(MATCH(CONCATENATE(N42,"|",P42),#REF!:#REF!,0)+1,6,4)))</f>
        <v/>
      </c>
      <c r="R42" s="256" t="s">
        <v>64</v>
      </c>
      <c r="S42" s="294">
        <f t="shared" si="30"/>
        <v>14.96</v>
      </c>
      <c r="T42" s="294">
        <f t="shared" si="31"/>
        <v>16.87</v>
      </c>
      <c r="U42" s="295">
        <v>11.83</v>
      </c>
      <c r="V42" s="295">
        <v>13.34</v>
      </c>
    </row>
    <row r="43" spans="1:59">
      <c r="A43" s="248"/>
      <c r="B43" s="247" t="str">
        <f>IF(AND(G43&lt;&gt;"",H43&gt;0,I43&lt;&gt;"",J43&lt;&gt;0,K43&lt;&gt;0),COUNT($B$11:B36)+1,"")</f>
        <v/>
      </c>
      <c r="C43" s="236">
        <v>4</v>
      </c>
      <c r="D43" s="237"/>
      <c r="E43" s="234"/>
      <c r="F43" s="238"/>
      <c r="G43" s="239" t="s">
        <v>126</v>
      </c>
      <c r="H43" s="240"/>
      <c r="I43" s="234"/>
      <c r="J43" s="285" t="str">
        <f t="shared" ref="J43" si="32">IFERROR(IF(S43+T43&lt;&gt;0,ROUND(ROUND(S43,4)+ROUND(T43,4),4),""),"")</f>
        <v/>
      </c>
      <c r="K43" s="285" t="str">
        <f t="shared" ref="K43" si="33">IFERROR(IF(H43*J43&lt;&gt;0,ROUND(ROUND(H43,4)*ROUND(J43,4),2),""),"")</f>
        <v/>
      </c>
      <c r="L43" s="278"/>
      <c r="M43" s="278"/>
      <c r="N43" s="279"/>
      <c r="O43" s="281" t="str">
        <f ca="1">IF(N43="","",INDIRECT("base!"&amp;ADDRESS(MATCH(N43,#REF!:#REF!,0)+1,4,4)))</f>
        <v/>
      </c>
      <c r="P43" s="281"/>
      <c r="Q43" s="281" t="str">
        <f ca="1">IF(P43="","",INDIRECT("base!"&amp;ADDRESS(MATCH(CONCATENATE(N43,"|",P43),#REF!:#REF!,0)+1,6,4)))</f>
        <v/>
      </c>
      <c r="R43" s="292"/>
      <c r="S43" s="237"/>
      <c r="T43" s="237"/>
      <c r="U43" s="296"/>
      <c r="V43" s="296"/>
    </row>
    <row r="44" spans="1:59" ht="66">
      <c r="A44" s="241">
        <v>1</v>
      </c>
      <c r="B44" s="247">
        <f>IF(AND(G44&lt;&gt;"",H44&gt;0,I44&lt;&gt;"",J44&lt;&gt;0,K44&lt;&gt;0),COUNT($B$11:B42)+1,"")</f>
        <v>29</v>
      </c>
      <c r="C44" s="242" t="s">
        <v>127</v>
      </c>
      <c r="D44" s="243" t="s">
        <v>61</v>
      </c>
      <c r="E44" s="256">
        <v>92545</v>
      </c>
      <c r="F44" s="244">
        <v>45870</v>
      </c>
      <c r="G44" s="245" t="s">
        <v>128</v>
      </c>
      <c r="H44" s="246">
        <v>8</v>
      </c>
      <c r="I44" s="243" t="s">
        <v>67</v>
      </c>
      <c r="J44" s="285">
        <f t="shared" si="1"/>
        <v>1251.5</v>
      </c>
      <c r="K44" s="285">
        <f t="shared" si="0"/>
        <v>10012</v>
      </c>
      <c r="L44" s="282">
        <v>0.26500000000000001</v>
      </c>
      <c r="M44" s="282">
        <v>0.83250000000000002</v>
      </c>
      <c r="N44" s="283"/>
      <c r="O44" s="281" t="str">
        <f ca="1">IF(N44="","",INDIRECT("base!"&amp;ADDRESS(MATCH(N44,#REF!:#REF!,0)+1,4,4)))</f>
        <v/>
      </c>
      <c r="P44" s="284"/>
      <c r="Q44" s="281" t="str">
        <f ca="1">IF(P44="","",INDIRECT("base!"&amp;ADDRESS(MATCH(CONCATENATE(N44,"|",P44),#REF!:#REF!,0)+1,6,4)))</f>
        <v/>
      </c>
      <c r="R44" s="256" t="s">
        <v>64</v>
      </c>
      <c r="S44" s="294">
        <f t="shared" si="30"/>
        <v>372.61</v>
      </c>
      <c r="T44" s="294">
        <f t="shared" si="31"/>
        <v>878.89</v>
      </c>
      <c r="U44" s="295">
        <v>294.56</v>
      </c>
      <c r="V44" s="295">
        <v>694.78</v>
      </c>
    </row>
    <row r="45" spans="1:59" ht="82.5">
      <c r="A45" s="241">
        <v>1</v>
      </c>
      <c r="B45" s="247">
        <f>IF(AND(G45&lt;&gt;"",H45&gt;0,I45&lt;&gt;"",J45&lt;&gt;0,K45&lt;&gt;0),COUNT($B$11:B44)+1,"")</f>
        <v>30</v>
      </c>
      <c r="C45" s="242" t="s">
        <v>129</v>
      </c>
      <c r="D45" s="243" t="s">
        <v>61</v>
      </c>
      <c r="E45" s="256">
        <v>92543</v>
      </c>
      <c r="F45" s="244">
        <v>45870</v>
      </c>
      <c r="G45" s="245" t="s">
        <v>130</v>
      </c>
      <c r="H45" s="246">
        <v>52</v>
      </c>
      <c r="I45" s="243" t="s">
        <v>63</v>
      </c>
      <c r="J45" s="285">
        <f t="shared" ref="J45:J46" si="34">IFERROR(IF(S45+T45&lt;&gt;0,ROUND(ROUND(S45,4)+ROUND(T45,4),4),""),"")</f>
        <v>28.13</v>
      </c>
      <c r="K45" s="285">
        <f t="shared" ref="K45:K46" si="35">IFERROR(IF(H45*J45&lt;&gt;0,ROUND(ROUND(H45,4)*ROUND(J45,4),2),""),"")</f>
        <v>1462.76</v>
      </c>
      <c r="L45" s="282">
        <v>0.26500000000000001</v>
      </c>
      <c r="M45" s="282">
        <v>0.83250000000000002</v>
      </c>
      <c r="N45" s="283"/>
      <c r="O45" s="281" t="str">
        <f ca="1">IF(N45="","",INDIRECT("base!"&amp;ADDRESS(MATCH(N45,#REF!:#REF!,0)+1,4,4)))</f>
        <v/>
      </c>
      <c r="P45" s="284"/>
      <c r="Q45" s="281" t="str">
        <f ca="1">IF(P45="","",INDIRECT("base!"&amp;ADDRESS(MATCH(CONCATENATE(N45,"|",P45),#REF!:#REF!,0)+1,6,4)))</f>
        <v/>
      </c>
      <c r="R45" s="256" t="s">
        <v>64</v>
      </c>
      <c r="S45" s="294">
        <f t="shared" ref="S45:S46" si="36">TRUNC(U45*(1+L45),2)</f>
        <v>4.93</v>
      </c>
      <c r="T45" s="294">
        <f t="shared" ref="T45:T46" si="37">TRUNC(V45*(1+L45),2)</f>
        <v>23.2</v>
      </c>
      <c r="U45" s="295">
        <v>3.9</v>
      </c>
      <c r="V45" s="295">
        <v>18.34</v>
      </c>
    </row>
    <row r="46" spans="1:59" ht="82.5">
      <c r="A46" s="241">
        <v>1</v>
      </c>
      <c r="B46" s="247">
        <f>IF(AND(G46&lt;&gt;"",H46&gt;0,I46&lt;&gt;"",J46&lt;&gt;0,K46&lt;&gt;0),COUNT($B$11:B45)+1,"")</f>
        <v>31</v>
      </c>
      <c r="C46" s="242" t="s">
        <v>131</v>
      </c>
      <c r="D46" s="243" t="s">
        <v>61</v>
      </c>
      <c r="E46" s="256">
        <v>94207</v>
      </c>
      <c r="F46" s="244">
        <v>45870</v>
      </c>
      <c r="G46" s="245" t="s">
        <v>132</v>
      </c>
      <c r="H46" s="246">
        <v>52</v>
      </c>
      <c r="I46" s="243" t="s">
        <v>63</v>
      </c>
      <c r="J46" s="285">
        <f t="shared" si="34"/>
        <v>63.11</v>
      </c>
      <c r="K46" s="285">
        <f t="shared" si="35"/>
        <v>3281.72</v>
      </c>
      <c r="L46" s="282">
        <v>0.26500000000000001</v>
      </c>
      <c r="M46" s="282">
        <v>0.83250000000000002</v>
      </c>
      <c r="N46" s="283"/>
      <c r="O46" s="281" t="str">
        <f ca="1">IF(N46="","",INDIRECT("base!"&amp;ADDRESS(MATCH(N46,#REF!:#REF!,0)+1,4,4)))</f>
        <v/>
      </c>
      <c r="P46" s="284"/>
      <c r="Q46" s="281" t="str">
        <f ca="1">IF(P46="","",INDIRECT("base!"&amp;ADDRESS(MATCH(CONCATENATE(N46,"|",P46),#REF!:#REF!,0)+1,6,4)))</f>
        <v/>
      </c>
      <c r="R46" s="256" t="s">
        <v>64</v>
      </c>
      <c r="S46" s="294">
        <f t="shared" si="36"/>
        <v>6.52</v>
      </c>
      <c r="T46" s="294">
        <f t="shared" si="37"/>
        <v>56.59</v>
      </c>
      <c r="U46" s="295">
        <v>5.16</v>
      </c>
      <c r="V46" s="295">
        <v>44.74</v>
      </c>
    </row>
    <row r="47" spans="1:59" ht="49.5">
      <c r="A47" s="241">
        <v>1</v>
      </c>
      <c r="B47" s="247">
        <f>IF(AND(G47&lt;&gt;"",H47&gt;0,I47&lt;&gt;"",J47&lt;&gt;0,K47&lt;&gt;0),COUNT($B$11:B46)+1,"")</f>
        <v>32</v>
      </c>
      <c r="C47" s="242" t="s">
        <v>133</v>
      </c>
      <c r="D47" s="243" t="s">
        <v>61</v>
      </c>
      <c r="E47" s="256">
        <v>96112</v>
      </c>
      <c r="F47" s="244">
        <v>45870</v>
      </c>
      <c r="G47" s="245" t="s">
        <v>134</v>
      </c>
      <c r="H47" s="246">
        <v>49.27</v>
      </c>
      <c r="I47" s="243" t="s">
        <v>63</v>
      </c>
      <c r="J47" s="285">
        <f t="shared" ref="J47:J51" si="38">IFERROR(IF(S47+T47&lt;&gt;0,ROUND(ROUND(S47,4)+ROUND(T47,4),4),""),"")</f>
        <v>174</v>
      </c>
      <c r="K47" s="285">
        <f t="shared" ref="K47:K51" si="39">IFERROR(IF(H47*J47&lt;&gt;0,ROUND(ROUND(H47,4)*ROUND(J47,4),2),""),"")</f>
        <v>8572.98</v>
      </c>
      <c r="L47" s="282">
        <v>0.26500000000000001</v>
      </c>
      <c r="M47" s="282">
        <v>0.83250000000000002</v>
      </c>
      <c r="N47" s="283"/>
      <c r="O47" s="281" t="str">
        <f ca="1">IF(N47="","",INDIRECT("base!"&amp;ADDRESS(MATCH(N47,#REF!:#REF!,0)+1,4,4)))</f>
        <v/>
      </c>
      <c r="P47" s="284"/>
      <c r="Q47" s="281" t="str">
        <f ca="1">IF(P47="","",INDIRECT("base!"&amp;ADDRESS(MATCH(CONCATENATE(N47,"|",P47),#REF!:#REF!,0)+1,6,4)))</f>
        <v/>
      </c>
      <c r="R47" s="256" t="s">
        <v>64</v>
      </c>
      <c r="S47" s="294">
        <f t="shared" ref="S47:S51" si="40">TRUNC(U47*(1+L47),2)</f>
        <v>56.22</v>
      </c>
      <c r="T47" s="294">
        <f t="shared" ref="T47:T51" si="41">TRUNC(V47*(1+L47),2)</f>
        <v>117.78</v>
      </c>
      <c r="U47" s="295">
        <v>44.45</v>
      </c>
      <c r="V47" s="295">
        <v>93.11</v>
      </c>
    </row>
    <row r="48" spans="1:59" ht="33">
      <c r="A48" s="241">
        <v>1</v>
      </c>
      <c r="B48" s="247">
        <f>IF(AND(G48&lt;&gt;"",H48&gt;0,I48&lt;&gt;"",J48&lt;&gt;0,K48&lt;&gt;0),COUNT($B$11:B47)+1,"")</f>
        <v>33</v>
      </c>
      <c r="C48" s="242" t="s">
        <v>135</v>
      </c>
      <c r="D48" s="243" t="s">
        <v>61</v>
      </c>
      <c r="E48" s="256">
        <v>96122</v>
      </c>
      <c r="F48" s="244">
        <v>45870</v>
      </c>
      <c r="G48" s="245" t="s">
        <v>136</v>
      </c>
      <c r="H48" s="246">
        <v>78.75</v>
      </c>
      <c r="I48" s="243" t="s">
        <v>84</v>
      </c>
      <c r="J48" s="285">
        <f t="shared" si="38"/>
        <v>54.09</v>
      </c>
      <c r="K48" s="285">
        <f t="shared" si="39"/>
        <v>4259.59</v>
      </c>
      <c r="L48" s="282">
        <v>0.26500000000000001</v>
      </c>
      <c r="M48" s="282">
        <v>0.83250000000000002</v>
      </c>
      <c r="N48" s="283"/>
      <c r="O48" s="281" t="str">
        <f ca="1">IF(N48="","",INDIRECT("base!"&amp;ADDRESS(MATCH(N48,#REF!:#REF!,0)+1,4,4)))</f>
        <v/>
      </c>
      <c r="P48" s="284"/>
      <c r="Q48" s="281" t="str">
        <f ca="1">IF(P48="","",INDIRECT("base!"&amp;ADDRESS(MATCH(CONCATENATE(N48,"|",P48),#REF!:#REF!,0)+1,6,4)))</f>
        <v/>
      </c>
      <c r="R48" s="256" t="s">
        <v>64</v>
      </c>
      <c r="S48" s="294">
        <f t="shared" si="40"/>
        <v>12.38</v>
      </c>
      <c r="T48" s="294">
        <f t="shared" si="41"/>
        <v>41.71</v>
      </c>
      <c r="U48" s="295">
        <v>9.7899999999999991</v>
      </c>
      <c r="V48" s="295">
        <v>32.979999999999997</v>
      </c>
    </row>
    <row r="49" spans="1:22">
      <c r="A49" s="248"/>
      <c r="B49" s="247" t="str">
        <f>IF(AND(G49&lt;&gt;"",H49&gt;0,I49&lt;&gt;"",J49&lt;&gt;0,K49&lt;&gt;0),COUNT($B$11:B42)+1,"")</f>
        <v/>
      </c>
      <c r="C49" s="236">
        <v>5</v>
      </c>
      <c r="D49" s="237"/>
      <c r="E49" s="234"/>
      <c r="F49" s="238"/>
      <c r="G49" s="239" t="s">
        <v>137</v>
      </c>
      <c r="H49" s="240"/>
      <c r="I49" s="234"/>
      <c r="J49" s="285" t="str">
        <f t="shared" si="38"/>
        <v/>
      </c>
      <c r="K49" s="285" t="str">
        <f t="shared" si="39"/>
        <v/>
      </c>
      <c r="L49" s="278"/>
      <c r="M49" s="278"/>
      <c r="N49" s="279"/>
      <c r="O49" s="281" t="str">
        <f ca="1">IF(N49="","",INDIRECT("base!"&amp;ADDRESS(MATCH(N49,#REF!:#REF!,0)+1,4,4)))</f>
        <v/>
      </c>
      <c r="P49" s="281"/>
      <c r="Q49" s="281" t="str">
        <f ca="1">IF(P49="","",INDIRECT("base!"&amp;ADDRESS(MATCH(CONCATENATE(N49,"|",P49),#REF!:#REF!,0)+1,6,4)))</f>
        <v/>
      </c>
      <c r="R49" s="292"/>
      <c r="S49" s="237"/>
      <c r="T49" s="237"/>
      <c r="U49" s="296"/>
      <c r="V49" s="296"/>
    </row>
    <row r="50" spans="1:22" ht="66">
      <c r="A50" s="241">
        <v>1</v>
      </c>
      <c r="B50" s="247">
        <f>IF(AND(G50&lt;&gt;"",H50&gt;0,I50&lt;&gt;"",J50&lt;&gt;0,K50&lt;&gt;0),COUNT($B$11:B48)+1,"")</f>
        <v>34</v>
      </c>
      <c r="C50" s="242" t="s">
        <v>138</v>
      </c>
      <c r="D50" s="243" t="s">
        <v>61</v>
      </c>
      <c r="E50" s="256">
        <v>87529</v>
      </c>
      <c r="F50" s="244">
        <v>45870</v>
      </c>
      <c r="G50" s="245" t="s">
        <v>139</v>
      </c>
      <c r="H50" s="246">
        <v>39.08</v>
      </c>
      <c r="I50" s="243" t="s">
        <v>63</v>
      </c>
      <c r="J50" s="285">
        <f t="shared" si="38"/>
        <v>47.06</v>
      </c>
      <c r="K50" s="285">
        <f t="shared" si="39"/>
        <v>1839.1</v>
      </c>
      <c r="L50" s="282">
        <v>0.26500000000000001</v>
      </c>
      <c r="M50" s="282">
        <v>0.83250000000000002</v>
      </c>
      <c r="N50" s="283"/>
      <c r="O50" s="281" t="str">
        <f ca="1">IF(N50="","",INDIRECT("base!"&amp;ADDRESS(MATCH(N50,#REF!:#REF!,0)+1,4,4)))</f>
        <v/>
      </c>
      <c r="P50" s="284"/>
      <c r="Q50" s="281" t="str">
        <f ca="1">IF(P50="","",INDIRECT("base!"&amp;ADDRESS(MATCH(CONCATENATE(N50,"|",P50),#REF!:#REF!,0)+1,6,4)))</f>
        <v/>
      </c>
      <c r="R50" s="256" t="s">
        <v>64</v>
      </c>
      <c r="S50" s="294">
        <f t="shared" si="40"/>
        <v>22.35</v>
      </c>
      <c r="T50" s="294">
        <f t="shared" si="41"/>
        <v>24.71</v>
      </c>
      <c r="U50" s="295">
        <v>17.670000000000002</v>
      </c>
      <c r="V50" s="295">
        <v>19.54</v>
      </c>
    </row>
    <row r="51" spans="1:22" ht="66">
      <c r="A51" s="241">
        <v>1</v>
      </c>
      <c r="B51" s="247">
        <f>IF(AND(G51&lt;&gt;"",H51&gt;0,I51&lt;&gt;"",J51&lt;&gt;0,K51&lt;&gt;0),COUNT($B$11:B50)+1,"")</f>
        <v>35</v>
      </c>
      <c r="C51" s="242" t="s">
        <v>140</v>
      </c>
      <c r="D51" s="243" t="s">
        <v>61</v>
      </c>
      <c r="E51" s="256">
        <v>93389</v>
      </c>
      <c r="F51" s="244">
        <v>45870</v>
      </c>
      <c r="G51" s="245" t="s">
        <v>141</v>
      </c>
      <c r="H51" s="246">
        <v>35.85</v>
      </c>
      <c r="I51" s="243" t="s">
        <v>63</v>
      </c>
      <c r="J51" s="285">
        <f t="shared" si="38"/>
        <v>71.86</v>
      </c>
      <c r="K51" s="285">
        <f t="shared" si="39"/>
        <v>2576.1799999999998</v>
      </c>
      <c r="L51" s="282">
        <v>0.26500000000000001</v>
      </c>
      <c r="M51" s="282">
        <v>0.83250000000000002</v>
      </c>
      <c r="N51" s="283"/>
      <c r="O51" s="281" t="str">
        <f ca="1">IF(N51="","",INDIRECT("base!"&amp;ADDRESS(MATCH(N51,#REF!:#REF!,0)+1,4,4)))</f>
        <v/>
      </c>
      <c r="P51" s="284"/>
      <c r="Q51" s="281" t="str">
        <f ca="1">IF(P51="","",INDIRECT("base!"&amp;ADDRESS(MATCH(CONCATENATE(N51,"|",P51),#REF!:#REF!,0)+1,6,4)))</f>
        <v/>
      </c>
      <c r="R51" s="256" t="s">
        <v>64</v>
      </c>
      <c r="S51" s="294">
        <f t="shared" si="40"/>
        <v>21.73</v>
      </c>
      <c r="T51" s="294">
        <f t="shared" si="41"/>
        <v>50.13</v>
      </c>
      <c r="U51" s="295">
        <v>17.18</v>
      </c>
      <c r="V51" s="295">
        <v>39.630000000000003</v>
      </c>
    </row>
    <row r="52" spans="1:22" ht="82.5">
      <c r="A52" s="241">
        <v>1</v>
      </c>
      <c r="B52" s="247">
        <f>IF(AND(G52&lt;&gt;"",H52&gt;0,I52&lt;&gt;"",J52&lt;&gt;0,K52&lt;&gt;0),COUNT($B$11:B51)+1,"")</f>
        <v>36</v>
      </c>
      <c r="C52" s="242" t="s">
        <v>142</v>
      </c>
      <c r="D52" s="243" t="s">
        <v>61</v>
      </c>
      <c r="E52" s="256">
        <v>93394</v>
      </c>
      <c r="F52" s="244">
        <v>45870</v>
      </c>
      <c r="G52" s="245" t="s">
        <v>143</v>
      </c>
      <c r="H52" s="246">
        <v>15.79</v>
      </c>
      <c r="I52" s="243" t="s">
        <v>63</v>
      </c>
      <c r="J52" s="285">
        <f t="shared" ref="J52:J55" si="42">IFERROR(IF(S52+T52&lt;&gt;0,ROUND(ROUND(S52,4)+ROUND(T52,4),4),""),"")</f>
        <v>77.52</v>
      </c>
      <c r="K52" s="285">
        <f t="shared" ref="K52:K55" si="43">IFERROR(IF(H52*J52&lt;&gt;0,ROUND(ROUND(H52,4)*ROUND(J52,4),2),""),"")</f>
        <v>1224.04</v>
      </c>
      <c r="L52" s="282">
        <v>0.26500000000000001</v>
      </c>
      <c r="M52" s="282">
        <v>0.83250000000000002</v>
      </c>
      <c r="N52" s="283"/>
      <c r="O52" s="281" t="str">
        <f ca="1">IF(N52="","",INDIRECT("base!"&amp;ADDRESS(MATCH(N52,#REF!:#REF!,0)+1,4,4)))</f>
        <v/>
      </c>
      <c r="P52" s="284"/>
      <c r="Q52" s="281" t="str">
        <f ca="1">IF(P52="","",INDIRECT("base!"&amp;ADDRESS(MATCH(CONCATENATE(N52,"|",P52),#REF!:#REF!,0)+1,6,4)))</f>
        <v/>
      </c>
      <c r="R52" s="256" t="s">
        <v>64</v>
      </c>
      <c r="S52" s="294">
        <f t="shared" ref="S52:S55" si="44">TRUNC(U52*(1+L52),2)</f>
        <v>29.67</v>
      </c>
      <c r="T52" s="294">
        <f t="shared" ref="T52:T55" si="45">TRUNC(V52*(1+L52),2)</f>
        <v>47.85</v>
      </c>
      <c r="U52" s="295">
        <v>23.46</v>
      </c>
      <c r="V52" s="295">
        <v>37.83</v>
      </c>
    </row>
    <row r="53" spans="1:22" ht="33">
      <c r="A53" s="241">
        <v>1</v>
      </c>
      <c r="B53" s="247">
        <f>IF(AND(G53&lt;&gt;"",H53&gt;0,I53&lt;&gt;"",J53&lt;&gt;0,K53&lt;&gt;0),COUNT($B$11:B52)+1,"")</f>
        <v>37</v>
      </c>
      <c r="C53" s="242" t="s">
        <v>144</v>
      </c>
      <c r="D53" s="243" t="s">
        <v>61</v>
      </c>
      <c r="E53" s="256">
        <v>88489</v>
      </c>
      <c r="F53" s="244">
        <v>45870</v>
      </c>
      <c r="G53" s="245" t="s">
        <v>145</v>
      </c>
      <c r="H53" s="246">
        <v>20.37</v>
      </c>
      <c r="I53" s="243" t="s">
        <v>63</v>
      </c>
      <c r="J53" s="285">
        <f t="shared" si="42"/>
        <v>17.149999999999999</v>
      </c>
      <c r="K53" s="285">
        <f t="shared" si="43"/>
        <v>349.35</v>
      </c>
      <c r="L53" s="282">
        <v>0.26500000000000001</v>
      </c>
      <c r="M53" s="282">
        <v>0.83250000000000002</v>
      </c>
      <c r="N53" s="283"/>
      <c r="O53" s="281" t="str">
        <f ca="1">IF(N53="","",INDIRECT("base!"&amp;ADDRESS(MATCH(N53,#REF!:#REF!,0)+1,4,4)))</f>
        <v/>
      </c>
      <c r="P53" s="284"/>
      <c r="Q53" s="281" t="str">
        <f ca="1">IF(P53="","",INDIRECT("base!"&amp;ADDRESS(MATCH(CONCATENATE(N53,"|",P53),#REF!:#REF!,0)+1,6,4)))</f>
        <v/>
      </c>
      <c r="R53" s="256" t="s">
        <v>64</v>
      </c>
      <c r="S53" s="294">
        <f t="shared" si="44"/>
        <v>5.4</v>
      </c>
      <c r="T53" s="294">
        <f t="shared" si="45"/>
        <v>11.75</v>
      </c>
      <c r="U53" s="295">
        <v>4.2699999999999996</v>
      </c>
      <c r="V53" s="295">
        <v>9.2899999999999991</v>
      </c>
    </row>
    <row r="54" spans="1:22">
      <c r="A54" s="248"/>
      <c r="B54" s="247" t="str">
        <f>IF(AND(G54&lt;&gt;"",H54&gt;0,I54&lt;&gt;"",J54&lt;&gt;0,K54&lt;&gt;0),COUNT($B$11:B47)+1,"")</f>
        <v/>
      </c>
      <c r="C54" s="236">
        <v>6</v>
      </c>
      <c r="D54" s="237"/>
      <c r="E54" s="234"/>
      <c r="F54" s="234"/>
      <c r="G54" s="239" t="s">
        <v>146</v>
      </c>
      <c r="H54" s="240"/>
      <c r="I54" s="234"/>
      <c r="J54" s="285" t="str">
        <f t="shared" si="42"/>
        <v/>
      </c>
      <c r="K54" s="285" t="str">
        <f t="shared" si="43"/>
        <v/>
      </c>
      <c r="L54" s="278"/>
      <c r="M54" s="278"/>
      <c r="N54" s="279"/>
      <c r="O54" s="281" t="str">
        <f ca="1">IF(N54="","",INDIRECT("base!"&amp;ADDRESS(MATCH(N54,#REF!:#REF!,0)+1,4,4)))</f>
        <v/>
      </c>
      <c r="P54" s="281"/>
      <c r="Q54" s="281" t="str">
        <f ca="1">IF(P54="","",INDIRECT("base!"&amp;ADDRESS(MATCH(CONCATENATE(N54,"|",P54),#REF!:#REF!,0)+1,6,4)))</f>
        <v/>
      </c>
      <c r="R54" s="292"/>
      <c r="S54" s="237"/>
      <c r="T54" s="237"/>
      <c r="U54" s="296"/>
      <c r="V54" s="296"/>
    </row>
    <row r="55" spans="1:22" ht="49.5">
      <c r="A55" s="241">
        <v>1</v>
      </c>
      <c r="B55" s="247">
        <f>IF(AND(G55&lt;&gt;"",H55&gt;0,I55&lt;&gt;"",J55&lt;&gt;0,K55&lt;&gt;0),COUNT($B$11:B53)+1,"")</f>
        <v>38</v>
      </c>
      <c r="C55" s="242" t="s">
        <v>147</v>
      </c>
      <c r="D55" s="243" t="s">
        <v>61</v>
      </c>
      <c r="E55" s="256">
        <v>94792</v>
      </c>
      <c r="F55" s="244">
        <v>45870</v>
      </c>
      <c r="G55" s="245" t="s">
        <v>148</v>
      </c>
      <c r="H55" s="246">
        <v>2</v>
      </c>
      <c r="I55" s="243" t="s">
        <v>67</v>
      </c>
      <c r="J55" s="285">
        <f t="shared" si="42"/>
        <v>185.12</v>
      </c>
      <c r="K55" s="285">
        <f t="shared" si="43"/>
        <v>370.24</v>
      </c>
      <c r="L55" s="282">
        <v>0.26500000000000001</v>
      </c>
      <c r="M55" s="282">
        <v>0.83250000000000002</v>
      </c>
      <c r="N55" s="283"/>
      <c r="O55" s="281" t="str">
        <f ca="1">IF(N55="","",INDIRECT("base!"&amp;ADDRESS(MATCH(N55,#REF!:#REF!,0)+1,4,4)))</f>
        <v/>
      </c>
      <c r="P55" s="284"/>
      <c r="Q55" s="281" t="str">
        <f ca="1">IF(P55="","",INDIRECT("base!"&amp;ADDRESS(MATCH(CONCATENATE(N55,"|",P55),#REF!:#REF!,0)+1,6,4)))</f>
        <v/>
      </c>
      <c r="R55" s="256" t="s">
        <v>64</v>
      </c>
      <c r="S55" s="294">
        <f t="shared" si="44"/>
        <v>12.65</v>
      </c>
      <c r="T55" s="294">
        <f t="shared" si="45"/>
        <v>172.47</v>
      </c>
      <c r="U55" s="295">
        <v>10</v>
      </c>
      <c r="V55" s="295">
        <v>136.34</v>
      </c>
    </row>
    <row r="56" spans="1:22" ht="33">
      <c r="A56" s="241">
        <v>1</v>
      </c>
      <c r="B56" s="247">
        <f>IF(AND(G56&lt;&gt;"",H56&gt;0,I56&lt;&gt;"",J56&lt;&gt;0,K56&lt;&gt;0),COUNT($B$11:B55)+1,"")</f>
        <v>39</v>
      </c>
      <c r="C56" s="242" t="s">
        <v>149</v>
      </c>
      <c r="D56" s="243" t="s">
        <v>61</v>
      </c>
      <c r="E56" s="256">
        <v>86884</v>
      </c>
      <c r="F56" s="244">
        <v>45870</v>
      </c>
      <c r="G56" s="245" t="s">
        <v>150</v>
      </c>
      <c r="H56" s="246">
        <v>2</v>
      </c>
      <c r="I56" s="243" t="s">
        <v>67</v>
      </c>
      <c r="J56" s="285">
        <f t="shared" ref="J56:J66" si="46">IFERROR(IF(S56+T56&lt;&gt;0,ROUND(ROUND(S56,4)+ROUND(T56,4),4),""),"")</f>
        <v>14.76</v>
      </c>
      <c r="K56" s="285">
        <f t="shared" ref="K56:K66" si="47">IFERROR(IF(H56*J56&lt;&gt;0,ROUND(ROUND(H56,4)*ROUND(J56,4),2),""),"")</f>
        <v>29.52</v>
      </c>
      <c r="L56" s="282">
        <v>0.26500000000000001</v>
      </c>
      <c r="M56" s="282">
        <v>0.83250000000000002</v>
      </c>
      <c r="N56" s="283"/>
      <c r="O56" s="281" t="str">
        <f ca="1">IF(N56="","",INDIRECT("base!"&amp;ADDRESS(MATCH(N56,#REF!:#REF!,0)+1,4,4)))</f>
        <v/>
      </c>
      <c r="P56" s="284"/>
      <c r="Q56" s="281" t="str">
        <f ca="1">IF(P56="","",INDIRECT("base!"&amp;ADDRESS(MATCH(CONCATENATE(N56,"|",P56),#REF!:#REF!,0)+1,6,4)))</f>
        <v/>
      </c>
      <c r="R56" s="256" t="s">
        <v>64</v>
      </c>
      <c r="S56" s="294">
        <f t="shared" ref="S56:S66" si="48">TRUNC(U56*(1+L56),2)</f>
        <v>5.04</v>
      </c>
      <c r="T56" s="294">
        <f t="shared" ref="T56:T66" si="49">TRUNC(V56*(1+L56),2)</f>
        <v>9.7200000000000006</v>
      </c>
      <c r="U56" s="295">
        <v>3.99</v>
      </c>
      <c r="V56" s="295">
        <v>7.69</v>
      </c>
    </row>
    <row r="57" spans="1:22" ht="49.5">
      <c r="A57" s="241">
        <v>1</v>
      </c>
      <c r="B57" s="247">
        <f>IF(AND(G57&lt;&gt;"",H57&gt;0,I57&lt;&gt;"",J57&lt;&gt;0,K57&lt;&gt;0),COUNT($B$11:B56)+1,"")</f>
        <v>40</v>
      </c>
      <c r="C57" s="242" t="s">
        <v>151</v>
      </c>
      <c r="D57" s="243" t="s">
        <v>61</v>
      </c>
      <c r="E57" s="256">
        <v>89355</v>
      </c>
      <c r="F57" s="244">
        <v>45870</v>
      </c>
      <c r="G57" s="245" t="s">
        <v>152</v>
      </c>
      <c r="H57" s="246">
        <v>37.5</v>
      </c>
      <c r="I57" s="243" t="s">
        <v>84</v>
      </c>
      <c r="J57" s="285">
        <f t="shared" si="46"/>
        <v>26.55</v>
      </c>
      <c r="K57" s="285">
        <f t="shared" si="47"/>
        <v>995.63</v>
      </c>
      <c r="L57" s="282">
        <v>0.26500000000000001</v>
      </c>
      <c r="M57" s="282">
        <v>0.83250000000000002</v>
      </c>
      <c r="N57" s="283"/>
      <c r="O57" s="281" t="str">
        <f ca="1">IF(N57="","",INDIRECT("base!"&amp;ADDRESS(MATCH(N57,#REF!:#REF!,0)+1,4,4)))</f>
        <v/>
      </c>
      <c r="P57" s="284"/>
      <c r="Q57" s="281" t="str">
        <f ca="1">IF(P57="","",INDIRECT("base!"&amp;ADDRESS(MATCH(CONCATENATE(N57,"|",P57),#REF!:#REF!,0)+1,6,4)))</f>
        <v/>
      </c>
      <c r="R57" s="256" t="s">
        <v>64</v>
      </c>
      <c r="S57" s="294">
        <f t="shared" si="48"/>
        <v>15.98</v>
      </c>
      <c r="T57" s="294">
        <f t="shared" si="49"/>
        <v>10.57</v>
      </c>
      <c r="U57" s="295">
        <v>12.64</v>
      </c>
      <c r="V57" s="295">
        <v>8.36</v>
      </c>
    </row>
    <row r="58" spans="1:22" ht="49.5">
      <c r="A58" s="241">
        <v>1</v>
      </c>
      <c r="B58" s="247">
        <f>IF(AND(G58&lt;&gt;"",H58&gt;0,I58&lt;&gt;"",J58&lt;&gt;0,K58&lt;&gt;0),COUNT($B$11:B57)+1,"")</f>
        <v>41</v>
      </c>
      <c r="C58" s="242" t="s">
        <v>153</v>
      </c>
      <c r="D58" s="243" t="s">
        <v>61</v>
      </c>
      <c r="E58" s="256">
        <v>89711</v>
      </c>
      <c r="F58" s="244">
        <v>45870</v>
      </c>
      <c r="G58" s="245" t="s">
        <v>154</v>
      </c>
      <c r="H58" s="246">
        <v>8.5</v>
      </c>
      <c r="I58" s="243" t="s">
        <v>84</v>
      </c>
      <c r="J58" s="285">
        <f t="shared" si="46"/>
        <v>27.97</v>
      </c>
      <c r="K58" s="285">
        <f t="shared" si="47"/>
        <v>237.75</v>
      </c>
      <c r="L58" s="282">
        <v>0.26500000000000001</v>
      </c>
      <c r="M58" s="282">
        <v>0.83250000000000002</v>
      </c>
      <c r="N58" s="283"/>
      <c r="O58" s="281" t="str">
        <f ca="1">IF(N58="","",INDIRECT("base!"&amp;ADDRESS(MATCH(N58,#REF!:#REF!,0)+1,4,4)))</f>
        <v/>
      </c>
      <c r="P58" s="284"/>
      <c r="Q58" s="281" t="str">
        <f ca="1">IF(P58="","",INDIRECT("base!"&amp;ADDRESS(MATCH(CONCATENATE(N58,"|",P58),#REF!:#REF!,0)+1,6,4)))</f>
        <v/>
      </c>
      <c r="R58" s="256" t="s">
        <v>64</v>
      </c>
      <c r="S58" s="294">
        <f t="shared" si="48"/>
        <v>14.29</v>
      </c>
      <c r="T58" s="294">
        <f t="shared" si="49"/>
        <v>13.68</v>
      </c>
      <c r="U58" s="295">
        <v>11.3</v>
      </c>
      <c r="V58" s="295">
        <v>10.82</v>
      </c>
    </row>
    <row r="59" spans="1:22" ht="49.5">
      <c r="A59" s="241">
        <v>1</v>
      </c>
      <c r="B59" s="247">
        <f>IF(AND(G59&lt;&gt;"",H59&gt;0,I59&lt;&gt;"",J59&lt;&gt;0,K59&lt;&gt;0),COUNT($B$11:B58)+1,"")</f>
        <v>42</v>
      </c>
      <c r="C59" s="242" t="s">
        <v>155</v>
      </c>
      <c r="D59" s="243" t="s">
        <v>61</v>
      </c>
      <c r="E59" s="256">
        <v>89712</v>
      </c>
      <c r="F59" s="244">
        <v>45870</v>
      </c>
      <c r="G59" s="245" t="s">
        <v>156</v>
      </c>
      <c r="H59" s="246">
        <v>6.5</v>
      </c>
      <c r="I59" s="243" t="s">
        <v>63</v>
      </c>
      <c r="J59" s="285">
        <f t="shared" si="46"/>
        <v>35.81</v>
      </c>
      <c r="K59" s="285">
        <f t="shared" si="47"/>
        <v>232.77</v>
      </c>
      <c r="L59" s="282">
        <v>0.26500000000000001</v>
      </c>
      <c r="M59" s="282">
        <v>0.83250000000000002</v>
      </c>
      <c r="N59" s="283"/>
      <c r="O59" s="281" t="str">
        <f ca="1">IF(N59="","",INDIRECT("base!"&amp;ADDRESS(MATCH(N59,#REF!:#REF!,0)+1,4,4)))</f>
        <v/>
      </c>
      <c r="P59" s="284"/>
      <c r="Q59" s="281" t="str">
        <f ca="1">IF(P59="","",INDIRECT("base!"&amp;ADDRESS(MATCH(CONCATENATE(N59,"|",P59),#REF!:#REF!,0)+1,6,4)))</f>
        <v/>
      </c>
      <c r="R59" s="256" t="s">
        <v>64</v>
      </c>
      <c r="S59" s="294">
        <f t="shared" si="48"/>
        <v>15.52</v>
      </c>
      <c r="T59" s="294">
        <f t="shared" si="49"/>
        <v>20.29</v>
      </c>
      <c r="U59" s="295">
        <v>12.27</v>
      </c>
      <c r="V59" s="295">
        <v>16.04</v>
      </c>
    </row>
    <row r="60" spans="1:22" ht="49.5">
      <c r="A60" s="241">
        <v>1</v>
      </c>
      <c r="B60" s="247">
        <f>IF(AND(G60&lt;&gt;"",H60&gt;0,I60&lt;&gt;"",J60&lt;&gt;0,K60&lt;&gt;0),COUNT($B$11:B59)+1,"")</f>
        <v>43</v>
      </c>
      <c r="C60" s="242" t="s">
        <v>157</v>
      </c>
      <c r="D60" s="243" t="s">
        <v>61</v>
      </c>
      <c r="E60" s="256">
        <v>89714</v>
      </c>
      <c r="F60" s="244">
        <v>45870</v>
      </c>
      <c r="G60" s="245" t="s">
        <v>158</v>
      </c>
      <c r="H60" s="246">
        <v>4.5</v>
      </c>
      <c r="I60" s="243" t="s">
        <v>84</v>
      </c>
      <c r="J60" s="285">
        <f t="shared" si="46"/>
        <v>49.85</v>
      </c>
      <c r="K60" s="285">
        <f t="shared" si="47"/>
        <v>224.33</v>
      </c>
      <c r="L60" s="282">
        <v>0.26500000000000001</v>
      </c>
      <c r="M60" s="282">
        <v>0.83250000000000002</v>
      </c>
      <c r="N60" s="283"/>
      <c r="O60" s="281" t="str">
        <f ca="1">IF(N60="","",INDIRECT("base!"&amp;ADDRESS(MATCH(N60,#REF!:#REF!,0)+1,4,4)))</f>
        <v/>
      </c>
      <c r="P60" s="284"/>
      <c r="Q60" s="281" t="str">
        <f ca="1">IF(P60="","",INDIRECT("base!"&amp;ADDRESS(MATCH(CONCATENATE(N60,"|",P60),#REF!:#REF!,0)+1,6,4)))</f>
        <v/>
      </c>
      <c r="R60" s="256" t="s">
        <v>64</v>
      </c>
      <c r="S60" s="294">
        <f t="shared" si="48"/>
        <v>21.66</v>
      </c>
      <c r="T60" s="294">
        <f t="shared" si="49"/>
        <v>28.19</v>
      </c>
      <c r="U60" s="295">
        <v>17.13</v>
      </c>
      <c r="V60" s="295">
        <v>22.29</v>
      </c>
    </row>
    <row r="61" spans="1:22" ht="66">
      <c r="A61" s="241">
        <v>1</v>
      </c>
      <c r="B61" s="247">
        <f>IF(AND(G61&lt;&gt;"",H61&gt;0,I61&lt;&gt;"",J61&lt;&gt;0,K61&lt;&gt;0),COUNT($B$11:B60)+1,"")</f>
        <v>44</v>
      </c>
      <c r="C61" s="242" t="s">
        <v>159</v>
      </c>
      <c r="D61" s="243" t="s">
        <v>61</v>
      </c>
      <c r="E61" s="256">
        <v>98107</v>
      </c>
      <c r="F61" s="244">
        <v>45870</v>
      </c>
      <c r="G61" s="245" t="s">
        <v>160</v>
      </c>
      <c r="H61" s="246">
        <v>1</v>
      </c>
      <c r="I61" s="243" t="s">
        <v>67</v>
      </c>
      <c r="J61" s="285">
        <f t="shared" si="46"/>
        <v>368.85</v>
      </c>
      <c r="K61" s="285">
        <f t="shared" si="47"/>
        <v>368.85</v>
      </c>
      <c r="L61" s="282">
        <v>0.26500000000000001</v>
      </c>
      <c r="M61" s="282">
        <v>0.83250000000000002</v>
      </c>
      <c r="N61" s="283"/>
      <c r="O61" s="281" t="str">
        <f ca="1">IF(N61="","",INDIRECT("base!"&amp;ADDRESS(MATCH(N61,#REF!:#REF!,0)+1,4,4)))</f>
        <v/>
      </c>
      <c r="P61" s="284"/>
      <c r="Q61" s="281" t="str">
        <f ca="1">IF(P61="","",INDIRECT("base!"&amp;ADDRESS(MATCH(CONCATENATE(N61,"|",P61),#REF!:#REF!,0)+1,6,4)))</f>
        <v/>
      </c>
      <c r="R61" s="256" t="s">
        <v>64</v>
      </c>
      <c r="S61" s="294">
        <f t="shared" si="48"/>
        <v>154.35</v>
      </c>
      <c r="T61" s="294">
        <f t="shared" si="49"/>
        <v>214.5</v>
      </c>
      <c r="U61" s="295">
        <v>122.02</v>
      </c>
      <c r="V61" s="295">
        <v>169.57</v>
      </c>
    </row>
    <row r="62" spans="1:22" ht="49.5">
      <c r="A62" s="241">
        <v>1</v>
      </c>
      <c r="B62" s="247">
        <f>IF(AND(G62&lt;&gt;"",H62&gt;0,I62&lt;&gt;"",J62&lt;&gt;0,K62&lt;&gt;0),COUNT($B$11:B61)+1,"")</f>
        <v>45</v>
      </c>
      <c r="C62" s="242" t="s">
        <v>161</v>
      </c>
      <c r="D62" s="243" t="s">
        <v>61</v>
      </c>
      <c r="E62" s="256">
        <v>97897</v>
      </c>
      <c r="F62" s="244">
        <v>45870</v>
      </c>
      <c r="G62" s="245" t="s">
        <v>162</v>
      </c>
      <c r="H62" s="246">
        <v>1</v>
      </c>
      <c r="I62" s="243" t="s">
        <v>67</v>
      </c>
      <c r="J62" s="285">
        <f t="shared" si="46"/>
        <v>600.59</v>
      </c>
      <c r="K62" s="285">
        <f t="shared" si="47"/>
        <v>600.59</v>
      </c>
      <c r="L62" s="282">
        <v>0.26500000000000001</v>
      </c>
      <c r="M62" s="282">
        <v>0.83250000000000002</v>
      </c>
      <c r="N62" s="283"/>
      <c r="O62" s="281" t="str">
        <f ca="1">IF(N62="","",INDIRECT("base!"&amp;ADDRESS(MATCH(N62,#REF!:#REF!,0)+1,4,4)))</f>
        <v/>
      </c>
      <c r="P62" s="284"/>
      <c r="Q62" s="281" t="str">
        <f ca="1">IF(P62="","",INDIRECT("base!"&amp;ADDRESS(MATCH(CONCATENATE(N62,"|",P62),#REF!:#REF!,0)+1,6,4)))</f>
        <v/>
      </c>
      <c r="R62" s="256" t="s">
        <v>64</v>
      </c>
      <c r="S62" s="294">
        <f t="shared" si="48"/>
        <v>13.9</v>
      </c>
      <c r="T62" s="294">
        <f t="shared" si="49"/>
        <v>586.69000000000005</v>
      </c>
      <c r="U62" s="295">
        <v>10.99</v>
      </c>
      <c r="V62" s="295">
        <v>463.79</v>
      </c>
    </row>
    <row r="63" spans="1:22" ht="66">
      <c r="A63" s="241">
        <v>1</v>
      </c>
      <c r="B63" s="247">
        <f>IF(AND(G63&lt;&gt;"",H63&gt;0,I63&lt;&gt;"",J63&lt;&gt;0,K63&lt;&gt;0),COUNT($B$11:B62)+1,"")</f>
        <v>46</v>
      </c>
      <c r="C63" s="242" t="s">
        <v>163</v>
      </c>
      <c r="D63" s="243" t="s">
        <v>61</v>
      </c>
      <c r="E63" s="256">
        <v>89709</v>
      </c>
      <c r="F63" s="244">
        <v>45870</v>
      </c>
      <c r="G63" s="245" t="s">
        <v>164</v>
      </c>
      <c r="H63" s="246">
        <v>1</v>
      </c>
      <c r="I63" s="243" t="s">
        <v>67</v>
      </c>
      <c r="J63" s="285">
        <f t="shared" si="46"/>
        <v>25.64</v>
      </c>
      <c r="K63" s="285">
        <f t="shared" si="47"/>
        <v>25.64</v>
      </c>
      <c r="L63" s="282">
        <v>0.26500000000000001</v>
      </c>
      <c r="M63" s="282">
        <v>0.83250000000000002</v>
      </c>
      <c r="N63" s="283"/>
      <c r="O63" s="281" t="str">
        <f ca="1">IF(N63="","",INDIRECT("base!"&amp;ADDRESS(MATCH(N63,#REF!:#REF!,0)+1,4,4)))</f>
        <v/>
      </c>
      <c r="P63" s="284"/>
      <c r="Q63" s="281" t="str">
        <f ca="1">IF(P63="","",INDIRECT("base!"&amp;ADDRESS(MATCH(CONCATENATE(N63,"|",P63),#REF!:#REF!,0)+1,6,4)))</f>
        <v/>
      </c>
      <c r="R63" s="256" t="s">
        <v>64</v>
      </c>
      <c r="S63" s="294">
        <f t="shared" si="48"/>
        <v>8.0500000000000007</v>
      </c>
      <c r="T63" s="294">
        <f t="shared" si="49"/>
        <v>17.59</v>
      </c>
      <c r="U63" s="295">
        <v>6.37</v>
      </c>
      <c r="V63" s="295">
        <v>13.91</v>
      </c>
    </row>
    <row r="64" spans="1:22" ht="66">
      <c r="A64" s="241">
        <v>1</v>
      </c>
      <c r="B64" s="247">
        <f>IF(AND(G64&lt;&gt;"",H64&gt;0,I64&lt;&gt;"",J64&lt;&gt;0,K64&lt;&gt;0),COUNT($B$11:B63)+1,"")</f>
        <v>47</v>
      </c>
      <c r="C64" s="242" t="s">
        <v>165</v>
      </c>
      <c r="D64" s="243" t="s">
        <v>61</v>
      </c>
      <c r="E64" s="256">
        <v>98078</v>
      </c>
      <c r="F64" s="244">
        <v>45870</v>
      </c>
      <c r="G64" s="245" t="s">
        <v>166</v>
      </c>
      <c r="H64" s="246">
        <v>1</v>
      </c>
      <c r="I64" s="243" t="s">
        <v>67</v>
      </c>
      <c r="J64" s="285">
        <f t="shared" si="46"/>
        <v>5386.75</v>
      </c>
      <c r="K64" s="285">
        <f t="shared" si="47"/>
        <v>5386.75</v>
      </c>
      <c r="L64" s="282">
        <v>0.26500000000000001</v>
      </c>
      <c r="M64" s="282">
        <v>0.83250000000000002</v>
      </c>
      <c r="N64" s="283"/>
      <c r="O64" s="281" t="str">
        <f ca="1">IF(N64="","",INDIRECT("base!"&amp;ADDRESS(MATCH(N64,#REF!:#REF!,0)+1,4,4)))</f>
        <v/>
      </c>
      <c r="P64" s="284"/>
      <c r="Q64" s="281" t="str">
        <f ca="1">IF(P64="","",INDIRECT("base!"&amp;ADDRESS(MATCH(CONCATENATE(N64,"|",P64),#REF!:#REF!,0)+1,6,4)))</f>
        <v/>
      </c>
      <c r="R64" s="256" t="s">
        <v>64</v>
      </c>
      <c r="S64" s="294">
        <f t="shared" si="48"/>
        <v>1821.34</v>
      </c>
      <c r="T64" s="294">
        <f t="shared" si="49"/>
        <v>3565.41</v>
      </c>
      <c r="U64" s="295">
        <v>1439.8</v>
      </c>
      <c r="V64" s="295">
        <v>2818.51</v>
      </c>
    </row>
    <row r="65" spans="1:22" ht="99">
      <c r="A65" s="241">
        <v>1</v>
      </c>
      <c r="B65" s="247">
        <f>IF(AND(G65&lt;&gt;"",H65&gt;0,I65&lt;&gt;"",J65&lt;&gt;0,K65&lt;&gt;0),COUNT($B$11:B64)+1,"")</f>
        <v>48</v>
      </c>
      <c r="C65" s="242" t="s">
        <v>167</v>
      </c>
      <c r="D65" s="243" t="s">
        <v>61</v>
      </c>
      <c r="E65" s="256">
        <v>93441</v>
      </c>
      <c r="F65" s="244">
        <v>45870</v>
      </c>
      <c r="G65" s="245" t="s">
        <v>168</v>
      </c>
      <c r="H65" s="246">
        <v>1</v>
      </c>
      <c r="I65" s="243" t="s">
        <v>67</v>
      </c>
      <c r="J65" s="285">
        <f t="shared" si="46"/>
        <v>1679.92</v>
      </c>
      <c r="K65" s="285">
        <f t="shared" si="47"/>
        <v>1679.92</v>
      </c>
      <c r="L65" s="282">
        <v>0.26500000000000001</v>
      </c>
      <c r="M65" s="282">
        <v>0.83250000000000002</v>
      </c>
      <c r="N65" s="283"/>
      <c r="O65" s="281" t="str">
        <f ca="1">IF(N65="","",INDIRECT("base!"&amp;ADDRESS(MATCH(N65,#REF!:#REF!,0)+1,4,4)))</f>
        <v/>
      </c>
      <c r="P65" s="284"/>
      <c r="Q65" s="281" t="str">
        <f ca="1">IF(P65="","",INDIRECT("base!"&amp;ADDRESS(MATCH(CONCATENATE(N65,"|",P65),#REF!:#REF!,0)+1,6,4)))</f>
        <v/>
      </c>
      <c r="R65" s="256" t="s">
        <v>64</v>
      </c>
      <c r="S65" s="294">
        <f t="shared" si="48"/>
        <v>92.57</v>
      </c>
      <c r="T65" s="294">
        <f t="shared" si="49"/>
        <v>1587.35</v>
      </c>
      <c r="U65" s="295">
        <v>73.180000000000007</v>
      </c>
      <c r="V65" s="295">
        <v>1254.83</v>
      </c>
    </row>
    <row r="66" spans="1:22" ht="66">
      <c r="A66" s="241">
        <v>1</v>
      </c>
      <c r="B66" s="247">
        <f>IF(AND(G66&lt;&gt;"",H66&gt;0,I66&lt;&gt;"",J66&lt;&gt;0,K66&lt;&gt;0),COUNT($B$11:B65)+1,"")</f>
        <v>49</v>
      </c>
      <c r="C66" s="242" t="s">
        <v>169</v>
      </c>
      <c r="D66" s="243" t="s">
        <v>61</v>
      </c>
      <c r="E66" s="256">
        <v>98052</v>
      </c>
      <c r="F66" s="244">
        <v>45870</v>
      </c>
      <c r="G66" s="245" t="s">
        <v>170</v>
      </c>
      <c r="H66" s="246">
        <v>1</v>
      </c>
      <c r="I66" s="243" t="s">
        <v>67</v>
      </c>
      <c r="J66" s="285">
        <f t="shared" si="46"/>
        <v>2727.54</v>
      </c>
      <c r="K66" s="285">
        <f t="shared" si="47"/>
        <v>2727.54</v>
      </c>
      <c r="L66" s="282">
        <v>0.26500000000000001</v>
      </c>
      <c r="M66" s="282">
        <v>0.83250000000000002</v>
      </c>
      <c r="N66" s="283"/>
      <c r="O66" s="281" t="str">
        <f ca="1">IF(N66="","",INDIRECT("base!"&amp;ADDRESS(MATCH(N66,#REF!:#REF!,0)+1,4,4)))</f>
        <v/>
      </c>
      <c r="P66" s="284"/>
      <c r="Q66" s="281" t="str">
        <f ca="1">IF(P66="","",INDIRECT("base!"&amp;ADDRESS(MATCH(CONCATENATE(N66,"|",P66),#REF!:#REF!,0)+1,6,4)))</f>
        <v/>
      </c>
      <c r="R66" s="256" t="s">
        <v>64</v>
      </c>
      <c r="S66" s="294">
        <f t="shared" si="48"/>
        <v>290.41000000000003</v>
      </c>
      <c r="T66" s="294">
        <f t="shared" si="49"/>
        <v>2437.13</v>
      </c>
      <c r="U66" s="295">
        <v>229.58</v>
      </c>
      <c r="V66" s="295">
        <v>1926.59</v>
      </c>
    </row>
    <row r="67" spans="1:22" ht="33">
      <c r="A67" s="241">
        <v>1</v>
      </c>
      <c r="B67" s="247">
        <f>IF(AND(G67&lt;&gt;"",H67&gt;0,I67&lt;&gt;"",J67&lt;&gt;0,K67&lt;&gt;0),COUNT($B$11:B66)+1,"")</f>
        <v>50</v>
      </c>
      <c r="C67" s="242" t="s">
        <v>171</v>
      </c>
      <c r="D67" s="243" t="s">
        <v>61</v>
      </c>
      <c r="E67" s="256">
        <v>95673</v>
      </c>
      <c r="F67" s="244">
        <v>45870</v>
      </c>
      <c r="G67" s="245" t="s">
        <v>172</v>
      </c>
      <c r="H67" s="246">
        <v>1</v>
      </c>
      <c r="I67" s="243" t="s">
        <v>67</v>
      </c>
      <c r="J67" s="285">
        <f t="shared" ref="J67:J73" si="50">IFERROR(IF(S67+T67&lt;&gt;0,ROUND(ROUND(S67,4)+ROUND(T67,4),4),""),"")</f>
        <v>226.84</v>
      </c>
      <c r="K67" s="285">
        <f t="shared" ref="K67:K73" si="51">IFERROR(IF(H67*J67&lt;&gt;0,ROUND(ROUND(H67,4)*ROUND(J67,4),2),""),"")</f>
        <v>226.84</v>
      </c>
      <c r="L67" s="282">
        <v>0.26500000000000001</v>
      </c>
      <c r="M67" s="282">
        <v>0.83250000000000002</v>
      </c>
      <c r="N67" s="283"/>
      <c r="O67" s="281" t="str">
        <f ca="1">IF(N67="","",INDIRECT("base!"&amp;ADDRESS(MATCH(N67,#REF!:#REF!,0)+1,4,4)))</f>
        <v/>
      </c>
      <c r="P67" s="284"/>
      <c r="Q67" s="281" t="str">
        <f ca="1">IF(P67="","",INDIRECT("base!"&amp;ADDRESS(MATCH(CONCATENATE(N67,"|",P67),#REF!:#REF!,0)+1,6,4)))</f>
        <v/>
      </c>
      <c r="R67" s="256" t="s">
        <v>64</v>
      </c>
      <c r="S67" s="294">
        <f t="shared" ref="S67:S72" si="52">TRUNC(U67*(1+L67),2)</f>
        <v>21.04</v>
      </c>
      <c r="T67" s="294">
        <f t="shared" ref="T67:T72" si="53">TRUNC(V67*(1+L67),2)</f>
        <v>205.8</v>
      </c>
      <c r="U67" s="295">
        <v>16.64</v>
      </c>
      <c r="V67" s="295">
        <v>162.69</v>
      </c>
    </row>
    <row r="68" spans="1:22" ht="49.5">
      <c r="A68" s="241">
        <v>1</v>
      </c>
      <c r="B68" s="247">
        <f>IF(AND(G68&lt;&gt;"",H68&gt;0,I68&lt;&gt;"",J68&lt;&gt;0,K68&lt;&gt;0),COUNT($B$11:B67)+1,"")</f>
        <v>51</v>
      </c>
      <c r="C68" s="242" t="s">
        <v>173</v>
      </c>
      <c r="D68" s="243" t="s">
        <v>61</v>
      </c>
      <c r="E68" s="256">
        <v>95469</v>
      </c>
      <c r="F68" s="244">
        <v>45870</v>
      </c>
      <c r="G68" s="245" t="s">
        <v>174</v>
      </c>
      <c r="H68" s="246">
        <v>1</v>
      </c>
      <c r="I68" s="243" t="s">
        <v>67</v>
      </c>
      <c r="J68" s="285">
        <f t="shared" si="50"/>
        <v>407.96</v>
      </c>
      <c r="K68" s="285">
        <f t="shared" si="51"/>
        <v>407.96</v>
      </c>
      <c r="L68" s="282">
        <v>0.26500000000000001</v>
      </c>
      <c r="M68" s="282">
        <v>0.83250000000000002</v>
      </c>
      <c r="N68" s="283"/>
      <c r="O68" s="281" t="str">
        <f ca="1">IF(N68="","",INDIRECT("base!"&amp;ADDRESS(MATCH(N68,#REF!:#REF!,0)+1,4,4)))</f>
        <v/>
      </c>
      <c r="P68" s="284"/>
      <c r="Q68" s="281" t="str">
        <f ca="1">IF(P68="","",INDIRECT("base!"&amp;ADDRESS(MATCH(CONCATENATE(N68,"|",P68),#REF!:#REF!,0)+1,6,4)))</f>
        <v/>
      </c>
      <c r="R68" s="256" t="s">
        <v>64</v>
      </c>
      <c r="S68" s="294">
        <f t="shared" si="52"/>
        <v>20.420000000000002</v>
      </c>
      <c r="T68" s="294">
        <f t="shared" si="53"/>
        <v>387.54</v>
      </c>
      <c r="U68" s="295">
        <v>16.149999999999999</v>
      </c>
      <c r="V68" s="295">
        <v>306.36</v>
      </c>
    </row>
    <row r="69" spans="1:22" ht="49.5">
      <c r="A69" s="241">
        <v>1</v>
      </c>
      <c r="B69" s="247">
        <f>IF(AND(G69&lt;&gt;"",H69&gt;0,I69&lt;&gt;"",J69&lt;&gt;0,K69&lt;&gt;0),COUNT($B$11:B68)+1,"")</f>
        <v>52</v>
      </c>
      <c r="C69" s="242" t="s">
        <v>175</v>
      </c>
      <c r="D69" s="243" t="s">
        <v>61</v>
      </c>
      <c r="E69" s="256">
        <v>86902</v>
      </c>
      <c r="F69" s="244">
        <v>45870</v>
      </c>
      <c r="G69" s="245" t="s">
        <v>176</v>
      </c>
      <c r="H69" s="246">
        <v>1</v>
      </c>
      <c r="I69" s="243" t="s">
        <v>67</v>
      </c>
      <c r="J69" s="285">
        <f t="shared" si="50"/>
        <v>418.68</v>
      </c>
      <c r="K69" s="285">
        <f t="shared" si="51"/>
        <v>418.68</v>
      </c>
      <c r="L69" s="282">
        <v>0.26500000000000001</v>
      </c>
      <c r="M69" s="282">
        <v>0.83250000000000002</v>
      </c>
      <c r="N69" s="283"/>
      <c r="O69" s="281" t="str">
        <f ca="1">IF(N69="","",INDIRECT("base!"&amp;ADDRESS(MATCH(N69,#REF!:#REF!,0)+1,4,4)))</f>
        <v/>
      </c>
      <c r="P69" s="284"/>
      <c r="Q69" s="281" t="str">
        <f ca="1">IF(P69="","",INDIRECT("base!"&amp;ADDRESS(MATCH(CONCATENATE(N69,"|",P69),#REF!:#REF!,0)+1,6,4)))</f>
        <v/>
      </c>
      <c r="R69" s="256" t="s">
        <v>64</v>
      </c>
      <c r="S69" s="294">
        <f t="shared" si="52"/>
        <v>32.53</v>
      </c>
      <c r="T69" s="294">
        <f t="shared" si="53"/>
        <v>386.15</v>
      </c>
      <c r="U69" s="295">
        <v>25.72</v>
      </c>
      <c r="V69" s="295">
        <v>305.26</v>
      </c>
    </row>
    <row r="70" spans="1:22" ht="33">
      <c r="A70" s="241">
        <v>1</v>
      </c>
      <c r="B70" s="247">
        <f>IF(AND(G70&lt;&gt;"",H70&gt;0,I70&lt;&gt;"",J70&lt;&gt;0,K70&lt;&gt;0),COUNT($B$11:B69)+1,"")</f>
        <v>53</v>
      </c>
      <c r="C70" s="242" t="s">
        <v>177</v>
      </c>
      <c r="D70" s="243" t="s">
        <v>61</v>
      </c>
      <c r="E70" s="256">
        <v>100860</v>
      </c>
      <c r="F70" s="244">
        <v>45870</v>
      </c>
      <c r="G70" s="245" t="s">
        <v>178</v>
      </c>
      <c r="H70" s="246">
        <v>1</v>
      </c>
      <c r="I70" s="243" t="s">
        <v>67</v>
      </c>
      <c r="J70" s="285">
        <f t="shared" si="50"/>
        <v>132.18</v>
      </c>
      <c r="K70" s="285">
        <f t="shared" si="51"/>
        <v>132.18</v>
      </c>
      <c r="L70" s="282">
        <v>0.26500000000000001</v>
      </c>
      <c r="M70" s="282">
        <v>0.83250000000000002</v>
      </c>
      <c r="N70" s="283"/>
      <c r="O70" s="281" t="str">
        <f ca="1">IF(N70="","",INDIRECT("base!"&amp;ADDRESS(MATCH(N70,#REF!:#REF!,0)+1,4,4)))</f>
        <v/>
      </c>
      <c r="P70" s="284"/>
      <c r="Q70" s="281" t="str">
        <f ca="1">IF(P70="","",INDIRECT("base!"&amp;ADDRESS(MATCH(CONCATENATE(N70,"|",P70),#REF!:#REF!,0)+1,6,4)))</f>
        <v/>
      </c>
      <c r="R70" s="256" t="s">
        <v>64</v>
      </c>
      <c r="S70" s="294">
        <f t="shared" si="52"/>
        <v>14.77</v>
      </c>
      <c r="T70" s="294">
        <f t="shared" si="53"/>
        <v>117.41</v>
      </c>
      <c r="U70" s="295">
        <v>11.68</v>
      </c>
      <c r="V70" s="295">
        <v>92.82</v>
      </c>
    </row>
    <row r="71" spans="1:22" ht="49.5">
      <c r="A71" s="241">
        <v>1</v>
      </c>
      <c r="B71" s="247">
        <f>IF(AND(G71&lt;&gt;"",H71&gt;0,I71&lt;&gt;"",J71&lt;&gt;0,K71&lt;&gt;0),COUNT($B$11:B70)+1,"")</f>
        <v>54</v>
      </c>
      <c r="C71" s="242" t="s">
        <v>179</v>
      </c>
      <c r="D71" s="243" t="s">
        <v>61</v>
      </c>
      <c r="E71" s="256">
        <v>89984</v>
      </c>
      <c r="F71" s="244">
        <v>45870</v>
      </c>
      <c r="G71" s="245" t="s">
        <v>180</v>
      </c>
      <c r="H71" s="246">
        <v>1</v>
      </c>
      <c r="I71" s="243" t="s">
        <v>67</v>
      </c>
      <c r="J71" s="285">
        <f t="shared" si="50"/>
        <v>137.28</v>
      </c>
      <c r="K71" s="285">
        <f t="shared" si="51"/>
        <v>137.28</v>
      </c>
      <c r="L71" s="282">
        <v>0.26500000000000001</v>
      </c>
      <c r="M71" s="282">
        <v>0.83250000000000002</v>
      </c>
      <c r="N71" s="283"/>
      <c r="O71" s="281" t="str">
        <f ca="1">IF(N71="","",INDIRECT("base!"&amp;ADDRESS(MATCH(N71,#REF!:#REF!,0)+1,4,4)))</f>
        <v/>
      </c>
      <c r="P71" s="284"/>
      <c r="Q71" s="281" t="str">
        <f ca="1">IF(P71="","",INDIRECT("base!"&amp;ADDRESS(MATCH(CONCATENATE(N71,"|",P71),#REF!:#REF!,0)+1,6,4)))</f>
        <v/>
      </c>
      <c r="R71" s="256" t="s">
        <v>64</v>
      </c>
      <c r="S71" s="294">
        <f t="shared" si="52"/>
        <v>8.93</v>
      </c>
      <c r="T71" s="294">
        <f t="shared" si="53"/>
        <v>128.35</v>
      </c>
      <c r="U71" s="295">
        <v>7.06</v>
      </c>
      <c r="V71" s="295">
        <v>101.47</v>
      </c>
    </row>
    <row r="72" spans="1:22" ht="66">
      <c r="A72" s="241">
        <v>1</v>
      </c>
      <c r="B72" s="247">
        <f>IF(AND(G72&lt;&gt;"",H72&gt;0,I72&lt;&gt;"",J72&lt;&gt;0,K72&lt;&gt;0),COUNT($B$11:B71)+1,"")</f>
        <v>55</v>
      </c>
      <c r="C72" s="242" t="s">
        <v>181</v>
      </c>
      <c r="D72" s="243" t="s">
        <v>61</v>
      </c>
      <c r="E72" s="256">
        <v>98058</v>
      </c>
      <c r="F72" s="244">
        <v>45870</v>
      </c>
      <c r="G72" s="245" t="s">
        <v>182</v>
      </c>
      <c r="H72" s="246">
        <v>1</v>
      </c>
      <c r="I72" s="243" t="s">
        <v>67</v>
      </c>
      <c r="J72" s="285">
        <f t="shared" si="50"/>
        <v>2312.1799999999998</v>
      </c>
      <c r="K72" s="285">
        <f t="shared" si="51"/>
        <v>2312.1799999999998</v>
      </c>
      <c r="L72" s="282">
        <v>0.26500000000000001</v>
      </c>
      <c r="M72" s="282">
        <v>0.83250000000000002</v>
      </c>
      <c r="N72" s="283"/>
      <c r="O72" s="281" t="str">
        <f ca="1">IF(N72="","",INDIRECT("base!"&amp;ADDRESS(MATCH(N72,#REF!:#REF!,0)+1,4,4)))</f>
        <v/>
      </c>
      <c r="P72" s="284"/>
      <c r="Q72" s="281" t="str">
        <f ca="1">IF(P72="","",INDIRECT("base!"&amp;ADDRESS(MATCH(CONCATENATE(N72,"|",P72),#REF!:#REF!,0)+1,6,4)))</f>
        <v/>
      </c>
      <c r="R72" s="256" t="s">
        <v>64</v>
      </c>
      <c r="S72" s="294">
        <f t="shared" si="52"/>
        <v>338.9</v>
      </c>
      <c r="T72" s="294">
        <f t="shared" si="53"/>
        <v>1973.28</v>
      </c>
      <c r="U72" s="295">
        <v>267.91000000000003</v>
      </c>
      <c r="V72" s="295">
        <v>1559.91</v>
      </c>
    </row>
    <row r="73" spans="1:22">
      <c r="A73" s="248"/>
      <c r="B73" s="247" t="str">
        <f>IF(AND(G73&lt;&gt;"",H73&gt;0,I73&lt;&gt;"",J73&lt;&gt;0,K73&lt;&gt;0),COUNT($B$11:B66)+1,"")</f>
        <v/>
      </c>
      <c r="C73" s="236">
        <v>7</v>
      </c>
      <c r="D73" s="237"/>
      <c r="E73" s="234"/>
      <c r="F73" s="238"/>
      <c r="G73" s="239" t="s">
        <v>183</v>
      </c>
      <c r="H73" s="240"/>
      <c r="I73" s="234"/>
      <c r="J73" s="285" t="str">
        <f t="shared" si="50"/>
        <v/>
      </c>
      <c r="K73" s="285" t="str">
        <f t="shared" si="51"/>
        <v/>
      </c>
      <c r="L73" s="278"/>
      <c r="M73" s="278"/>
      <c r="N73" s="279"/>
      <c r="O73" s="281" t="str">
        <f ca="1">IF(N73="","",INDIRECT("base!"&amp;ADDRESS(MATCH(N73,#REF!:#REF!,0)+1,4,4)))</f>
        <v/>
      </c>
      <c r="P73" s="281"/>
      <c r="Q73" s="281" t="str">
        <f ca="1">IF(P73="","",INDIRECT("base!"&amp;ADDRESS(MATCH(CONCATENATE(N73,"|",P73),#REF!:#REF!,0)+1,6,4)))</f>
        <v/>
      </c>
      <c r="R73" s="292"/>
      <c r="S73" s="237"/>
      <c r="T73" s="237"/>
      <c r="U73" s="296"/>
      <c r="V73" s="296"/>
    </row>
    <row r="74" spans="1:22" ht="49.5">
      <c r="A74" s="241">
        <v>1</v>
      </c>
      <c r="B74" s="247">
        <f>IF(AND(G74&lt;&gt;"",H74&gt;0,I74&lt;&gt;"",J74&lt;&gt;0,K74&lt;&gt;0),COUNT($B$11:B73)+1,"")</f>
        <v>56</v>
      </c>
      <c r="C74" s="242" t="s">
        <v>184</v>
      </c>
      <c r="D74" s="243" t="s">
        <v>61</v>
      </c>
      <c r="E74" s="256">
        <v>101876</v>
      </c>
      <c r="F74" s="244">
        <v>45870</v>
      </c>
      <c r="G74" s="245" t="s">
        <v>185</v>
      </c>
      <c r="H74" s="246">
        <v>1</v>
      </c>
      <c r="I74" s="243" t="s">
        <v>67</v>
      </c>
      <c r="J74" s="285">
        <f t="shared" ref="J74:J78" si="54">IFERROR(IF(S74+T74&lt;&gt;0,ROUND(ROUND(S74,4)+ROUND(T74,4),4),""),"")</f>
        <v>136.68</v>
      </c>
      <c r="K74" s="285">
        <f t="shared" ref="K74:K78" si="55">IFERROR(IF(H74*J74&lt;&gt;0,ROUND(ROUND(H74,4)*ROUND(J74,4),2),""),"")</f>
        <v>136.68</v>
      </c>
      <c r="L74" s="282">
        <v>0.26500000000000001</v>
      </c>
      <c r="M74" s="282">
        <v>0.83250000000000002</v>
      </c>
      <c r="N74" s="283"/>
      <c r="O74" s="281" t="str">
        <f ca="1">IF(N74="","",INDIRECT("base!"&amp;ADDRESS(MATCH(N74,#REF!:#REF!,0)+1,4,4)))</f>
        <v/>
      </c>
      <c r="P74" s="284"/>
      <c r="Q74" s="281" t="str">
        <f ca="1">IF(P74="","",INDIRECT("base!"&amp;ADDRESS(MATCH(CONCATENATE(N74,"|",P74),#REF!:#REF!,0)+1,6,4)))</f>
        <v/>
      </c>
      <c r="R74" s="256" t="s">
        <v>64</v>
      </c>
      <c r="S74" s="294">
        <f t="shared" ref="S74:S78" si="56">TRUNC(U74*(1+L74),2)</f>
        <v>44.9</v>
      </c>
      <c r="T74" s="294">
        <f t="shared" ref="T74:T78" si="57">TRUNC(V74*(1+L74),2)</f>
        <v>91.78</v>
      </c>
      <c r="U74" s="297">
        <v>35.5</v>
      </c>
      <c r="V74" s="297">
        <v>72.56</v>
      </c>
    </row>
    <row r="75" spans="1:22" ht="49.5">
      <c r="A75" s="241">
        <v>1</v>
      </c>
      <c r="B75" s="247">
        <f>IF(AND(G75&lt;&gt;"",H75&gt;0,I75&lt;&gt;"",J75&lt;&gt;0,K75&lt;&gt;0),COUNT($B$11:B74)+1,"")</f>
        <v>57</v>
      </c>
      <c r="C75" s="242" t="s">
        <v>186</v>
      </c>
      <c r="D75" s="243" t="s">
        <v>61</v>
      </c>
      <c r="E75" s="256">
        <v>93653</v>
      </c>
      <c r="F75" s="244">
        <v>45870</v>
      </c>
      <c r="G75" s="245" t="s">
        <v>187</v>
      </c>
      <c r="H75" s="246">
        <v>2</v>
      </c>
      <c r="I75" s="243" t="s">
        <v>67</v>
      </c>
      <c r="J75" s="285">
        <f t="shared" si="54"/>
        <v>14.24</v>
      </c>
      <c r="K75" s="285">
        <f t="shared" si="55"/>
        <v>28.48</v>
      </c>
      <c r="L75" s="282">
        <v>0.26500000000000001</v>
      </c>
      <c r="M75" s="282">
        <v>0.83250000000000002</v>
      </c>
      <c r="N75" s="283"/>
      <c r="O75" s="281" t="str">
        <f ca="1">IF(N75="","",INDIRECT("base!"&amp;ADDRESS(MATCH(N75,#REF!:#REF!,0)+1,4,4)))</f>
        <v/>
      </c>
      <c r="P75" s="284"/>
      <c r="Q75" s="281" t="str">
        <f ca="1">IF(P75="","",INDIRECT("base!"&amp;ADDRESS(MATCH(CONCATENATE(N75,"|",P75),#REF!:#REF!,0)+1,6,4)))</f>
        <v/>
      </c>
      <c r="R75" s="256" t="s">
        <v>64</v>
      </c>
      <c r="S75" s="294">
        <f t="shared" si="56"/>
        <v>1.8</v>
      </c>
      <c r="T75" s="294">
        <f t="shared" si="57"/>
        <v>12.44</v>
      </c>
      <c r="U75" s="297">
        <v>1.43</v>
      </c>
      <c r="V75" s="297">
        <v>9.84</v>
      </c>
    </row>
    <row r="76" spans="1:22" ht="49.5">
      <c r="A76" s="241">
        <v>1</v>
      </c>
      <c r="B76" s="247">
        <f>IF(AND(G76&lt;&gt;"",H76&gt;0,I76&lt;&gt;"",J76&lt;&gt;0,K76&lt;&gt;0),COUNT($B$11:B75)+1,"")</f>
        <v>58</v>
      </c>
      <c r="C76" s="242" t="s">
        <v>188</v>
      </c>
      <c r="D76" s="243" t="s">
        <v>61</v>
      </c>
      <c r="E76" s="256">
        <v>93654</v>
      </c>
      <c r="F76" s="244">
        <v>45870</v>
      </c>
      <c r="G76" s="245" t="s">
        <v>189</v>
      </c>
      <c r="H76" s="246">
        <v>1</v>
      </c>
      <c r="I76" s="243" t="s">
        <v>67</v>
      </c>
      <c r="J76" s="285">
        <f t="shared" si="54"/>
        <v>14.24</v>
      </c>
      <c r="K76" s="285">
        <f t="shared" si="55"/>
        <v>14.24</v>
      </c>
      <c r="L76" s="282">
        <v>0.26500000000000001</v>
      </c>
      <c r="M76" s="282">
        <v>0.83250000000000002</v>
      </c>
      <c r="N76" s="283"/>
      <c r="O76" s="281" t="str">
        <f ca="1">IF(N76="","",INDIRECT("base!"&amp;ADDRESS(MATCH(N76,#REF!:#REF!,0)+1,4,4)))</f>
        <v/>
      </c>
      <c r="P76" s="284"/>
      <c r="Q76" s="281" t="str">
        <f ca="1">IF(P76="","",INDIRECT("base!"&amp;ADDRESS(MATCH(CONCATENATE(N76,"|",P76),#REF!:#REF!,0)+1,6,4)))</f>
        <v/>
      </c>
      <c r="R76" s="256" t="s">
        <v>64</v>
      </c>
      <c r="S76" s="294">
        <f t="shared" si="56"/>
        <v>1.8</v>
      </c>
      <c r="T76" s="294">
        <f t="shared" si="57"/>
        <v>12.44</v>
      </c>
      <c r="U76" s="297">
        <v>1.43</v>
      </c>
      <c r="V76" s="297">
        <v>9.84</v>
      </c>
    </row>
    <row r="77" spans="1:22" ht="49.5">
      <c r="A77" s="241">
        <v>1</v>
      </c>
      <c r="B77" s="247">
        <f>IF(AND(G77&lt;&gt;"",H77&gt;0,I77&lt;&gt;"",J77&lt;&gt;0,K77&lt;&gt;0),COUNT($B$11:B76)+1,"")</f>
        <v>59</v>
      </c>
      <c r="C77" s="242" t="s">
        <v>190</v>
      </c>
      <c r="D77" s="243" t="s">
        <v>61</v>
      </c>
      <c r="E77" s="256">
        <v>93657</v>
      </c>
      <c r="F77" s="244">
        <v>45870</v>
      </c>
      <c r="G77" s="245" t="s">
        <v>191</v>
      </c>
      <c r="H77" s="246">
        <v>1</v>
      </c>
      <c r="I77" s="243" t="s">
        <v>67</v>
      </c>
      <c r="J77" s="285">
        <f t="shared" si="54"/>
        <v>18.55</v>
      </c>
      <c r="K77" s="285">
        <f t="shared" si="55"/>
        <v>18.55</v>
      </c>
      <c r="L77" s="282">
        <v>0.26500000000000001</v>
      </c>
      <c r="M77" s="282">
        <v>0.83250000000000002</v>
      </c>
      <c r="N77" s="283"/>
      <c r="O77" s="281" t="str">
        <f ca="1">IF(N77="","",INDIRECT("base!"&amp;ADDRESS(MATCH(N77,#REF!:#REF!,0)+1,4,4)))</f>
        <v/>
      </c>
      <c r="P77" s="284"/>
      <c r="Q77" s="281" t="str">
        <f ca="1">IF(P77="","",INDIRECT("base!"&amp;ADDRESS(MATCH(CONCATENATE(N77,"|",P77),#REF!:#REF!,0)+1,6,4)))</f>
        <v/>
      </c>
      <c r="R77" s="256" t="s">
        <v>64</v>
      </c>
      <c r="S77" s="294">
        <f t="shared" si="56"/>
        <v>4.5</v>
      </c>
      <c r="T77" s="294">
        <f t="shared" si="57"/>
        <v>14.05</v>
      </c>
      <c r="U77" s="297">
        <v>3.56</v>
      </c>
      <c r="V77" s="297">
        <v>11.11</v>
      </c>
    </row>
    <row r="78" spans="1:22" ht="49.5">
      <c r="A78" s="241">
        <v>1</v>
      </c>
      <c r="B78" s="247">
        <f>IF(AND(G78&lt;&gt;"",H78&gt;0,I78&lt;&gt;"",J78&lt;&gt;0,K78&lt;&gt;0),COUNT($B$11:B77)+1,"")</f>
        <v>60</v>
      </c>
      <c r="C78" s="242" t="s">
        <v>192</v>
      </c>
      <c r="D78" s="243" t="s">
        <v>61</v>
      </c>
      <c r="E78" s="256">
        <v>91831</v>
      </c>
      <c r="F78" s="244">
        <v>45870</v>
      </c>
      <c r="G78" s="245" t="s">
        <v>193</v>
      </c>
      <c r="H78" s="246">
        <v>67.5</v>
      </c>
      <c r="I78" s="243" t="s">
        <v>84</v>
      </c>
      <c r="J78" s="285">
        <f t="shared" si="54"/>
        <v>23.97</v>
      </c>
      <c r="K78" s="285">
        <f t="shared" si="55"/>
        <v>1617.98</v>
      </c>
      <c r="L78" s="282">
        <v>0.26500000000000001</v>
      </c>
      <c r="M78" s="282">
        <v>0.83250000000000002</v>
      </c>
      <c r="N78" s="283"/>
      <c r="O78" s="281" t="str">
        <f ca="1">IF(N78="","",INDIRECT("base!"&amp;ADDRESS(MATCH(N78,#REF!:#REF!,0)+1,4,4)))</f>
        <v/>
      </c>
      <c r="P78" s="284"/>
      <c r="Q78" s="281" t="str">
        <f ca="1">IF(P78="","",INDIRECT("base!"&amp;ADDRESS(MATCH(CONCATENATE(N78,"|",P78),#REF!:#REF!,0)+1,6,4)))</f>
        <v/>
      </c>
      <c r="R78" s="256" t="s">
        <v>64</v>
      </c>
      <c r="S78" s="294">
        <f t="shared" si="56"/>
        <v>10.77</v>
      </c>
      <c r="T78" s="294">
        <f t="shared" si="57"/>
        <v>13.2</v>
      </c>
      <c r="U78" s="297">
        <v>8.52</v>
      </c>
      <c r="V78" s="297">
        <v>10.44</v>
      </c>
    </row>
    <row r="79" spans="1:22" ht="49.5">
      <c r="A79" s="241">
        <v>1</v>
      </c>
      <c r="B79" s="247">
        <f>IF(AND(G79&lt;&gt;"",H79&gt;0,I79&lt;&gt;"",J79&lt;&gt;0,K79&lt;&gt;0),COUNT($B$11:B78)+1,"")</f>
        <v>61</v>
      </c>
      <c r="C79" s="242" t="s">
        <v>194</v>
      </c>
      <c r="D79" s="243" t="s">
        <v>61</v>
      </c>
      <c r="E79" s="256">
        <v>91924</v>
      </c>
      <c r="F79" s="244">
        <v>45870</v>
      </c>
      <c r="G79" s="245" t="s">
        <v>195</v>
      </c>
      <c r="H79" s="246">
        <v>272.41000000000003</v>
      </c>
      <c r="I79" s="243" t="s">
        <v>84</v>
      </c>
      <c r="J79" s="285">
        <f t="shared" ref="J79:J86" si="58">IFERROR(IF(S79+T79&lt;&gt;0,ROUND(ROUND(S79,4)+ROUND(T79,4),4),""),"")</f>
        <v>3.86</v>
      </c>
      <c r="K79" s="285">
        <f t="shared" ref="K79:K86" si="59">IFERROR(IF(H79*J79&lt;&gt;0,ROUND(ROUND(H79,4)*ROUND(J79,4),2),""),"")</f>
        <v>1051.5</v>
      </c>
      <c r="L79" s="282">
        <v>0.26500000000000001</v>
      </c>
      <c r="M79" s="282">
        <v>0.83250000000000002</v>
      </c>
      <c r="N79" s="283"/>
      <c r="O79" s="281" t="str">
        <f ca="1">IF(N79="","",INDIRECT("base!"&amp;ADDRESS(MATCH(N79,#REF!:#REF!,0)+1,4,4)))</f>
        <v/>
      </c>
      <c r="P79" s="284"/>
      <c r="Q79" s="281" t="str">
        <f ca="1">IF(P79="","",INDIRECT("base!"&amp;ADDRESS(MATCH(CONCATENATE(N79,"|",P79),#REF!:#REF!,0)+1,6,4)))</f>
        <v/>
      </c>
      <c r="R79" s="256" t="s">
        <v>64</v>
      </c>
      <c r="S79" s="294">
        <f t="shared" ref="S79:S86" si="60">TRUNC(U79*(1+L79),2)</f>
        <v>1.17</v>
      </c>
      <c r="T79" s="294">
        <f t="shared" ref="T79:T86" si="61">TRUNC(V79*(1+L79),2)</f>
        <v>2.69</v>
      </c>
      <c r="U79" s="297">
        <v>0.93</v>
      </c>
      <c r="V79" s="297">
        <v>2.13</v>
      </c>
    </row>
    <row r="80" spans="1:22" ht="49.5">
      <c r="A80" s="241">
        <v>1</v>
      </c>
      <c r="B80" s="247">
        <f>IF(AND(G80&lt;&gt;"",H80&gt;0,I80&lt;&gt;"",J80&lt;&gt;0,K80&lt;&gt;0),COUNT($B$11:B79)+1,"")</f>
        <v>62</v>
      </c>
      <c r="C80" s="242" t="s">
        <v>196</v>
      </c>
      <c r="D80" s="243" t="s">
        <v>61</v>
      </c>
      <c r="E80" s="256">
        <v>91926</v>
      </c>
      <c r="F80" s="244">
        <v>45870</v>
      </c>
      <c r="G80" s="245" t="s">
        <v>197</v>
      </c>
      <c r="H80" s="246">
        <v>20</v>
      </c>
      <c r="I80" s="243" t="s">
        <v>84</v>
      </c>
      <c r="J80" s="285">
        <f t="shared" si="58"/>
        <v>5.6</v>
      </c>
      <c r="K80" s="285">
        <f t="shared" si="59"/>
        <v>112</v>
      </c>
      <c r="L80" s="282">
        <v>0.26500000000000001</v>
      </c>
      <c r="M80" s="282">
        <v>0.83250000000000002</v>
      </c>
      <c r="N80" s="283"/>
      <c r="O80" s="281" t="str">
        <f ca="1">IF(N80="","",INDIRECT("base!"&amp;ADDRESS(MATCH(N80,#REF!:#REF!,0)+1,4,4)))</f>
        <v/>
      </c>
      <c r="P80" s="284"/>
      <c r="Q80" s="281" t="str">
        <f ca="1">IF(P80="","",INDIRECT("base!"&amp;ADDRESS(MATCH(CONCATENATE(N80,"|",P80),#REF!:#REF!,0)+1,6,4)))</f>
        <v/>
      </c>
      <c r="R80" s="256" t="s">
        <v>64</v>
      </c>
      <c r="S80" s="294">
        <f t="shared" si="60"/>
        <v>1.49</v>
      </c>
      <c r="T80" s="294">
        <f t="shared" si="61"/>
        <v>4.1100000000000003</v>
      </c>
      <c r="U80" s="297">
        <v>1.18</v>
      </c>
      <c r="V80" s="297">
        <v>3.25</v>
      </c>
    </row>
    <row r="81" spans="1:22" ht="49.5">
      <c r="A81" s="241">
        <v>1</v>
      </c>
      <c r="B81" s="247">
        <f>IF(AND(G81&lt;&gt;"",H81&gt;0,I81&lt;&gt;"",J81&lt;&gt;0,K81&lt;&gt;0),COUNT($B$11:B80)+1,"")</f>
        <v>63</v>
      </c>
      <c r="C81" s="242" t="s">
        <v>198</v>
      </c>
      <c r="D81" s="243" t="s">
        <v>61</v>
      </c>
      <c r="E81" s="256">
        <v>91930</v>
      </c>
      <c r="F81" s="244">
        <v>45870</v>
      </c>
      <c r="G81" s="245" t="s">
        <v>199</v>
      </c>
      <c r="H81" s="246">
        <v>20</v>
      </c>
      <c r="I81" s="243" t="s">
        <v>84</v>
      </c>
      <c r="J81" s="285">
        <f t="shared" si="58"/>
        <v>12.08</v>
      </c>
      <c r="K81" s="285">
        <f t="shared" si="59"/>
        <v>241.6</v>
      </c>
      <c r="L81" s="282">
        <v>0.26500000000000001</v>
      </c>
      <c r="M81" s="282">
        <v>0.83250000000000002</v>
      </c>
      <c r="N81" s="283"/>
      <c r="O81" s="281" t="str">
        <f ca="1">IF(N81="","",INDIRECT("base!"&amp;ADDRESS(MATCH(N81,#REF!:#REF!,0)+1,4,4)))</f>
        <v/>
      </c>
      <c r="P81" s="284"/>
      <c r="Q81" s="281" t="str">
        <f ca="1">IF(P81="","",INDIRECT("base!"&amp;ADDRESS(MATCH(CONCATENATE(N81,"|",P81),#REF!:#REF!,0)+1,6,4)))</f>
        <v/>
      </c>
      <c r="R81" s="256" t="s">
        <v>64</v>
      </c>
      <c r="S81" s="294">
        <f t="shared" si="60"/>
        <v>2.61</v>
      </c>
      <c r="T81" s="294">
        <f t="shared" si="61"/>
        <v>9.4700000000000006</v>
      </c>
      <c r="U81" s="297">
        <v>2.0699999999999998</v>
      </c>
      <c r="V81" s="297">
        <v>7.49</v>
      </c>
    </row>
    <row r="82" spans="1:22" ht="49.5">
      <c r="A82" s="241">
        <v>1</v>
      </c>
      <c r="B82" s="247">
        <f>IF(AND(G82&lt;&gt;"",H82&gt;0,I82&lt;&gt;"",J82&lt;&gt;0,K82&lt;&gt;0),COUNT($B$11:B81)+1,"")</f>
        <v>64</v>
      </c>
      <c r="C82" s="242" t="s">
        <v>200</v>
      </c>
      <c r="D82" s="243" t="s">
        <v>61</v>
      </c>
      <c r="E82" s="256">
        <v>91992</v>
      </c>
      <c r="F82" s="244">
        <v>45870</v>
      </c>
      <c r="G82" s="245" t="s">
        <v>201</v>
      </c>
      <c r="H82" s="246">
        <v>7</v>
      </c>
      <c r="I82" s="243" t="s">
        <v>67</v>
      </c>
      <c r="J82" s="285">
        <f t="shared" si="58"/>
        <v>61.4</v>
      </c>
      <c r="K82" s="285">
        <f t="shared" si="59"/>
        <v>429.8</v>
      </c>
      <c r="L82" s="282">
        <v>0.26500000000000001</v>
      </c>
      <c r="M82" s="282">
        <v>0.83250000000000002</v>
      </c>
      <c r="N82" s="283"/>
      <c r="O82" s="281" t="str">
        <f ca="1">IF(N82="","",INDIRECT("base!"&amp;ADDRESS(MATCH(N82,#REF!:#REF!,0)+1,4,4)))</f>
        <v/>
      </c>
      <c r="P82" s="284"/>
      <c r="Q82" s="281" t="str">
        <f ca="1">IF(P82="","",INDIRECT("base!"&amp;ADDRESS(MATCH(CONCATENATE(N82,"|",P82),#REF!:#REF!,0)+1,6,4)))</f>
        <v/>
      </c>
      <c r="R82" s="256" t="s">
        <v>64</v>
      </c>
      <c r="S82" s="294">
        <f t="shared" si="60"/>
        <v>32.78</v>
      </c>
      <c r="T82" s="294">
        <f t="shared" si="61"/>
        <v>28.62</v>
      </c>
      <c r="U82" s="297">
        <v>25.92</v>
      </c>
      <c r="V82" s="297">
        <v>22.63</v>
      </c>
    </row>
    <row r="83" spans="1:22" ht="49.5">
      <c r="A83" s="241">
        <v>1</v>
      </c>
      <c r="B83" s="247">
        <f>IF(AND(G83&lt;&gt;"",H83&gt;0,I83&lt;&gt;"",J83&lt;&gt;0,K83&lt;&gt;0),COUNT($B$11:B82)+1,"")</f>
        <v>65</v>
      </c>
      <c r="C83" s="242" t="s">
        <v>202</v>
      </c>
      <c r="D83" s="243" t="s">
        <v>61</v>
      </c>
      <c r="E83" s="256">
        <v>92008</v>
      </c>
      <c r="F83" s="244">
        <v>45870</v>
      </c>
      <c r="G83" s="245" t="s">
        <v>203</v>
      </c>
      <c r="H83" s="246">
        <v>1</v>
      </c>
      <c r="I83" s="243" t="s">
        <v>67</v>
      </c>
      <c r="J83" s="285">
        <f t="shared" si="58"/>
        <v>67.39</v>
      </c>
      <c r="K83" s="285">
        <f t="shared" si="59"/>
        <v>67.39</v>
      </c>
      <c r="L83" s="282">
        <v>0.26500000000000001</v>
      </c>
      <c r="M83" s="282">
        <v>0.83250000000000002</v>
      </c>
      <c r="N83" s="283"/>
      <c r="O83" s="281" t="str">
        <f ca="1">IF(N83="","",INDIRECT("base!"&amp;ADDRESS(MATCH(N83,#REF!:#REF!,0)+1,4,4)))</f>
        <v/>
      </c>
      <c r="P83" s="284"/>
      <c r="Q83" s="281" t="str">
        <f ca="1">IF(P83="","",INDIRECT("base!"&amp;ADDRESS(MATCH(CONCATENATE(N83,"|",P83),#REF!:#REF!,0)+1,6,4)))</f>
        <v/>
      </c>
      <c r="R83" s="256" t="s">
        <v>64</v>
      </c>
      <c r="S83" s="294">
        <f t="shared" si="60"/>
        <v>28.17</v>
      </c>
      <c r="T83" s="294">
        <f t="shared" si="61"/>
        <v>39.22</v>
      </c>
      <c r="U83" s="297">
        <v>22.27</v>
      </c>
      <c r="V83" s="297">
        <v>31.01</v>
      </c>
    </row>
    <row r="84" spans="1:22" ht="49.5">
      <c r="A84" s="241">
        <v>1</v>
      </c>
      <c r="B84" s="247">
        <f>IF(AND(G84&lt;&gt;"",H84&gt;0,I84&lt;&gt;"",J84&lt;&gt;0,K84&lt;&gt;0),COUNT($B$11:B83)+1,"")</f>
        <v>66</v>
      </c>
      <c r="C84" s="242" t="s">
        <v>204</v>
      </c>
      <c r="D84" s="243" t="s">
        <v>61</v>
      </c>
      <c r="E84" s="256">
        <v>92023</v>
      </c>
      <c r="F84" s="244">
        <v>45870</v>
      </c>
      <c r="G84" s="245" t="s">
        <v>205</v>
      </c>
      <c r="H84" s="246">
        <v>2</v>
      </c>
      <c r="I84" s="243" t="s">
        <v>67</v>
      </c>
      <c r="J84" s="285">
        <f t="shared" si="58"/>
        <v>70.28</v>
      </c>
      <c r="K84" s="285">
        <f t="shared" si="59"/>
        <v>140.56</v>
      </c>
      <c r="L84" s="282">
        <v>0.26500000000000001</v>
      </c>
      <c r="M84" s="282">
        <v>0.83250000000000002</v>
      </c>
      <c r="N84" s="283"/>
      <c r="O84" s="281" t="str">
        <f ca="1">IF(N84="","",INDIRECT("base!"&amp;ADDRESS(MATCH(N84,#REF!:#REF!,0)+1,4,4)))</f>
        <v/>
      </c>
      <c r="P84" s="284"/>
      <c r="Q84" s="281" t="str">
        <f ca="1">IF(P84="","",INDIRECT("base!"&amp;ADDRESS(MATCH(CONCATENATE(N84,"|",P84),#REF!:#REF!,0)+1,6,4)))</f>
        <v/>
      </c>
      <c r="R84" s="256" t="s">
        <v>64</v>
      </c>
      <c r="S84" s="294">
        <f t="shared" si="60"/>
        <v>31.51</v>
      </c>
      <c r="T84" s="294">
        <f t="shared" si="61"/>
        <v>38.770000000000003</v>
      </c>
      <c r="U84" s="297">
        <v>24.91</v>
      </c>
      <c r="V84" s="297">
        <v>30.65</v>
      </c>
    </row>
    <row r="85" spans="1:22" ht="49.5">
      <c r="A85" s="241">
        <v>1</v>
      </c>
      <c r="B85" s="247">
        <f>IF(AND(G85&lt;&gt;"",H85&gt;0,I85&lt;&gt;"",J85&lt;&gt;0,K85&lt;&gt;0),COUNT($B$11:B84)+1,"")</f>
        <v>67</v>
      </c>
      <c r="C85" s="242" t="s">
        <v>206</v>
      </c>
      <c r="D85" s="243" t="s">
        <v>61</v>
      </c>
      <c r="E85" s="256">
        <v>91953</v>
      </c>
      <c r="F85" s="244">
        <v>45870</v>
      </c>
      <c r="G85" s="245" t="s">
        <v>207</v>
      </c>
      <c r="H85" s="246">
        <v>4</v>
      </c>
      <c r="I85" s="243" t="s">
        <v>67</v>
      </c>
      <c r="J85" s="285">
        <f t="shared" si="58"/>
        <v>41.33</v>
      </c>
      <c r="K85" s="285">
        <f t="shared" si="59"/>
        <v>165.32</v>
      </c>
      <c r="L85" s="282">
        <v>0.26500000000000001</v>
      </c>
      <c r="M85" s="282">
        <v>0.83250000000000002</v>
      </c>
      <c r="N85" s="283"/>
      <c r="O85" s="281" t="str">
        <f ca="1">IF(N85="","",INDIRECT("base!"&amp;ADDRESS(MATCH(N85,#REF!:#REF!,0)+1,4,4)))</f>
        <v/>
      </c>
      <c r="P85" s="284"/>
      <c r="Q85" s="281" t="str">
        <f ca="1">IF(P85="","",INDIRECT("base!"&amp;ADDRESS(MATCH(CONCATENATE(N85,"|",P85),#REF!:#REF!,0)+1,6,4)))</f>
        <v/>
      </c>
      <c r="R85" s="256" t="s">
        <v>64</v>
      </c>
      <c r="S85" s="294">
        <f t="shared" si="60"/>
        <v>18.48</v>
      </c>
      <c r="T85" s="294">
        <f t="shared" si="61"/>
        <v>22.85</v>
      </c>
      <c r="U85" s="297">
        <v>14.61</v>
      </c>
      <c r="V85" s="297">
        <v>18.07</v>
      </c>
    </row>
    <row r="86" spans="1:22" ht="33">
      <c r="A86" s="241">
        <v>1</v>
      </c>
      <c r="B86" s="247">
        <f>IF(AND(G86&lt;&gt;"",H86&gt;0,I86&lt;&gt;"",J86&lt;&gt;0,K86&lt;&gt;0),COUNT($B$11:B85)+1,"")</f>
        <v>68</v>
      </c>
      <c r="C86" s="242" t="s">
        <v>208</v>
      </c>
      <c r="D86" s="243" t="s">
        <v>61</v>
      </c>
      <c r="E86" s="256">
        <v>97612</v>
      </c>
      <c r="F86" s="244">
        <v>45870</v>
      </c>
      <c r="G86" s="245" t="s">
        <v>209</v>
      </c>
      <c r="H86" s="246">
        <v>7</v>
      </c>
      <c r="I86" s="243" t="s">
        <v>67</v>
      </c>
      <c r="J86" s="285">
        <f t="shared" si="58"/>
        <v>37.89</v>
      </c>
      <c r="K86" s="285">
        <f t="shared" si="59"/>
        <v>265.23</v>
      </c>
      <c r="L86" s="282">
        <v>0.26500000000000001</v>
      </c>
      <c r="M86" s="282">
        <v>0.83250000000000002</v>
      </c>
      <c r="N86" s="283"/>
      <c r="O86" s="281" t="str">
        <f ca="1">IF(N86="","",INDIRECT("base!"&amp;ADDRESS(MATCH(N86,#REF!:#REF!,0)+1,4,4)))</f>
        <v/>
      </c>
      <c r="P86" s="284"/>
      <c r="Q86" s="281" t="str">
        <f ca="1">IF(P86="","",INDIRECT("base!"&amp;ADDRESS(MATCH(CONCATENATE(N86,"|",P86),#REF!:#REF!,0)+1,6,4)))</f>
        <v/>
      </c>
      <c r="R86" s="256" t="s">
        <v>64</v>
      </c>
      <c r="S86" s="294">
        <f t="shared" si="60"/>
        <v>6.31</v>
      </c>
      <c r="T86" s="294">
        <f t="shared" si="61"/>
        <v>31.58</v>
      </c>
      <c r="U86" s="297">
        <v>4.99</v>
      </c>
      <c r="V86" s="297">
        <v>24.97</v>
      </c>
    </row>
    <row r="87" spans="1:22" ht="33">
      <c r="A87" s="241">
        <v>1</v>
      </c>
      <c r="B87" s="247">
        <f>IF(AND(G87&lt;&gt;"",H87&gt;0,I87&lt;&gt;"",J87&lt;&gt;0,K87&lt;&gt;0),COUNT($B$11:B86)+1,"")</f>
        <v>69</v>
      </c>
      <c r="C87" s="242" t="s">
        <v>210</v>
      </c>
      <c r="D87" s="243" t="s">
        <v>61</v>
      </c>
      <c r="E87" s="256">
        <v>96985</v>
      </c>
      <c r="F87" s="244">
        <v>45870</v>
      </c>
      <c r="G87" s="245" t="s">
        <v>211</v>
      </c>
      <c r="H87" s="246">
        <v>1</v>
      </c>
      <c r="I87" s="243" t="s">
        <v>67</v>
      </c>
      <c r="J87" s="285">
        <f t="shared" ref="J87:J88" si="62">IFERROR(IF(S87+T87&lt;&gt;0,ROUND(ROUND(S87,4)+ROUND(T87,4),4),""),"")</f>
        <v>132.96</v>
      </c>
      <c r="K87" s="285">
        <f t="shared" ref="K87:K88" si="63">IFERROR(IF(H87*J87&lt;&gt;0,ROUND(ROUND(H87,4)*ROUND(J87,4),2),""),"")</f>
        <v>132.96</v>
      </c>
      <c r="L87" s="282">
        <v>0.26500000000000001</v>
      </c>
      <c r="M87" s="282">
        <v>0.83250000000000002</v>
      </c>
      <c r="N87" s="283"/>
      <c r="O87" s="281" t="str">
        <f ca="1">IF(N87="","",INDIRECT("base!"&amp;ADDRESS(MATCH(N87,#REF!:#REF!,0)+1,4,4)))</f>
        <v/>
      </c>
      <c r="P87" s="284"/>
      <c r="Q87" s="281" t="str">
        <f ca="1">IF(P87="","",INDIRECT("base!"&amp;ADDRESS(MATCH(CONCATENATE(N87,"|",P87),#REF!:#REF!,0)+1,6,4)))</f>
        <v/>
      </c>
      <c r="R87" s="256" t="s">
        <v>64</v>
      </c>
      <c r="S87" s="294">
        <f t="shared" ref="S87:S88" si="64">TRUNC(U87*(1+L87),2)</f>
        <v>12.75</v>
      </c>
      <c r="T87" s="294">
        <f t="shared" ref="T87:T88" si="65">TRUNC(V87*(1+L87),2)</f>
        <v>120.21</v>
      </c>
      <c r="U87" s="297">
        <v>10.08</v>
      </c>
      <c r="V87" s="297">
        <v>95.03</v>
      </c>
    </row>
    <row r="88" spans="1:22" ht="49.5">
      <c r="A88" s="241">
        <v>1</v>
      </c>
      <c r="B88" s="247">
        <f>IF(AND(G88&lt;&gt;"",H88&gt;0,I88&lt;&gt;"",J88&lt;&gt;0,K88&lt;&gt;0),COUNT($B$11:B87)+1,"")</f>
        <v>70</v>
      </c>
      <c r="C88" s="242" t="s">
        <v>212</v>
      </c>
      <c r="D88" s="243" t="s">
        <v>61</v>
      </c>
      <c r="E88" s="256">
        <v>91996</v>
      </c>
      <c r="F88" s="244">
        <v>45870</v>
      </c>
      <c r="G88" s="245" t="s">
        <v>213</v>
      </c>
      <c r="H88" s="246">
        <v>4</v>
      </c>
      <c r="I88" s="243" t="s">
        <v>67</v>
      </c>
      <c r="J88" s="285">
        <f t="shared" si="62"/>
        <v>48.46</v>
      </c>
      <c r="K88" s="285">
        <f t="shared" si="63"/>
        <v>193.84</v>
      </c>
      <c r="L88" s="282">
        <v>0.26500000000000001</v>
      </c>
      <c r="M88" s="282">
        <v>0.83250000000000002</v>
      </c>
      <c r="N88" s="283"/>
      <c r="O88" s="281" t="str">
        <f ca="1">IF(N88="","",INDIRECT("base!"&amp;ADDRESS(MATCH(N88,#REF!:#REF!,0)+1,4,4)))</f>
        <v/>
      </c>
      <c r="P88" s="284"/>
      <c r="Q88" s="281" t="str">
        <f ca="1">IF(P88="","",INDIRECT("base!"&amp;ADDRESS(MATCH(CONCATENATE(N88,"|",P88),#REF!:#REF!,0)+1,6,4)))</f>
        <v/>
      </c>
      <c r="R88" s="256" t="s">
        <v>64</v>
      </c>
      <c r="S88" s="294">
        <f t="shared" si="64"/>
        <v>22.84</v>
      </c>
      <c r="T88" s="294">
        <f t="shared" si="65"/>
        <v>25.62</v>
      </c>
      <c r="U88" s="297">
        <v>18.059999999999999</v>
      </c>
      <c r="V88" s="297">
        <v>20.260000000000002</v>
      </c>
    </row>
    <row r="90" spans="1:22">
      <c r="K90" s="212">
        <f>SUM(K13:K89)</f>
        <v>120295.28</v>
      </c>
    </row>
  </sheetData>
  <sheetProtection password="DEF7" sheet="1" objects="1" scenarios="1" formatCells="0" formatColumns="0" formatRows="0" insertRows="0" deleteRows="0"/>
  <mergeCells count="20">
    <mergeCell ref="R10:R11"/>
    <mergeCell ref="S10:S11"/>
    <mergeCell ref="T10:T11"/>
    <mergeCell ref="A10:A11"/>
    <mergeCell ref="B10:B11"/>
    <mergeCell ref="C10:C11"/>
    <mergeCell ref="D10:D11"/>
    <mergeCell ref="E10:E11"/>
    <mergeCell ref="C5:G5"/>
    <mergeCell ref="C6:G6"/>
    <mergeCell ref="H10:M10"/>
    <mergeCell ref="N10:O10"/>
    <mergeCell ref="P10:Q10"/>
    <mergeCell ref="F10:F11"/>
    <mergeCell ref="G10:G11"/>
    <mergeCell ref="A1:K1"/>
    <mergeCell ref="C2:G2"/>
    <mergeCell ref="A3:B3"/>
    <mergeCell ref="C3:K3"/>
    <mergeCell ref="C4:I4"/>
  </mergeCells>
  <dataValidations count="5">
    <dataValidation type="list" allowBlank="1" showInputMessage="1" showErrorMessage="1" sqref="D1 I1 I10 D3:D6 I3:I4" xr:uid="{00000000-0002-0000-0100-000000000000}">
      <formula1>#REF!</formula1>
    </dataValidation>
    <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048576" xr:uid="{00000000-0002-0000-0100-000002000000}">
      <formula1>#REF!</formula1>
    </dataValidation>
    <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sqref="I12:I1048576" xr:uid="{00000000-0002-0000-0100-000003000000}">
      <formula1>#REF!</formula1>
    </dataValidation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5000000}">
      <formula1>INDIRECT(CONCATENATE("F_",N12))</formula1>
    </dataValidation>
    <dataValidation type="list" allowBlank="1" showInputMessage="1" showErrorMessage="1" errorTitle="Tipo de Orçamento Inválido" error="O tipo de orçamento informado é inválido._x000a_Selecione o tipo de orçamento na lista suspensa." sqref="R12:R1048576" xr:uid="{00000000-0002-0000-0100-000006000000}">
      <formula1>#REF!</formula1>
    </dataValidation>
  </dataValidations>
  <pageMargins left="0.511811024" right="0.511811024" top="0.78740157499999996" bottom="0.78740157499999996" header="0.31496062000000002" footer="0.31496062000000002"/>
  <pageSetup paperSize="9" scale="52" fitToHeight="0" orientation="landscape" horizontalDpi="300" verticalDpi="300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1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4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R1209"/>
  <sheetViews>
    <sheetView showGridLines="0" topLeftCell="A71" zoomScale="55" zoomScaleNormal="55" zoomScaleSheetLayoutView="85" workbookViewId="0">
      <selection activeCell="B2" sqref="B2:J90"/>
    </sheetView>
  </sheetViews>
  <sheetFormatPr defaultColWidth="11.42578125" defaultRowHeight="20.25"/>
  <cols>
    <col min="1" max="1" width="2.42578125" style="156" customWidth="1"/>
    <col min="2" max="2" width="17.140625" style="158" customWidth="1"/>
    <col min="3" max="3" width="102.5703125" style="159" customWidth="1"/>
    <col min="4" max="4" width="26.7109375" style="157" customWidth="1"/>
    <col min="5" max="5" width="18.28515625" style="157" customWidth="1"/>
    <col min="6" max="6" width="13.5703125" style="157" customWidth="1"/>
    <col min="7" max="7" width="18.28515625" style="157" customWidth="1"/>
    <col min="8" max="8" width="13.5703125" style="157" customWidth="1"/>
    <col min="9" max="9" width="18.28515625" style="157" customWidth="1"/>
    <col min="10" max="10" width="13.5703125" style="157" customWidth="1"/>
    <col min="11" max="11" width="10.5703125" style="156" customWidth="1"/>
    <col min="12" max="12" width="16.85546875" style="156" customWidth="1"/>
    <col min="13" max="248" width="11.42578125" style="156"/>
    <col min="249" max="249" width="2.42578125" style="156" customWidth="1"/>
    <col min="250" max="250" width="17.140625" style="156" customWidth="1"/>
    <col min="251" max="251" width="102.5703125" style="156" customWidth="1"/>
    <col min="252" max="252" width="26.7109375" style="156" customWidth="1"/>
    <col min="253" max="253" width="18.28515625" style="156" customWidth="1"/>
    <col min="254" max="254" width="11.85546875" style="156" customWidth="1"/>
    <col min="255" max="255" width="17.85546875" style="156" customWidth="1"/>
    <col min="256" max="256" width="11.85546875" style="156" customWidth="1"/>
    <col min="257" max="257" width="19.42578125" style="156" customWidth="1"/>
    <col min="258" max="258" width="12.42578125" style="156" customWidth="1"/>
    <col min="259" max="259" width="17.85546875" style="156" customWidth="1"/>
    <col min="260" max="260" width="11.85546875" style="156" customWidth="1"/>
    <col min="261" max="261" width="17.85546875" style="156" customWidth="1"/>
    <col min="262" max="262" width="12.28515625" style="156" customWidth="1"/>
    <col min="263" max="263" width="16.28515625" style="156" customWidth="1"/>
    <col min="264" max="264" width="12.7109375" style="156" customWidth="1"/>
    <col min="265" max="265" width="16.28515625" style="156" customWidth="1"/>
    <col min="266" max="266" width="12.7109375" style="156" customWidth="1"/>
    <col min="267" max="267" width="10.5703125" style="156" customWidth="1"/>
    <col min="268" max="268" width="16.85546875" style="156" customWidth="1"/>
    <col min="269" max="504" width="11.42578125" style="156"/>
    <col min="505" max="505" width="2.42578125" style="156" customWidth="1"/>
    <col min="506" max="506" width="17.140625" style="156" customWidth="1"/>
    <col min="507" max="507" width="102.5703125" style="156" customWidth="1"/>
    <col min="508" max="508" width="26.7109375" style="156" customWidth="1"/>
    <col min="509" max="509" width="18.28515625" style="156" customWidth="1"/>
    <col min="510" max="510" width="11.85546875" style="156" customWidth="1"/>
    <col min="511" max="511" width="17.85546875" style="156" customWidth="1"/>
    <col min="512" max="512" width="11.85546875" style="156" customWidth="1"/>
    <col min="513" max="513" width="19.42578125" style="156" customWidth="1"/>
    <col min="514" max="514" width="12.42578125" style="156" customWidth="1"/>
    <col min="515" max="515" width="17.85546875" style="156" customWidth="1"/>
    <col min="516" max="516" width="11.85546875" style="156" customWidth="1"/>
    <col min="517" max="517" width="17.85546875" style="156" customWidth="1"/>
    <col min="518" max="518" width="12.28515625" style="156" customWidth="1"/>
    <col min="519" max="519" width="16.28515625" style="156" customWidth="1"/>
    <col min="520" max="520" width="12.7109375" style="156" customWidth="1"/>
    <col min="521" max="521" width="16.28515625" style="156" customWidth="1"/>
    <col min="522" max="522" width="12.7109375" style="156" customWidth="1"/>
    <col min="523" max="523" width="10.5703125" style="156" customWidth="1"/>
    <col min="524" max="524" width="16.85546875" style="156" customWidth="1"/>
    <col min="525" max="760" width="11.42578125" style="156"/>
    <col min="761" max="761" width="2.42578125" style="156" customWidth="1"/>
    <col min="762" max="762" width="17.140625" style="156" customWidth="1"/>
    <col min="763" max="763" width="102.5703125" style="156" customWidth="1"/>
    <col min="764" max="764" width="26.7109375" style="156" customWidth="1"/>
    <col min="765" max="765" width="18.28515625" style="156" customWidth="1"/>
    <col min="766" max="766" width="11.85546875" style="156" customWidth="1"/>
    <col min="767" max="767" width="17.85546875" style="156" customWidth="1"/>
    <col min="768" max="768" width="11.85546875" style="156" customWidth="1"/>
    <col min="769" max="769" width="19.42578125" style="156" customWidth="1"/>
    <col min="770" max="770" width="12.42578125" style="156" customWidth="1"/>
    <col min="771" max="771" width="17.85546875" style="156" customWidth="1"/>
    <col min="772" max="772" width="11.85546875" style="156" customWidth="1"/>
    <col min="773" max="773" width="17.85546875" style="156" customWidth="1"/>
    <col min="774" max="774" width="12.28515625" style="156" customWidth="1"/>
    <col min="775" max="775" width="16.28515625" style="156" customWidth="1"/>
    <col min="776" max="776" width="12.7109375" style="156" customWidth="1"/>
    <col min="777" max="777" width="16.28515625" style="156" customWidth="1"/>
    <col min="778" max="778" width="12.7109375" style="156" customWidth="1"/>
    <col min="779" max="779" width="10.5703125" style="156" customWidth="1"/>
    <col min="780" max="780" width="16.85546875" style="156" customWidth="1"/>
    <col min="781" max="1016" width="11.42578125" style="156"/>
    <col min="1017" max="1017" width="2.42578125" style="156" customWidth="1"/>
    <col min="1018" max="1018" width="17.140625" style="156" customWidth="1"/>
    <col min="1019" max="1019" width="102.5703125" style="156" customWidth="1"/>
    <col min="1020" max="1020" width="26.7109375" style="156" customWidth="1"/>
    <col min="1021" max="1021" width="18.28515625" style="156" customWidth="1"/>
    <col min="1022" max="1022" width="11.85546875" style="156" customWidth="1"/>
    <col min="1023" max="1023" width="17.85546875" style="156" customWidth="1"/>
    <col min="1024" max="1024" width="11.85546875" style="156" customWidth="1"/>
    <col min="1025" max="1025" width="19.42578125" style="156" customWidth="1"/>
    <col min="1026" max="1026" width="12.42578125" style="156" customWidth="1"/>
    <col min="1027" max="1027" width="17.85546875" style="156" customWidth="1"/>
    <col min="1028" max="1028" width="11.85546875" style="156" customWidth="1"/>
    <col min="1029" max="1029" width="17.85546875" style="156" customWidth="1"/>
    <col min="1030" max="1030" width="12.28515625" style="156" customWidth="1"/>
    <col min="1031" max="1031" width="16.28515625" style="156" customWidth="1"/>
    <col min="1032" max="1032" width="12.7109375" style="156" customWidth="1"/>
    <col min="1033" max="1033" width="16.28515625" style="156" customWidth="1"/>
    <col min="1034" max="1034" width="12.7109375" style="156" customWidth="1"/>
    <col min="1035" max="1035" width="10.5703125" style="156" customWidth="1"/>
    <col min="1036" max="1036" width="16.85546875" style="156" customWidth="1"/>
    <col min="1037" max="1272" width="11.42578125" style="156"/>
    <col min="1273" max="1273" width="2.42578125" style="156" customWidth="1"/>
    <col min="1274" max="1274" width="17.140625" style="156" customWidth="1"/>
    <col min="1275" max="1275" width="102.5703125" style="156" customWidth="1"/>
    <col min="1276" max="1276" width="26.7109375" style="156" customWidth="1"/>
    <col min="1277" max="1277" width="18.28515625" style="156" customWidth="1"/>
    <col min="1278" max="1278" width="11.85546875" style="156" customWidth="1"/>
    <col min="1279" max="1279" width="17.85546875" style="156" customWidth="1"/>
    <col min="1280" max="1280" width="11.85546875" style="156" customWidth="1"/>
    <col min="1281" max="1281" width="19.42578125" style="156" customWidth="1"/>
    <col min="1282" max="1282" width="12.42578125" style="156" customWidth="1"/>
    <col min="1283" max="1283" width="17.85546875" style="156" customWidth="1"/>
    <col min="1284" max="1284" width="11.85546875" style="156" customWidth="1"/>
    <col min="1285" max="1285" width="17.85546875" style="156" customWidth="1"/>
    <col min="1286" max="1286" width="12.28515625" style="156" customWidth="1"/>
    <col min="1287" max="1287" width="16.28515625" style="156" customWidth="1"/>
    <col min="1288" max="1288" width="12.7109375" style="156" customWidth="1"/>
    <col min="1289" max="1289" width="16.28515625" style="156" customWidth="1"/>
    <col min="1290" max="1290" width="12.7109375" style="156" customWidth="1"/>
    <col min="1291" max="1291" width="10.5703125" style="156" customWidth="1"/>
    <col min="1292" max="1292" width="16.85546875" style="156" customWidth="1"/>
    <col min="1293" max="1528" width="11.42578125" style="156"/>
    <col min="1529" max="1529" width="2.42578125" style="156" customWidth="1"/>
    <col min="1530" max="1530" width="17.140625" style="156" customWidth="1"/>
    <col min="1531" max="1531" width="102.5703125" style="156" customWidth="1"/>
    <col min="1532" max="1532" width="26.7109375" style="156" customWidth="1"/>
    <col min="1533" max="1533" width="18.28515625" style="156" customWidth="1"/>
    <col min="1534" max="1534" width="11.85546875" style="156" customWidth="1"/>
    <col min="1535" max="1535" width="17.85546875" style="156" customWidth="1"/>
    <col min="1536" max="1536" width="11.85546875" style="156" customWidth="1"/>
    <col min="1537" max="1537" width="19.42578125" style="156" customWidth="1"/>
    <col min="1538" max="1538" width="12.42578125" style="156" customWidth="1"/>
    <col min="1539" max="1539" width="17.85546875" style="156" customWidth="1"/>
    <col min="1540" max="1540" width="11.85546875" style="156" customWidth="1"/>
    <col min="1541" max="1541" width="17.85546875" style="156" customWidth="1"/>
    <col min="1542" max="1542" width="12.28515625" style="156" customWidth="1"/>
    <col min="1543" max="1543" width="16.28515625" style="156" customWidth="1"/>
    <col min="1544" max="1544" width="12.7109375" style="156" customWidth="1"/>
    <col min="1545" max="1545" width="16.28515625" style="156" customWidth="1"/>
    <col min="1546" max="1546" width="12.7109375" style="156" customWidth="1"/>
    <col min="1547" max="1547" width="10.5703125" style="156" customWidth="1"/>
    <col min="1548" max="1548" width="16.85546875" style="156" customWidth="1"/>
    <col min="1549" max="1784" width="11.42578125" style="156"/>
    <col min="1785" max="1785" width="2.42578125" style="156" customWidth="1"/>
    <col min="1786" max="1786" width="17.140625" style="156" customWidth="1"/>
    <col min="1787" max="1787" width="102.5703125" style="156" customWidth="1"/>
    <col min="1788" max="1788" width="26.7109375" style="156" customWidth="1"/>
    <col min="1789" max="1789" width="18.28515625" style="156" customWidth="1"/>
    <col min="1790" max="1790" width="11.85546875" style="156" customWidth="1"/>
    <col min="1791" max="1791" width="17.85546875" style="156" customWidth="1"/>
    <col min="1792" max="1792" width="11.85546875" style="156" customWidth="1"/>
    <col min="1793" max="1793" width="19.42578125" style="156" customWidth="1"/>
    <col min="1794" max="1794" width="12.42578125" style="156" customWidth="1"/>
    <col min="1795" max="1795" width="17.85546875" style="156" customWidth="1"/>
    <col min="1796" max="1796" width="11.85546875" style="156" customWidth="1"/>
    <col min="1797" max="1797" width="17.85546875" style="156" customWidth="1"/>
    <col min="1798" max="1798" width="12.28515625" style="156" customWidth="1"/>
    <col min="1799" max="1799" width="16.28515625" style="156" customWidth="1"/>
    <col min="1800" max="1800" width="12.7109375" style="156" customWidth="1"/>
    <col min="1801" max="1801" width="16.28515625" style="156" customWidth="1"/>
    <col min="1802" max="1802" width="12.7109375" style="156" customWidth="1"/>
    <col min="1803" max="1803" width="10.5703125" style="156" customWidth="1"/>
    <col min="1804" max="1804" width="16.85546875" style="156" customWidth="1"/>
    <col min="1805" max="2040" width="11.42578125" style="156"/>
    <col min="2041" max="2041" width="2.42578125" style="156" customWidth="1"/>
    <col min="2042" max="2042" width="17.140625" style="156" customWidth="1"/>
    <col min="2043" max="2043" width="102.5703125" style="156" customWidth="1"/>
    <col min="2044" max="2044" width="26.7109375" style="156" customWidth="1"/>
    <col min="2045" max="2045" width="18.28515625" style="156" customWidth="1"/>
    <col min="2046" max="2046" width="11.85546875" style="156" customWidth="1"/>
    <col min="2047" max="2047" width="17.85546875" style="156" customWidth="1"/>
    <col min="2048" max="2048" width="11.85546875" style="156" customWidth="1"/>
    <col min="2049" max="2049" width="19.42578125" style="156" customWidth="1"/>
    <col min="2050" max="2050" width="12.42578125" style="156" customWidth="1"/>
    <col min="2051" max="2051" width="17.85546875" style="156" customWidth="1"/>
    <col min="2052" max="2052" width="11.85546875" style="156" customWidth="1"/>
    <col min="2053" max="2053" width="17.85546875" style="156" customWidth="1"/>
    <col min="2054" max="2054" width="12.28515625" style="156" customWidth="1"/>
    <col min="2055" max="2055" width="16.28515625" style="156" customWidth="1"/>
    <col min="2056" max="2056" width="12.7109375" style="156" customWidth="1"/>
    <col min="2057" max="2057" width="16.28515625" style="156" customWidth="1"/>
    <col min="2058" max="2058" width="12.7109375" style="156" customWidth="1"/>
    <col min="2059" max="2059" width="10.5703125" style="156" customWidth="1"/>
    <col min="2060" max="2060" width="16.85546875" style="156" customWidth="1"/>
    <col min="2061" max="2296" width="11.42578125" style="156"/>
    <col min="2297" max="2297" width="2.42578125" style="156" customWidth="1"/>
    <col min="2298" max="2298" width="17.140625" style="156" customWidth="1"/>
    <col min="2299" max="2299" width="102.5703125" style="156" customWidth="1"/>
    <col min="2300" max="2300" width="26.7109375" style="156" customWidth="1"/>
    <col min="2301" max="2301" width="18.28515625" style="156" customWidth="1"/>
    <col min="2302" max="2302" width="11.85546875" style="156" customWidth="1"/>
    <col min="2303" max="2303" width="17.85546875" style="156" customWidth="1"/>
    <col min="2304" max="2304" width="11.85546875" style="156" customWidth="1"/>
    <col min="2305" max="2305" width="19.42578125" style="156" customWidth="1"/>
    <col min="2306" max="2306" width="12.42578125" style="156" customWidth="1"/>
    <col min="2307" max="2307" width="17.85546875" style="156" customWidth="1"/>
    <col min="2308" max="2308" width="11.85546875" style="156" customWidth="1"/>
    <col min="2309" max="2309" width="17.85546875" style="156" customWidth="1"/>
    <col min="2310" max="2310" width="12.28515625" style="156" customWidth="1"/>
    <col min="2311" max="2311" width="16.28515625" style="156" customWidth="1"/>
    <col min="2312" max="2312" width="12.7109375" style="156" customWidth="1"/>
    <col min="2313" max="2313" width="16.28515625" style="156" customWidth="1"/>
    <col min="2314" max="2314" width="12.7109375" style="156" customWidth="1"/>
    <col min="2315" max="2315" width="10.5703125" style="156" customWidth="1"/>
    <col min="2316" max="2316" width="16.85546875" style="156" customWidth="1"/>
    <col min="2317" max="2552" width="11.42578125" style="156"/>
    <col min="2553" max="2553" width="2.42578125" style="156" customWidth="1"/>
    <col min="2554" max="2554" width="17.140625" style="156" customWidth="1"/>
    <col min="2555" max="2555" width="102.5703125" style="156" customWidth="1"/>
    <col min="2556" max="2556" width="26.7109375" style="156" customWidth="1"/>
    <col min="2557" max="2557" width="18.28515625" style="156" customWidth="1"/>
    <col min="2558" max="2558" width="11.85546875" style="156" customWidth="1"/>
    <col min="2559" max="2559" width="17.85546875" style="156" customWidth="1"/>
    <col min="2560" max="2560" width="11.85546875" style="156" customWidth="1"/>
    <col min="2561" max="2561" width="19.42578125" style="156" customWidth="1"/>
    <col min="2562" max="2562" width="12.42578125" style="156" customWidth="1"/>
    <col min="2563" max="2563" width="17.85546875" style="156" customWidth="1"/>
    <col min="2564" max="2564" width="11.85546875" style="156" customWidth="1"/>
    <col min="2565" max="2565" width="17.85546875" style="156" customWidth="1"/>
    <col min="2566" max="2566" width="12.28515625" style="156" customWidth="1"/>
    <col min="2567" max="2567" width="16.28515625" style="156" customWidth="1"/>
    <col min="2568" max="2568" width="12.7109375" style="156" customWidth="1"/>
    <col min="2569" max="2569" width="16.28515625" style="156" customWidth="1"/>
    <col min="2570" max="2570" width="12.7109375" style="156" customWidth="1"/>
    <col min="2571" max="2571" width="10.5703125" style="156" customWidth="1"/>
    <col min="2572" max="2572" width="16.85546875" style="156" customWidth="1"/>
    <col min="2573" max="2808" width="11.42578125" style="156"/>
    <col min="2809" max="2809" width="2.42578125" style="156" customWidth="1"/>
    <col min="2810" max="2810" width="17.140625" style="156" customWidth="1"/>
    <col min="2811" max="2811" width="102.5703125" style="156" customWidth="1"/>
    <col min="2812" max="2812" width="26.7109375" style="156" customWidth="1"/>
    <col min="2813" max="2813" width="18.28515625" style="156" customWidth="1"/>
    <col min="2814" max="2814" width="11.85546875" style="156" customWidth="1"/>
    <col min="2815" max="2815" width="17.85546875" style="156" customWidth="1"/>
    <col min="2816" max="2816" width="11.85546875" style="156" customWidth="1"/>
    <col min="2817" max="2817" width="19.42578125" style="156" customWidth="1"/>
    <col min="2818" max="2818" width="12.42578125" style="156" customWidth="1"/>
    <col min="2819" max="2819" width="17.85546875" style="156" customWidth="1"/>
    <col min="2820" max="2820" width="11.85546875" style="156" customWidth="1"/>
    <col min="2821" max="2821" width="17.85546875" style="156" customWidth="1"/>
    <col min="2822" max="2822" width="12.28515625" style="156" customWidth="1"/>
    <col min="2823" max="2823" width="16.28515625" style="156" customWidth="1"/>
    <col min="2824" max="2824" width="12.7109375" style="156" customWidth="1"/>
    <col min="2825" max="2825" width="16.28515625" style="156" customWidth="1"/>
    <col min="2826" max="2826" width="12.7109375" style="156" customWidth="1"/>
    <col min="2827" max="2827" width="10.5703125" style="156" customWidth="1"/>
    <col min="2828" max="2828" width="16.85546875" style="156" customWidth="1"/>
    <col min="2829" max="3064" width="11.42578125" style="156"/>
    <col min="3065" max="3065" width="2.42578125" style="156" customWidth="1"/>
    <col min="3066" max="3066" width="17.140625" style="156" customWidth="1"/>
    <col min="3067" max="3067" width="102.5703125" style="156" customWidth="1"/>
    <col min="3068" max="3068" width="26.7109375" style="156" customWidth="1"/>
    <col min="3069" max="3069" width="18.28515625" style="156" customWidth="1"/>
    <col min="3070" max="3070" width="11.85546875" style="156" customWidth="1"/>
    <col min="3071" max="3071" width="17.85546875" style="156" customWidth="1"/>
    <col min="3072" max="3072" width="11.85546875" style="156" customWidth="1"/>
    <col min="3073" max="3073" width="19.42578125" style="156" customWidth="1"/>
    <col min="3074" max="3074" width="12.42578125" style="156" customWidth="1"/>
    <col min="3075" max="3075" width="17.85546875" style="156" customWidth="1"/>
    <col min="3076" max="3076" width="11.85546875" style="156" customWidth="1"/>
    <col min="3077" max="3077" width="17.85546875" style="156" customWidth="1"/>
    <col min="3078" max="3078" width="12.28515625" style="156" customWidth="1"/>
    <col min="3079" max="3079" width="16.28515625" style="156" customWidth="1"/>
    <col min="3080" max="3080" width="12.7109375" style="156" customWidth="1"/>
    <col min="3081" max="3081" width="16.28515625" style="156" customWidth="1"/>
    <col min="3082" max="3082" width="12.7109375" style="156" customWidth="1"/>
    <col min="3083" max="3083" width="10.5703125" style="156" customWidth="1"/>
    <col min="3084" max="3084" width="16.85546875" style="156" customWidth="1"/>
    <col min="3085" max="3320" width="11.42578125" style="156"/>
    <col min="3321" max="3321" width="2.42578125" style="156" customWidth="1"/>
    <col min="3322" max="3322" width="17.140625" style="156" customWidth="1"/>
    <col min="3323" max="3323" width="102.5703125" style="156" customWidth="1"/>
    <col min="3324" max="3324" width="26.7109375" style="156" customWidth="1"/>
    <col min="3325" max="3325" width="18.28515625" style="156" customWidth="1"/>
    <col min="3326" max="3326" width="11.85546875" style="156" customWidth="1"/>
    <col min="3327" max="3327" width="17.85546875" style="156" customWidth="1"/>
    <col min="3328" max="3328" width="11.85546875" style="156" customWidth="1"/>
    <col min="3329" max="3329" width="19.42578125" style="156" customWidth="1"/>
    <col min="3330" max="3330" width="12.42578125" style="156" customWidth="1"/>
    <col min="3331" max="3331" width="17.85546875" style="156" customWidth="1"/>
    <col min="3332" max="3332" width="11.85546875" style="156" customWidth="1"/>
    <col min="3333" max="3333" width="17.85546875" style="156" customWidth="1"/>
    <col min="3334" max="3334" width="12.28515625" style="156" customWidth="1"/>
    <col min="3335" max="3335" width="16.28515625" style="156" customWidth="1"/>
    <col min="3336" max="3336" width="12.7109375" style="156" customWidth="1"/>
    <col min="3337" max="3337" width="16.28515625" style="156" customWidth="1"/>
    <col min="3338" max="3338" width="12.7109375" style="156" customWidth="1"/>
    <col min="3339" max="3339" width="10.5703125" style="156" customWidth="1"/>
    <col min="3340" max="3340" width="16.85546875" style="156" customWidth="1"/>
    <col min="3341" max="3576" width="11.42578125" style="156"/>
    <col min="3577" max="3577" width="2.42578125" style="156" customWidth="1"/>
    <col min="3578" max="3578" width="17.140625" style="156" customWidth="1"/>
    <col min="3579" max="3579" width="102.5703125" style="156" customWidth="1"/>
    <col min="3580" max="3580" width="26.7109375" style="156" customWidth="1"/>
    <col min="3581" max="3581" width="18.28515625" style="156" customWidth="1"/>
    <col min="3582" max="3582" width="11.85546875" style="156" customWidth="1"/>
    <col min="3583" max="3583" width="17.85546875" style="156" customWidth="1"/>
    <col min="3584" max="3584" width="11.85546875" style="156" customWidth="1"/>
    <col min="3585" max="3585" width="19.42578125" style="156" customWidth="1"/>
    <col min="3586" max="3586" width="12.42578125" style="156" customWidth="1"/>
    <col min="3587" max="3587" width="17.85546875" style="156" customWidth="1"/>
    <col min="3588" max="3588" width="11.85546875" style="156" customWidth="1"/>
    <col min="3589" max="3589" width="17.85546875" style="156" customWidth="1"/>
    <col min="3590" max="3590" width="12.28515625" style="156" customWidth="1"/>
    <col min="3591" max="3591" width="16.28515625" style="156" customWidth="1"/>
    <col min="3592" max="3592" width="12.7109375" style="156" customWidth="1"/>
    <col min="3593" max="3593" width="16.28515625" style="156" customWidth="1"/>
    <col min="3594" max="3594" width="12.7109375" style="156" customWidth="1"/>
    <col min="3595" max="3595" width="10.5703125" style="156" customWidth="1"/>
    <col min="3596" max="3596" width="16.85546875" style="156" customWidth="1"/>
    <col min="3597" max="3832" width="11.42578125" style="156"/>
    <col min="3833" max="3833" width="2.42578125" style="156" customWidth="1"/>
    <col min="3834" max="3834" width="17.140625" style="156" customWidth="1"/>
    <col min="3835" max="3835" width="102.5703125" style="156" customWidth="1"/>
    <col min="3836" max="3836" width="26.7109375" style="156" customWidth="1"/>
    <col min="3837" max="3837" width="18.28515625" style="156" customWidth="1"/>
    <col min="3838" max="3838" width="11.85546875" style="156" customWidth="1"/>
    <col min="3839" max="3839" width="17.85546875" style="156" customWidth="1"/>
    <col min="3840" max="3840" width="11.85546875" style="156" customWidth="1"/>
    <col min="3841" max="3841" width="19.42578125" style="156" customWidth="1"/>
    <col min="3842" max="3842" width="12.42578125" style="156" customWidth="1"/>
    <col min="3843" max="3843" width="17.85546875" style="156" customWidth="1"/>
    <col min="3844" max="3844" width="11.85546875" style="156" customWidth="1"/>
    <col min="3845" max="3845" width="17.85546875" style="156" customWidth="1"/>
    <col min="3846" max="3846" width="12.28515625" style="156" customWidth="1"/>
    <col min="3847" max="3847" width="16.28515625" style="156" customWidth="1"/>
    <col min="3848" max="3848" width="12.7109375" style="156" customWidth="1"/>
    <col min="3849" max="3849" width="16.28515625" style="156" customWidth="1"/>
    <col min="3850" max="3850" width="12.7109375" style="156" customWidth="1"/>
    <col min="3851" max="3851" width="10.5703125" style="156" customWidth="1"/>
    <col min="3852" max="3852" width="16.85546875" style="156" customWidth="1"/>
    <col min="3853" max="4088" width="11.42578125" style="156"/>
    <col min="4089" max="4089" width="2.42578125" style="156" customWidth="1"/>
    <col min="4090" max="4090" width="17.140625" style="156" customWidth="1"/>
    <col min="4091" max="4091" width="102.5703125" style="156" customWidth="1"/>
    <col min="4092" max="4092" width="26.7109375" style="156" customWidth="1"/>
    <col min="4093" max="4093" width="18.28515625" style="156" customWidth="1"/>
    <col min="4094" max="4094" width="11.85546875" style="156" customWidth="1"/>
    <col min="4095" max="4095" width="17.85546875" style="156" customWidth="1"/>
    <col min="4096" max="4096" width="11.85546875" style="156" customWidth="1"/>
    <col min="4097" max="4097" width="19.42578125" style="156" customWidth="1"/>
    <col min="4098" max="4098" width="12.42578125" style="156" customWidth="1"/>
    <col min="4099" max="4099" width="17.85546875" style="156" customWidth="1"/>
    <col min="4100" max="4100" width="11.85546875" style="156" customWidth="1"/>
    <col min="4101" max="4101" width="17.85546875" style="156" customWidth="1"/>
    <col min="4102" max="4102" width="12.28515625" style="156" customWidth="1"/>
    <col min="4103" max="4103" width="16.28515625" style="156" customWidth="1"/>
    <col min="4104" max="4104" width="12.7109375" style="156" customWidth="1"/>
    <col min="4105" max="4105" width="16.28515625" style="156" customWidth="1"/>
    <col min="4106" max="4106" width="12.7109375" style="156" customWidth="1"/>
    <col min="4107" max="4107" width="10.5703125" style="156" customWidth="1"/>
    <col min="4108" max="4108" width="16.85546875" style="156" customWidth="1"/>
    <col min="4109" max="4344" width="11.42578125" style="156"/>
    <col min="4345" max="4345" width="2.42578125" style="156" customWidth="1"/>
    <col min="4346" max="4346" width="17.140625" style="156" customWidth="1"/>
    <col min="4347" max="4347" width="102.5703125" style="156" customWidth="1"/>
    <col min="4348" max="4348" width="26.7109375" style="156" customWidth="1"/>
    <col min="4349" max="4349" width="18.28515625" style="156" customWidth="1"/>
    <col min="4350" max="4350" width="11.85546875" style="156" customWidth="1"/>
    <col min="4351" max="4351" width="17.85546875" style="156" customWidth="1"/>
    <col min="4352" max="4352" width="11.85546875" style="156" customWidth="1"/>
    <col min="4353" max="4353" width="19.42578125" style="156" customWidth="1"/>
    <col min="4354" max="4354" width="12.42578125" style="156" customWidth="1"/>
    <col min="4355" max="4355" width="17.85546875" style="156" customWidth="1"/>
    <col min="4356" max="4356" width="11.85546875" style="156" customWidth="1"/>
    <col min="4357" max="4357" width="17.85546875" style="156" customWidth="1"/>
    <col min="4358" max="4358" width="12.28515625" style="156" customWidth="1"/>
    <col min="4359" max="4359" width="16.28515625" style="156" customWidth="1"/>
    <col min="4360" max="4360" width="12.7109375" style="156" customWidth="1"/>
    <col min="4361" max="4361" width="16.28515625" style="156" customWidth="1"/>
    <col min="4362" max="4362" width="12.7109375" style="156" customWidth="1"/>
    <col min="4363" max="4363" width="10.5703125" style="156" customWidth="1"/>
    <col min="4364" max="4364" width="16.85546875" style="156" customWidth="1"/>
    <col min="4365" max="4600" width="11.42578125" style="156"/>
    <col min="4601" max="4601" width="2.42578125" style="156" customWidth="1"/>
    <col min="4602" max="4602" width="17.140625" style="156" customWidth="1"/>
    <col min="4603" max="4603" width="102.5703125" style="156" customWidth="1"/>
    <col min="4604" max="4604" width="26.7109375" style="156" customWidth="1"/>
    <col min="4605" max="4605" width="18.28515625" style="156" customWidth="1"/>
    <col min="4606" max="4606" width="11.85546875" style="156" customWidth="1"/>
    <col min="4607" max="4607" width="17.85546875" style="156" customWidth="1"/>
    <col min="4608" max="4608" width="11.85546875" style="156" customWidth="1"/>
    <col min="4609" max="4609" width="19.42578125" style="156" customWidth="1"/>
    <col min="4610" max="4610" width="12.42578125" style="156" customWidth="1"/>
    <col min="4611" max="4611" width="17.85546875" style="156" customWidth="1"/>
    <col min="4612" max="4612" width="11.85546875" style="156" customWidth="1"/>
    <col min="4613" max="4613" width="17.85546875" style="156" customWidth="1"/>
    <col min="4614" max="4614" width="12.28515625" style="156" customWidth="1"/>
    <col min="4615" max="4615" width="16.28515625" style="156" customWidth="1"/>
    <col min="4616" max="4616" width="12.7109375" style="156" customWidth="1"/>
    <col min="4617" max="4617" width="16.28515625" style="156" customWidth="1"/>
    <col min="4618" max="4618" width="12.7109375" style="156" customWidth="1"/>
    <col min="4619" max="4619" width="10.5703125" style="156" customWidth="1"/>
    <col min="4620" max="4620" width="16.85546875" style="156" customWidth="1"/>
    <col min="4621" max="4856" width="11.42578125" style="156"/>
    <col min="4857" max="4857" width="2.42578125" style="156" customWidth="1"/>
    <col min="4858" max="4858" width="17.140625" style="156" customWidth="1"/>
    <col min="4859" max="4859" width="102.5703125" style="156" customWidth="1"/>
    <col min="4860" max="4860" width="26.7109375" style="156" customWidth="1"/>
    <col min="4861" max="4861" width="18.28515625" style="156" customWidth="1"/>
    <col min="4862" max="4862" width="11.85546875" style="156" customWidth="1"/>
    <col min="4863" max="4863" width="17.85546875" style="156" customWidth="1"/>
    <col min="4864" max="4864" width="11.85546875" style="156" customWidth="1"/>
    <col min="4865" max="4865" width="19.42578125" style="156" customWidth="1"/>
    <col min="4866" max="4866" width="12.42578125" style="156" customWidth="1"/>
    <col min="4867" max="4867" width="17.85546875" style="156" customWidth="1"/>
    <col min="4868" max="4868" width="11.85546875" style="156" customWidth="1"/>
    <col min="4869" max="4869" width="17.85546875" style="156" customWidth="1"/>
    <col min="4870" max="4870" width="12.28515625" style="156" customWidth="1"/>
    <col min="4871" max="4871" width="16.28515625" style="156" customWidth="1"/>
    <col min="4872" max="4872" width="12.7109375" style="156" customWidth="1"/>
    <col min="4873" max="4873" width="16.28515625" style="156" customWidth="1"/>
    <col min="4874" max="4874" width="12.7109375" style="156" customWidth="1"/>
    <col min="4875" max="4875" width="10.5703125" style="156" customWidth="1"/>
    <col min="4876" max="4876" width="16.85546875" style="156" customWidth="1"/>
    <col min="4877" max="5112" width="11.42578125" style="156"/>
    <col min="5113" max="5113" width="2.42578125" style="156" customWidth="1"/>
    <col min="5114" max="5114" width="17.140625" style="156" customWidth="1"/>
    <col min="5115" max="5115" width="102.5703125" style="156" customWidth="1"/>
    <col min="5116" max="5116" width="26.7109375" style="156" customWidth="1"/>
    <col min="5117" max="5117" width="18.28515625" style="156" customWidth="1"/>
    <col min="5118" max="5118" width="11.85546875" style="156" customWidth="1"/>
    <col min="5119" max="5119" width="17.85546875" style="156" customWidth="1"/>
    <col min="5120" max="5120" width="11.85546875" style="156" customWidth="1"/>
    <col min="5121" max="5121" width="19.42578125" style="156" customWidth="1"/>
    <col min="5122" max="5122" width="12.42578125" style="156" customWidth="1"/>
    <col min="5123" max="5123" width="17.85546875" style="156" customWidth="1"/>
    <col min="5124" max="5124" width="11.85546875" style="156" customWidth="1"/>
    <col min="5125" max="5125" width="17.85546875" style="156" customWidth="1"/>
    <col min="5126" max="5126" width="12.28515625" style="156" customWidth="1"/>
    <col min="5127" max="5127" width="16.28515625" style="156" customWidth="1"/>
    <col min="5128" max="5128" width="12.7109375" style="156" customWidth="1"/>
    <col min="5129" max="5129" width="16.28515625" style="156" customWidth="1"/>
    <col min="5130" max="5130" width="12.7109375" style="156" customWidth="1"/>
    <col min="5131" max="5131" width="10.5703125" style="156" customWidth="1"/>
    <col min="5132" max="5132" width="16.85546875" style="156" customWidth="1"/>
    <col min="5133" max="5368" width="11.42578125" style="156"/>
    <col min="5369" max="5369" width="2.42578125" style="156" customWidth="1"/>
    <col min="5370" max="5370" width="17.140625" style="156" customWidth="1"/>
    <col min="5371" max="5371" width="102.5703125" style="156" customWidth="1"/>
    <col min="5372" max="5372" width="26.7109375" style="156" customWidth="1"/>
    <col min="5373" max="5373" width="18.28515625" style="156" customWidth="1"/>
    <col min="5374" max="5374" width="11.85546875" style="156" customWidth="1"/>
    <col min="5375" max="5375" width="17.85546875" style="156" customWidth="1"/>
    <col min="5376" max="5376" width="11.85546875" style="156" customWidth="1"/>
    <col min="5377" max="5377" width="19.42578125" style="156" customWidth="1"/>
    <col min="5378" max="5378" width="12.42578125" style="156" customWidth="1"/>
    <col min="5379" max="5379" width="17.85546875" style="156" customWidth="1"/>
    <col min="5380" max="5380" width="11.85546875" style="156" customWidth="1"/>
    <col min="5381" max="5381" width="17.85546875" style="156" customWidth="1"/>
    <col min="5382" max="5382" width="12.28515625" style="156" customWidth="1"/>
    <col min="5383" max="5383" width="16.28515625" style="156" customWidth="1"/>
    <col min="5384" max="5384" width="12.7109375" style="156" customWidth="1"/>
    <col min="5385" max="5385" width="16.28515625" style="156" customWidth="1"/>
    <col min="5386" max="5386" width="12.7109375" style="156" customWidth="1"/>
    <col min="5387" max="5387" width="10.5703125" style="156" customWidth="1"/>
    <col min="5388" max="5388" width="16.85546875" style="156" customWidth="1"/>
    <col min="5389" max="5624" width="11.42578125" style="156"/>
    <col min="5625" max="5625" width="2.42578125" style="156" customWidth="1"/>
    <col min="5626" max="5626" width="17.140625" style="156" customWidth="1"/>
    <col min="5627" max="5627" width="102.5703125" style="156" customWidth="1"/>
    <col min="5628" max="5628" width="26.7109375" style="156" customWidth="1"/>
    <col min="5629" max="5629" width="18.28515625" style="156" customWidth="1"/>
    <col min="5630" max="5630" width="11.85546875" style="156" customWidth="1"/>
    <col min="5631" max="5631" width="17.85546875" style="156" customWidth="1"/>
    <col min="5632" max="5632" width="11.85546875" style="156" customWidth="1"/>
    <col min="5633" max="5633" width="19.42578125" style="156" customWidth="1"/>
    <col min="5634" max="5634" width="12.42578125" style="156" customWidth="1"/>
    <col min="5635" max="5635" width="17.85546875" style="156" customWidth="1"/>
    <col min="5636" max="5636" width="11.85546875" style="156" customWidth="1"/>
    <col min="5637" max="5637" width="17.85546875" style="156" customWidth="1"/>
    <col min="5638" max="5638" width="12.28515625" style="156" customWidth="1"/>
    <col min="5639" max="5639" width="16.28515625" style="156" customWidth="1"/>
    <col min="5640" max="5640" width="12.7109375" style="156" customWidth="1"/>
    <col min="5641" max="5641" width="16.28515625" style="156" customWidth="1"/>
    <col min="5642" max="5642" width="12.7109375" style="156" customWidth="1"/>
    <col min="5643" max="5643" width="10.5703125" style="156" customWidth="1"/>
    <col min="5644" max="5644" width="16.85546875" style="156" customWidth="1"/>
    <col min="5645" max="5880" width="11.42578125" style="156"/>
    <col min="5881" max="5881" width="2.42578125" style="156" customWidth="1"/>
    <col min="5882" max="5882" width="17.140625" style="156" customWidth="1"/>
    <col min="5883" max="5883" width="102.5703125" style="156" customWidth="1"/>
    <col min="5884" max="5884" width="26.7109375" style="156" customWidth="1"/>
    <col min="5885" max="5885" width="18.28515625" style="156" customWidth="1"/>
    <col min="5886" max="5886" width="11.85546875" style="156" customWidth="1"/>
    <col min="5887" max="5887" width="17.85546875" style="156" customWidth="1"/>
    <col min="5888" max="5888" width="11.85546875" style="156" customWidth="1"/>
    <col min="5889" max="5889" width="19.42578125" style="156" customWidth="1"/>
    <col min="5890" max="5890" width="12.42578125" style="156" customWidth="1"/>
    <col min="5891" max="5891" width="17.85546875" style="156" customWidth="1"/>
    <col min="5892" max="5892" width="11.85546875" style="156" customWidth="1"/>
    <col min="5893" max="5893" width="17.85546875" style="156" customWidth="1"/>
    <col min="5894" max="5894" width="12.28515625" style="156" customWidth="1"/>
    <col min="5895" max="5895" width="16.28515625" style="156" customWidth="1"/>
    <col min="5896" max="5896" width="12.7109375" style="156" customWidth="1"/>
    <col min="5897" max="5897" width="16.28515625" style="156" customWidth="1"/>
    <col min="5898" max="5898" width="12.7109375" style="156" customWidth="1"/>
    <col min="5899" max="5899" width="10.5703125" style="156" customWidth="1"/>
    <col min="5900" max="5900" width="16.85546875" style="156" customWidth="1"/>
    <col min="5901" max="6136" width="11.42578125" style="156"/>
    <col min="6137" max="6137" width="2.42578125" style="156" customWidth="1"/>
    <col min="6138" max="6138" width="17.140625" style="156" customWidth="1"/>
    <col min="6139" max="6139" width="102.5703125" style="156" customWidth="1"/>
    <col min="6140" max="6140" width="26.7109375" style="156" customWidth="1"/>
    <col min="6141" max="6141" width="18.28515625" style="156" customWidth="1"/>
    <col min="6142" max="6142" width="11.85546875" style="156" customWidth="1"/>
    <col min="6143" max="6143" width="17.85546875" style="156" customWidth="1"/>
    <col min="6144" max="6144" width="11.85546875" style="156" customWidth="1"/>
    <col min="6145" max="6145" width="19.42578125" style="156" customWidth="1"/>
    <col min="6146" max="6146" width="12.42578125" style="156" customWidth="1"/>
    <col min="6147" max="6147" width="17.85546875" style="156" customWidth="1"/>
    <col min="6148" max="6148" width="11.85546875" style="156" customWidth="1"/>
    <col min="6149" max="6149" width="17.85546875" style="156" customWidth="1"/>
    <col min="6150" max="6150" width="12.28515625" style="156" customWidth="1"/>
    <col min="6151" max="6151" width="16.28515625" style="156" customWidth="1"/>
    <col min="6152" max="6152" width="12.7109375" style="156" customWidth="1"/>
    <col min="6153" max="6153" width="16.28515625" style="156" customWidth="1"/>
    <col min="6154" max="6154" width="12.7109375" style="156" customWidth="1"/>
    <col min="6155" max="6155" width="10.5703125" style="156" customWidth="1"/>
    <col min="6156" max="6156" width="16.85546875" style="156" customWidth="1"/>
    <col min="6157" max="6392" width="11.42578125" style="156"/>
    <col min="6393" max="6393" width="2.42578125" style="156" customWidth="1"/>
    <col min="6394" max="6394" width="17.140625" style="156" customWidth="1"/>
    <col min="6395" max="6395" width="102.5703125" style="156" customWidth="1"/>
    <col min="6396" max="6396" width="26.7109375" style="156" customWidth="1"/>
    <col min="6397" max="6397" width="18.28515625" style="156" customWidth="1"/>
    <col min="6398" max="6398" width="11.85546875" style="156" customWidth="1"/>
    <col min="6399" max="6399" width="17.85546875" style="156" customWidth="1"/>
    <col min="6400" max="6400" width="11.85546875" style="156" customWidth="1"/>
    <col min="6401" max="6401" width="19.42578125" style="156" customWidth="1"/>
    <col min="6402" max="6402" width="12.42578125" style="156" customWidth="1"/>
    <col min="6403" max="6403" width="17.85546875" style="156" customWidth="1"/>
    <col min="6404" max="6404" width="11.85546875" style="156" customWidth="1"/>
    <col min="6405" max="6405" width="17.85546875" style="156" customWidth="1"/>
    <col min="6406" max="6406" width="12.28515625" style="156" customWidth="1"/>
    <col min="6407" max="6407" width="16.28515625" style="156" customWidth="1"/>
    <col min="6408" max="6408" width="12.7109375" style="156" customWidth="1"/>
    <col min="6409" max="6409" width="16.28515625" style="156" customWidth="1"/>
    <col min="6410" max="6410" width="12.7109375" style="156" customWidth="1"/>
    <col min="6411" max="6411" width="10.5703125" style="156" customWidth="1"/>
    <col min="6412" max="6412" width="16.85546875" style="156" customWidth="1"/>
    <col min="6413" max="6648" width="11.42578125" style="156"/>
    <col min="6649" max="6649" width="2.42578125" style="156" customWidth="1"/>
    <col min="6650" max="6650" width="17.140625" style="156" customWidth="1"/>
    <col min="6651" max="6651" width="102.5703125" style="156" customWidth="1"/>
    <col min="6652" max="6652" width="26.7109375" style="156" customWidth="1"/>
    <col min="6653" max="6653" width="18.28515625" style="156" customWidth="1"/>
    <col min="6654" max="6654" width="11.85546875" style="156" customWidth="1"/>
    <col min="6655" max="6655" width="17.85546875" style="156" customWidth="1"/>
    <col min="6656" max="6656" width="11.85546875" style="156" customWidth="1"/>
    <col min="6657" max="6657" width="19.42578125" style="156" customWidth="1"/>
    <col min="6658" max="6658" width="12.42578125" style="156" customWidth="1"/>
    <col min="6659" max="6659" width="17.85546875" style="156" customWidth="1"/>
    <col min="6660" max="6660" width="11.85546875" style="156" customWidth="1"/>
    <col min="6661" max="6661" width="17.85546875" style="156" customWidth="1"/>
    <col min="6662" max="6662" width="12.28515625" style="156" customWidth="1"/>
    <col min="6663" max="6663" width="16.28515625" style="156" customWidth="1"/>
    <col min="6664" max="6664" width="12.7109375" style="156" customWidth="1"/>
    <col min="6665" max="6665" width="16.28515625" style="156" customWidth="1"/>
    <col min="6666" max="6666" width="12.7109375" style="156" customWidth="1"/>
    <col min="6667" max="6667" width="10.5703125" style="156" customWidth="1"/>
    <col min="6668" max="6668" width="16.85546875" style="156" customWidth="1"/>
    <col min="6669" max="6904" width="11.42578125" style="156"/>
    <col min="6905" max="6905" width="2.42578125" style="156" customWidth="1"/>
    <col min="6906" max="6906" width="17.140625" style="156" customWidth="1"/>
    <col min="6907" max="6907" width="102.5703125" style="156" customWidth="1"/>
    <col min="6908" max="6908" width="26.7109375" style="156" customWidth="1"/>
    <col min="6909" max="6909" width="18.28515625" style="156" customWidth="1"/>
    <col min="6910" max="6910" width="11.85546875" style="156" customWidth="1"/>
    <col min="6911" max="6911" width="17.85546875" style="156" customWidth="1"/>
    <col min="6912" max="6912" width="11.85546875" style="156" customWidth="1"/>
    <col min="6913" max="6913" width="19.42578125" style="156" customWidth="1"/>
    <col min="6914" max="6914" width="12.42578125" style="156" customWidth="1"/>
    <col min="6915" max="6915" width="17.85546875" style="156" customWidth="1"/>
    <col min="6916" max="6916" width="11.85546875" style="156" customWidth="1"/>
    <col min="6917" max="6917" width="17.85546875" style="156" customWidth="1"/>
    <col min="6918" max="6918" width="12.28515625" style="156" customWidth="1"/>
    <col min="6919" max="6919" width="16.28515625" style="156" customWidth="1"/>
    <col min="6920" max="6920" width="12.7109375" style="156" customWidth="1"/>
    <col min="6921" max="6921" width="16.28515625" style="156" customWidth="1"/>
    <col min="6922" max="6922" width="12.7109375" style="156" customWidth="1"/>
    <col min="6923" max="6923" width="10.5703125" style="156" customWidth="1"/>
    <col min="6924" max="6924" width="16.85546875" style="156" customWidth="1"/>
    <col min="6925" max="7160" width="11.42578125" style="156"/>
    <col min="7161" max="7161" width="2.42578125" style="156" customWidth="1"/>
    <col min="7162" max="7162" width="17.140625" style="156" customWidth="1"/>
    <col min="7163" max="7163" width="102.5703125" style="156" customWidth="1"/>
    <col min="7164" max="7164" width="26.7109375" style="156" customWidth="1"/>
    <col min="7165" max="7165" width="18.28515625" style="156" customWidth="1"/>
    <col min="7166" max="7166" width="11.85546875" style="156" customWidth="1"/>
    <col min="7167" max="7167" width="17.85546875" style="156" customWidth="1"/>
    <col min="7168" max="7168" width="11.85546875" style="156" customWidth="1"/>
    <col min="7169" max="7169" width="19.42578125" style="156" customWidth="1"/>
    <col min="7170" max="7170" width="12.42578125" style="156" customWidth="1"/>
    <col min="7171" max="7171" width="17.85546875" style="156" customWidth="1"/>
    <col min="7172" max="7172" width="11.85546875" style="156" customWidth="1"/>
    <col min="7173" max="7173" width="17.85546875" style="156" customWidth="1"/>
    <col min="7174" max="7174" width="12.28515625" style="156" customWidth="1"/>
    <col min="7175" max="7175" width="16.28515625" style="156" customWidth="1"/>
    <col min="7176" max="7176" width="12.7109375" style="156" customWidth="1"/>
    <col min="7177" max="7177" width="16.28515625" style="156" customWidth="1"/>
    <col min="7178" max="7178" width="12.7109375" style="156" customWidth="1"/>
    <col min="7179" max="7179" width="10.5703125" style="156" customWidth="1"/>
    <col min="7180" max="7180" width="16.85546875" style="156" customWidth="1"/>
    <col min="7181" max="7416" width="11.42578125" style="156"/>
    <col min="7417" max="7417" width="2.42578125" style="156" customWidth="1"/>
    <col min="7418" max="7418" width="17.140625" style="156" customWidth="1"/>
    <col min="7419" max="7419" width="102.5703125" style="156" customWidth="1"/>
    <col min="7420" max="7420" width="26.7109375" style="156" customWidth="1"/>
    <col min="7421" max="7421" width="18.28515625" style="156" customWidth="1"/>
    <col min="7422" max="7422" width="11.85546875" style="156" customWidth="1"/>
    <col min="7423" max="7423" width="17.85546875" style="156" customWidth="1"/>
    <col min="7424" max="7424" width="11.85546875" style="156" customWidth="1"/>
    <col min="7425" max="7425" width="19.42578125" style="156" customWidth="1"/>
    <col min="7426" max="7426" width="12.42578125" style="156" customWidth="1"/>
    <col min="7427" max="7427" width="17.85546875" style="156" customWidth="1"/>
    <col min="7428" max="7428" width="11.85546875" style="156" customWidth="1"/>
    <col min="7429" max="7429" width="17.85546875" style="156" customWidth="1"/>
    <col min="7430" max="7430" width="12.28515625" style="156" customWidth="1"/>
    <col min="7431" max="7431" width="16.28515625" style="156" customWidth="1"/>
    <col min="7432" max="7432" width="12.7109375" style="156" customWidth="1"/>
    <col min="7433" max="7433" width="16.28515625" style="156" customWidth="1"/>
    <col min="7434" max="7434" width="12.7109375" style="156" customWidth="1"/>
    <col min="7435" max="7435" width="10.5703125" style="156" customWidth="1"/>
    <col min="7436" max="7436" width="16.85546875" style="156" customWidth="1"/>
    <col min="7437" max="7672" width="11.42578125" style="156"/>
    <col min="7673" max="7673" width="2.42578125" style="156" customWidth="1"/>
    <col min="7674" max="7674" width="17.140625" style="156" customWidth="1"/>
    <col min="7675" max="7675" width="102.5703125" style="156" customWidth="1"/>
    <col min="7676" max="7676" width="26.7109375" style="156" customWidth="1"/>
    <col min="7677" max="7677" width="18.28515625" style="156" customWidth="1"/>
    <col min="7678" max="7678" width="11.85546875" style="156" customWidth="1"/>
    <col min="7679" max="7679" width="17.85546875" style="156" customWidth="1"/>
    <col min="7680" max="7680" width="11.85546875" style="156" customWidth="1"/>
    <col min="7681" max="7681" width="19.42578125" style="156" customWidth="1"/>
    <col min="7682" max="7682" width="12.42578125" style="156" customWidth="1"/>
    <col min="7683" max="7683" width="17.85546875" style="156" customWidth="1"/>
    <col min="7684" max="7684" width="11.85546875" style="156" customWidth="1"/>
    <col min="7685" max="7685" width="17.85546875" style="156" customWidth="1"/>
    <col min="7686" max="7686" width="12.28515625" style="156" customWidth="1"/>
    <col min="7687" max="7687" width="16.28515625" style="156" customWidth="1"/>
    <col min="7688" max="7688" width="12.7109375" style="156" customWidth="1"/>
    <col min="7689" max="7689" width="16.28515625" style="156" customWidth="1"/>
    <col min="7690" max="7690" width="12.7109375" style="156" customWidth="1"/>
    <col min="7691" max="7691" width="10.5703125" style="156" customWidth="1"/>
    <col min="7692" max="7692" width="16.85546875" style="156" customWidth="1"/>
    <col min="7693" max="7928" width="11.42578125" style="156"/>
    <col min="7929" max="7929" width="2.42578125" style="156" customWidth="1"/>
    <col min="7930" max="7930" width="17.140625" style="156" customWidth="1"/>
    <col min="7931" max="7931" width="102.5703125" style="156" customWidth="1"/>
    <col min="7932" max="7932" width="26.7109375" style="156" customWidth="1"/>
    <col min="7933" max="7933" width="18.28515625" style="156" customWidth="1"/>
    <col min="7934" max="7934" width="11.85546875" style="156" customWidth="1"/>
    <col min="7935" max="7935" width="17.85546875" style="156" customWidth="1"/>
    <col min="7936" max="7936" width="11.85546875" style="156" customWidth="1"/>
    <col min="7937" max="7937" width="19.42578125" style="156" customWidth="1"/>
    <col min="7938" max="7938" width="12.42578125" style="156" customWidth="1"/>
    <col min="7939" max="7939" width="17.85546875" style="156" customWidth="1"/>
    <col min="7940" max="7940" width="11.85546875" style="156" customWidth="1"/>
    <col min="7941" max="7941" width="17.85546875" style="156" customWidth="1"/>
    <col min="7942" max="7942" width="12.28515625" style="156" customWidth="1"/>
    <col min="7943" max="7943" width="16.28515625" style="156" customWidth="1"/>
    <col min="7944" max="7944" width="12.7109375" style="156" customWidth="1"/>
    <col min="7945" max="7945" width="16.28515625" style="156" customWidth="1"/>
    <col min="7946" max="7946" width="12.7109375" style="156" customWidth="1"/>
    <col min="7947" max="7947" width="10.5703125" style="156" customWidth="1"/>
    <col min="7948" max="7948" width="16.85546875" style="156" customWidth="1"/>
    <col min="7949" max="8184" width="11.42578125" style="156"/>
    <col min="8185" max="8185" width="2.42578125" style="156" customWidth="1"/>
    <col min="8186" max="8186" width="17.140625" style="156" customWidth="1"/>
    <col min="8187" max="8187" width="102.5703125" style="156" customWidth="1"/>
    <col min="8188" max="8188" width="26.7109375" style="156" customWidth="1"/>
    <col min="8189" max="8189" width="18.28515625" style="156" customWidth="1"/>
    <col min="8190" max="8190" width="11.85546875" style="156" customWidth="1"/>
    <col min="8191" max="8191" width="17.85546875" style="156" customWidth="1"/>
    <col min="8192" max="8192" width="11.85546875" style="156" customWidth="1"/>
    <col min="8193" max="8193" width="19.42578125" style="156" customWidth="1"/>
    <col min="8194" max="8194" width="12.42578125" style="156" customWidth="1"/>
    <col min="8195" max="8195" width="17.85546875" style="156" customWidth="1"/>
    <col min="8196" max="8196" width="11.85546875" style="156" customWidth="1"/>
    <col min="8197" max="8197" width="17.85546875" style="156" customWidth="1"/>
    <col min="8198" max="8198" width="12.28515625" style="156" customWidth="1"/>
    <col min="8199" max="8199" width="16.28515625" style="156" customWidth="1"/>
    <col min="8200" max="8200" width="12.7109375" style="156" customWidth="1"/>
    <col min="8201" max="8201" width="16.28515625" style="156" customWidth="1"/>
    <col min="8202" max="8202" width="12.7109375" style="156" customWidth="1"/>
    <col min="8203" max="8203" width="10.5703125" style="156" customWidth="1"/>
    <col min="8204" max="8204" width="16.85546875" style="156" customWidth="1"/>
    <col min="8205" max="8440" width="11.42578125" style="156"/>
    <col min="8441" max="8441" width="2.42578125" style="156" customWidth="1"/>
    <col min="8442" max="8442" width="17.140625" style="156" customWidth="1"/>
    <col min="8443" max="8443" width="102.5703125" style="156" customWidth="1"/>
    <col min="8444" max="8444" width="26.7109375" style="156" customWidth="1"/>
    <col min="8445" max="8445" width="18.28515625" style="156" customWidth="1"/>
    <col min="8446" max="8446" width="11.85546875" style="156" customWidth="1"/>
    <col min="8447" max="8447" width="17.85546875" style="156" customWidth="1"/>
    <col min="8448" max="8448" width="11.85546875" style="156" customWidth="1"/>
    <col min="8449" max="8449" width="19.42578125" style="156" customWidth="1"/>
    <col min="8450" max="8450" width="12.42578125" style="156" customWidth="1"/>
    <col min="8451" max="8451" width="17.85546875" style="156" customWidth="1"/>
    <col min="8452" max="8452" width="11.85546875" style="156" customWidth="1"/>
    <col min="8453" max="8453" width="17.85546875" style="156" customWidth="1"/>
    <col min="8454" max="8454" width="12.28515625" style="156" customWidth="1"/>
    <col min="8455" max="8455" width="16.28515625" style="156" customWidth="1"/>
    <col min="8456" max="8456" width="12.7109375" style="156" customWidth="1"/>
    <col min="8457" max="8457" width="16.28515625" style="156" customWidth="1"/>
    <col min="8458" max="8458" width="12.7109375" style="156" customWidth="1"/>
    <col min="8459" max="8459" width="10.5703125" style="156" customWidth="1"/>
    <col min="8460" max="8460" width="16.85546875" style="156" customWidth="1"/>
    <col min="8461" max="8696" width="11.42578125" style="156"/>
    <col min="8697" max="8697" width="2.42578125" style="156" customWidth="1"/>
    <col min="8698" max="8698" width="17.140625" style="156" customWidth="1"/>
    <col min="8699" max="8699" width="102.5703125" style="156" customWidth="1"/>
    <col min="8700" max="8700" width="26.7109375" style="156" customWidth="1"/>
    <col min="8701" max="8701" width="18.28515625" style="156" customWidth="1"/>
    <col min="8702" max="8702" width="11.85546875" style="156" customWidth="1"/>
    <col min="8703" max="8703" width="17.85546875" style="156" customWidth="1"/>
    <col min="8704" max="8704" width="11.85546875" style="156" customWidth="1"/>
    <col min="8705" max="8705" width="19.42578125" style="156" customWidth="1"/>
    <col min="8706" max="8706" width="12.42578125" style="156" customWidth="1"/>
    <col min="8707" max="8707" width="17.85546875" style="156" customWidth="1"/>
    <col min="8708" max="8708" width="11.85546875" style="156" customWidth="1"/>
    <col min="8709" max="8709" width="17.85546875" style="156" customWidth="1"/>
    <col min="8710" max="8710" width="12.28515625" style="156" customWidth="1"/>
    <col min="8711" max="8711" width="16.28515625" style="156" customWidth="1"/>
    <col min="8712" max="8712" width="12.7109375" style="156" customWidth="1"/>
    <col min="8713" max="8713" width="16.28515625" style="156" customWidth="1"/>
    <col min="8714" max="8714" width="12.7109375" style="156" customWidth="1"/>
    <col min="8715" max="8715" width="10.5703125" style="156" customWidth="1"/>
    <col min="8716" max="8716" width="16.85546875" style="156" customWidth="1"/>
    <col min="8717" max="8952" width="11.42578125" style="156"/>
    <col min="8953" max="8953" width="2.42578125" style="156" customWidth="1"/>
    <col min="8954" max="8954" width="17.140625" style="156" customWidth="1"/>
    <col min="8955" max="8955" width="102.5703125" style="156" customWidth="1"/>
    <col min="8956" max="8956" width="26.7109375" style="156" customWidth="1"/>
    <col min="8957" max="8957" width="18.28515625" style="156" customWidth="1"/>
    <col min="8958" max="8958" width="11.85546875" style="156" customWidth="1"/>
    <col min="8959" max="8959" width="17.85546875" style="156" customWidth="1"/>
    <col min="8960" max="8960" width="11.85546875" style="156" customWidth="1"/>
    <col min="8961" max="8961" width="19.42578125" style="156" customWidth="1"/>
    <col min="8962" max="8962" width="12.42578125" style="156" customWidth="1"/>
    <col min="8963" max="8963" width="17.85546875" style="156" customWidth="1"/>
    <col min="8964" max="8964" width="11.85546875" style="156" customWidth="1"/>
    <col min="8965" max="8965" width="17.85546875" style="156" customWidth="1"/>
    <col min="8966" max="8966" width="12.28515625" style="156" customWidth="1"/>
    <col min="8967" max="8967" width="16.28515625" style="156" customWidth="1"/>
    <col min="8968" max="8968" width="12.7109375" style="156" customWidth="1"/>
    <col min="8969" max="8969" width="16.28515625" style="156" customWidth="1"/>
    <col min="8970" max="8970" width="12.7109375" style="156" customWidth="1"/>
    <col min="8971" max="8971" width="10.5703125" style="156" customWidth="1"/>
    <col min="8972" max="8972" width="16.85546875" style="156" customWidth="1"/>
    <col min="8973" max="9208" width="11.42578125" style="156"/>
    <col min="9209" max="9209" width="2.42578125" style="156" customWidth="1"/>
    <col min="9210" max="9210" width="17.140625" style="156" customWidth="1"/>
    <col min="9211" max="9211" width="102.5703125" style="156" customWidth="1"/>
    <col min="9212" max="9212" width="26.7109375" style="156" customWidth="1"/>
    <col min="9213" max="9213" width="18.28515625" style="156" customWidth="1"/>
    <col min="9214" max="9214" width="11.85546875" style="156" customWidth="1"/>
    <col min="9215" max="9215" width="17.85546875" style="156" customWidth="1"/>
    <col min="9216" max="9216" width="11.85546875" style="156" customWidth="1"/>
    <col min="9217" max="9217" width="19.42578125" style="156" customWidth="1"/>
    <col min="9218" max="9218" width="12.42578125" style="156" customWidth="1"/>
    <col min="9219" max="9219" width="17.85546875" style="156" customWidth="1"/>
    <col min="9220" max="9220" width="11.85546875" style="156" customWidth="1"/>
    <col min="9221" max="9221" width="17.85546875" style="156" customWidth="1"/>
    <col min="9222" max="9222" width="12.28515625" style="156" customWidth="1"/>
    <col min="9223" max="9223" width="16.28515625" style="156" customWidth="1"/>
    <col min="9224" max="9224" width="12.7109375" style="156" customWidth="1"/>
    <col min="9225" max="9225" width="16.28515625" style="156" customWidth="1"/>
    <col min="9226" max="9226" width="12.7109375" style="156" customWidth="1"/>
    <col min="9227" max="9227" width="10.5703125" style="156" customWidth="1"/>
    <col min="9228" max="9228" width="16.85546875" style="156" customWidth="1"/>
    <col min="9229" max="9464" width="11.42578125" style="156"/>
    <col min="9465" max="9465" width="2.42578125" style="156" customWidth="1"/>
    <col min="9466" max="9466" width="17.140625" style="156" customWidth="1"/>
    <col min="9467" max="9467" width="102.5703125" style="156" customWidth="1"/>
    <col min="9468" max="9468" width="26.7109375" style="156" customWidth="1"/>
    <col min="9469" max="9469" width="18.28515625" style="156" customWidth="1"/>
    <col min="9470" max="9470" width="11.85546875" style="156" customWidth="1"/>
    <col min="9471" max="9471" width="17.85546875" style="156" customWidth="1"/>
    <col min="9472" max="9472" width="11.85546875" style="156" customWidth="1"/>
    <col min="9473" max="9473" width="19.42578125" style="156" customWidth="1"/>
    <col min="9474" max="9474" width="12.42578125" style="156" customWidth="1"/>
    <col min="9475" max="9475" width="17.85546875" style="156" customWidth="1"/>
    <col min="9476" max="9476" width="11.85546875" style="156" customWidth="1"/>
    <col min="9477" max="9477" width="17.85546875" style="156" customWidth="1"/>
    <col min="9478" max="9478" width="12.28515625" style="156" customWidth="1"/>
    <col min="9479" max="9479" width="16.28515625" style="156" customWidth="1"/>
    <col min="9480" max="9480" width="12.7109375" style="156" customWidth="1"/>
    <col min="9481" max="9481" width="16.28515625" style="156" customWidth="1"/>
    <col min="9482" max="9482" width="12.7109375" style="156" customWidth="1"/>
    <col min="9483" max="9483" width="10.5703125" style="156" customWidth="1"/>
    <col min="9484" max="9484" width="16.85546875" style="156" customWidth="1"/>
    <col min="9485" max="9720" width="11.42578125" style="156"/>
    <col min="9721" max="9721" width="2.42578125" style="156" customWidth="1"/>
    <col min="9722" max="9722" width="17.140625" style="156" customWidth="1"/>
    <col min="9723" max="9723" width="102.5703125" style="156" customWidth="1"/>
    <col min="9724" max="9724" width="26.7109375" style="156" customWidth="1"/>
    <col min="9725" max="9725" width="18.28515625" style="156" customWidth="1"/>
    <col min="9726" max="9726" width="11.85546875" style="156" customWidth="1"/>
    <col min="9727" max="9727" width="17.85546875" style="156" customWidth="1"/>
    <col min="9728" max="9728" width="11.85546875" style="156" customWidth="1"/>
    <col min="9729" max="9729" width="19.42578125" style="156" customWidth="1"/>
    <col min="9730" max="9730" width="12.42578125" style="156" customWidth="1"/>
    <col min="9731" max="9731" width="17.85546875" style="156" customWidth="1"/>
    <col min="9732" max="9732" width="11.85546875" style="156" customWidth="1"/>
    <col min="9733" max="9733" width="17.85546875" style="156" customWidth="1"/>
    <col min="9734" max="9734" width="12.28515625" style="156" customWidth="1"/>
    <col min="9735" max="9735" width="16.28515625" style="156" customWidth="1"/>
    <col min="9736" max="9736" width="12.7109375" style="156" customWidth="1"/>
    <col min="9737" max="9737" width="16.28515625" style="156" customWidth="1"/>
    <col min="9738" max="9738" width="12.7109375" style="156" customWidth="1"/>
    <col min="9739" max="9739" width="10.5703125" style="156" customWidth="1"/>
    <col min="9740" max="9740" width="16.85546875" style="156" customWidth="1"/>
    <col min="9741" max="9976" width="11.42578125" style="156"/>
    <col min="9977" max="9977" width="2.42578125" style="156" customWidth="1"/>
    <col min="9978" max="9978" width="17.140625" style="156" customWidth="1"/>
    <col min="9979" max="9979" width="102.5703125" style="156" customWidth="1"/>
    <col min="9980" max="9980" width="26.7109375" style="156" customWidth="1"/>
    <col min="9981" max="9981" width="18.28515625" style="156" customWidth="1"/>
    <col min="9982" max="9982" width="11.85546875" style="156" customWidth="1"/>
    <col min="9983" max="9983" width="17.85546875" style="156" customWidth="1"/>
    <col min="9984" max="9984" width="11.85546875" style="156" customWidth="1"/>
    <col min="9985" max="9985" width="19.42578125" style="156" customWidth="1"/>
    <col min="9986" max="9986" width="12.42578125" style="156" customWidth="1"/>
    <col min="9987" max="9987" width="17.85546875" style="156" customWidth="1"/>
    <col min="9988" max="9988" width="11.85546875" style="156" customWidth="1"/>
    <col min="9989" max="9989" width="17.85546875" style="156" customWidth="1"/>
    <col min="9990" max="9990" width="12.28515625" style="156" customWidth="1"/>
    <col min="9991" max="9991" width="16.28515625" style="156" customWidth="1"/>
    <col min="9992" max="9992" width="12.7109375" style="156" customWidth="1"/>
    <col min="9993" max="9993" width="16.28515625" style="156" customWidth="1"/>
    <col min="9994" max="9994" width="12.7109375" style="156" customWidth="1"/>
    <col min="9995" max="9995" width="10.5703125" style="156" customWidth="1"/>
    <col min="9996" max="9996" width="16.85546875" style="156" customWidth="1"/>
    <col min="9997" max="10232" width="11.42578125" style="156"/>
    <col min="10233" max="10233" width="2.42578125" style="156" customWidth="1"/>
    <col min="10234" max="10234" width="17.140625" style="156" customWidth="1"/>
    <col min="10235" max="10235" width="102.5703125" style="156" customWidth="1"/>
    <col min="10236" max="10236" width="26.7109375" style="156" customWidth="1"/>
    <col min="10237" max="10237" width="18.28515625" style="156" customWidth="1"/>
    <col min="10238" max="10238" width="11.85546875" style="156" customWidth="1"/>
    <col min="10239" max="10239" width="17.85546875" style="156" customWidth="1"/>
    <col min="10240" max="10240" width="11.85546875" style="156" customWidth="1"/>
    <col min="10241" max="10241" width="19.42578125" style="156" customWidth="1"/>
    <col min="10242" max="10242" width="12.42578125" style="156" customWidth="1"/>
    <col min="10243" max="10243" width="17.85546875" style="156" customWidth="1"/>
    <col min="10244" max="10244" width="11.85546875" style="156" customWidth="1"/>
    <col min="10245" max="10245" width="17.85546875" style="156" customWidth="1"/>
    <col min="10246" max="10246" width="12.28515625" style="156" customWidth="1"/>
    <col min="10247" max="10247" width="16.28515625" style="156" customWidth="1"/>
    <col min="10248" max="10248" width="12.7109375" style="156" customWidth="1"/>
    <col min="10249" max="10249" width="16.28515625" style="156" customWidth="1"/>
    <col min="10250" max="10250" width="12.7109375" style="156" customWidth="1"/>
    <col min="10251" max="10251" width="10.5703125" style="156" customWidth="1"/>
    <col min="10252" max="10252" width="16.85546875" style="156" customWidth="1"/>
    <col min="10253" max="10488" width="11.42578125" style="156"/>
    <col min="10489" max="10489" width="2.42578125" style="156" customWidth="1"/>
    <col min="10490" max="10490" width="17.140625" style="156" customWidth="1"/>
    <col min="10491" max="10491" width="102.5703125" style="156" customWidth="1"/>
    <col min="10492" max="10492" width="26.7109375" style="156" customWidth="1"/>
    <col min="10493" max="10493" width="18.28515625" style="156" customWidth="1"/>
    <col min="10494" max="10494" width="11.85546875" style="156" customWidth="1"/>
    <col min="10495" max="10495" width="17.85546875" style="156" customWidth="1"/>
    <col min="10496" max="10496" width="11.85546875" style="156" customWidth="1"/>
    <col min="10497" max="10497" width="19.42578125" style="156" customWidth="1"/>
    <col min="10498" max="10498" width="12.42578125" style="156" customWidth="1"/>
    <col min="10499" max="10499" width="17.85546875" style="156" customWidth="1"/>
    <col min="10500" max="10500" width="11.85546875" style="156" customWidth="1"/>
    <col min="10501" max="10501" width="17.85546875" style="156" customWidth="1"/>
    <col min="10502" max="10502" width="12.28515625" style="156" customWidth="1"/>
    <col min="10503" max="10503" width="16.28515625" style="156" customWidth="1"/>
    <col min="10504" max="10504" width="12.7109375" style="156" customWidth="1"/>
    <col min="10505" max="10505" width="16.28515625" style="156" customWidth="1"/>
    <col min="10506" max="10506" width="12.7109375" style="156" customWidth="1"/>
    <col min="10507" max="10507" width="10.5703125" style="156" customWidth="1"/>
    <col min="10508" max="10508" width="16.85546875" style="156" customWidth="1"/>
    <col min="10509" max="10744" width="11.42578125" style="156"/>
    <col min="10745" max="10745" width="2.42578125" style="156" customWidth="1"/>
    <col min="10746" max="10746" width="17.140625" style="156" customWidth="1"/>
    <col min="10747" max="10747" width="102.5703125" style="156" customWidth="1"/>
    <col min="10748" max="10748" width="26.7109375" style="156" customWidth="1"/>
    <col min="10749" max="10749" width="18.28515625" style="156" customWidth="1"/>
    <col min="10750" max="10750" width="11.85546875" style="156" customWidth="1"/>
    <col min="10751" max="10751" width="17.85546875" style="156" customWidth="1"/>
    <col min="10752" max="10752" width="11.85546875" style="156" customWidth="1"/>
    <col min="10753" max="10753" width="19.42578125" style="156" customWidth="1"/>
    <col min="10754" max="10754" width="12.42578125" style="156" customWidth="1"/>
    <col min="10755" max="10755" width="17.85546875" style="156" customWidth="1"/>
    <col min="10756" max="10756" width="11.85546875" style="156" customWidth="1"/>
    <col min="10757" max="10757" width="17.85546875" style="156" customWidth="1"/>
    <col min="10758" max="10758" width="12.28515625" style="156" customWidth="1"/>
    <col min="10759" max="10759" width="16.28515625" style="156" customWidth="1"/>
    <col min="10760" max="10760" width="12.7109375" style="156" customWidth="1"/>
    <col min="10761" max="10761" width="16.28515625" style="156" customWidth="1"/>
    <col min="10762" max="10762" width="12.7109375" style="156" customWidth="1"/>
    <col min="10763" max="10763" width="10.5703125" style="156" customWidth="1"/>
    <col min="10764" max="10764" width="16.85546875" style="156" customWidth="1"/>
    <col min="10765" max="11000" width="11.42578125" style="156"/>
    <col min="11001" max="11001" width="2.42578125" style="156" customWidth="1"/>
    <col min="11002" max="11002" width="17.140625" style="156" customWidth="1"/>
    <col min="11003" max="11003" width="102.5703125" style="156" customWidth="1"/>
    <col min="11004" max="11004" width="26.7109375" style="156" customWidth="1"/>
    <col min="11005" max="11005" width="18.28515625" style="156" customWidth="1"/>
    <col min="11006" max="11006" width="11.85546875" style="156" customWidth="1"/>
    <col min="11007" max="11007" width="17.85546875" style="156" customWidth="1"/>
    <col min="11008" max="11008" width="11.85546875" style="156" customWidth="1"/>
    <col min="11009" max="11009" width="19.42578125" style="156" customWidth="1"/>
    <col min="11010" max="11010" width="12.42578125" style="156" customWidth="1"/>
    <col min="11011" max="11011" width="17.85546875" style="156" customWidth="1"/>
    <col min="11012" max="11012" width="11.85546875" style="156" customWidth="1"/>
    <col min="11013" max="11013" width="17.85546875" style="156" customWidth="1"/>
    <col min="11014" max="11014" width="12.28515625" style="156" customWidth="1"/>
    <col min="11015" max="11015" width="16.28515625" style="156" customWidth="1"/>
    <col min="11016" max="11016" width="12.7109375" style="156" customWidth="1"/>
    <col min="11017" max="11017" width="16.28515625" style="156" customWidth="1"/>
    <col min="11018" max="11018" width="12.7109375" style="156" customWidth="1"/>
    <col min="11019" max="11019" width="10.5703125" style="156" customWidth="1"/>
    <col min="11020" max="11020" width="16.85546875" style="156" customWidth="1"/>
    <col min="11021" max="11256" width="11.42578125" style="156"/>
    <col min="11257" max="11257" width="2.42578125" style="156" customWidth="1"/>
    <col min="11258" max="11258" width="17.140625" style="156" customWidth="1"/>
    <col min="11259" max="11259" width="102.5703125" style="156" customWidth="1"/>
    <col min="11260" max="11260" width="26.7109375" style="156" customWidth="1"/>
    <col min="11261" max="11261" width="18.28515625" style="156" customWidth="1"/>
    <col min="11262" max="11262" width="11.85546875" style="156" customWidth="1"/>
    <col min="11263" max="11263" width="17.85546875" style="156" customWidth="1"/>
    <col min="11264" max="11264" width="11.85546875" style="156" customWidth="1"/>
    <col min="11265" max="11265" width="19.42578125" style="156" customWidth="1"/>
    <col min="11266" max="11266" width="12.42578125" style="156" customWidth="1"/>
    <col min="11267" max="11267" width="17.85546875" style="156" customWidth="1"/>
    <col min="11268" max="11268" width="11.85546875" style="156" customWidth="1"/>
    <col min="11269" max="11269" width="17.85546875" style="156" customWidth="1"/>
    <col min="11270" max="11270" width="12.28515625" style="156" customWidth="1"/>
    <col min="11271" max="11271" width="16.28515625" style="156" customWidth="1"/>
    <col min="11272" max="11272" width="12.7109375" style="156" customWidth="1"/>
    <col min="11273" max="11273" width="16.28515625" style="156" customWidth="1"/>
    <col min="11274" max="11274" width="12.7109375" style="156" customWidth="1"/>
    <col min="11275" max="11275" width="10.5703125" style="156" customWidth="1"/>
    <col min="11276" max="11276" width="16.85546875" style="156" customWidth="1"/>
    <col min="11277" max="11512" width="11.42578125" style="156"/>
    <col min="11513" max="11513" width="2.42578125" style="156" customWidth="1"/>
    <col min="11514" max="11514" width="17.140625" style="156" customWidth="1"/>
    <col min="11515" max="11515" width="102.5703125" style="156" customWidth="1"/>
    <col min="11516" max="11516" width="26.7109375" style="156" customWidth="1"/>
    <col min="11517" max="11517" width="18.28515625" style="156" customWidth="1"/>
    <col min="11518" max="11518" width="11.85546875" style="156" customWidth="1"/>
    <col min="11519" max="11519" width="17.85546875" style="156" customWidth="1"/>
    <col min="11520" max="11520" width="11.85546875" style="156" customWidth="1"/>
    <col min="11521" max="11521" width="19.42578125" style="156" customWidth="1"/>
    <col min="11522" max="11522" width="12.42578125" style="156" customWidth="1"/>
    <col min="11523" max="11523" width="17.85546875" style="156" customWidth="1"/>
    <col min="11524" max="11524" width="11.85546875" style="156" customWidth="1"/>
    <col min="11525" max="11525" width="17.85546875" style="156" customWidth="1"/>
    <col min="11526" max="11526" width="12.28515625" style="156" customWidth="1"/>
    <col min="11527" max="11527" width="16.28515625" style="156" customWidth="1"/>
    <col min="11528" max="11528" width="12.7109375" style="156" customWidth="1"/>
    <col min="11529" max="11529" width="16.28515625" style="156" customWidth="1"/>
    <col min="11530" max="11530" width="12.7109375" style="156" customWidth="1"/>
    <col min="11531" max="11531" width="10.5703125" style="156" customWidth="1"/>
    <col min="11532" max="11532" width="16.85546875" style="156" customWidth="1"/>
    <col min="11533" max="11768" width="11.42578125" style="156"/>
    <col min="11769" max="11769" width="2.42578125" style="156" customWidth="1"/>
    <col min="11770" max="11770" width="17.140625" style="156" customWidth="1"/>
    <col min="11771" max="11771" width="102.5703125" style="156" customWidth="1"/>
    <col min="11772" max="11772" width="26.7109375" style="156" customWidth="1"/>
    <col min="11773" max="11773" width="18.28515625" style="156" customWidth="1"/>
    <col min="11774" max="11774" width="11.85546875" style="156" customWidth="1"/>
    <col min="11775" max="11775" width="17.85546875" style="156" customWidth="1"/>
    <col min="11776" max="11776" width="11.85546875" style="156" customWidth="1"/>
    <col min="11777" max="11777" width="19.42578125" style="156" customWidth="1"/>
    <col min="11778" max="11778" width="12.42578125" style="156" customWidth="1"/>
    <col min="11779" max="11779" width="17.85546875" style="156" customWidth="1"/>
    <col min="11780" max="11780" width="11.85546875" style="156" customWidth="1"/>
    <col min="11781" max="11781" width="17.85546875" style="156" customWidth="1"/>
    <col min="11782" max="11782" width="12.28515625" style="156" customWidth="1"/>
    <col min="11783" max="11783" width="16.28515625" style="156" customWidth="1"/>
    <col min="11784" max="11784" width="12.7109375" style="156" customWidth="1"/>
    <col min="11785" max="11785" width="16.28515625" style="156" customWidth="1"/>
    <col min="11786" max="11786" width="12.7109375" style="156" customWidth="1"/>
    <col min="11787" max="11787" width="10.5703125" style="156" customWidth="1"/>
    <col min="11788" max="11788" width="16.85546875" style="156" customWidth="1"/>
    <col min="11789" max="12024" width="11.42578125" style="156"/>
    <col min="12025" max="12025" width="2.42578125" style="156" customWidth="1"/>
    <col min="12026" max="12026" width="17.140625" style="156" customWidth="1"/>
    <col min="12027" max="12027" width="102.5703125" style="156" customWidth="1"/>
    <col min="12028" max="12028" width="26.7109375" style="156" customWidth="1"/>
    <col min="12029" max="12029" width="18.28515625" style="156" customWidth="1"/>
    <col min="12030" max="12030" width="11.85546875" style="156" customWidth="1"/>
    <col min="12031" max="12031" width="17.85546875" style="156" customWidth="1"/>
    <col min="12032" max="12032" width="11.85546875" style="156" customWidth="1"/>
    <col min="12033" max="12033" width="19.42578125" style="156" customWidth="1"/>
    <col min="12034" max="12034" width="12.42578125" style="156" customWidth="1"/>
    <col min="12035" max="12035" width="17.85546875" style="156" customWidth="1"/>
    <col min="12036" max="12036" width="11.85546875" style="156" customWidth="1"/>
    <col min="12037" max="12037" width="17.85546875" style="156" customWidth="1"/>
    <col min="12038" max="12038" width="12.28515625" style="156" customWidth="1"/>
    <col min="12039" max="12039" width="16.28515625" style="156" customWidth="1"/>
    <col min="12040" max="12040" width="12.7109375" style="156" customWidth="1"/>
    <col min="12041" max="12041" width="16.28515625" style="156" customWidth="1"/>
    <col min="12042" max="12042" width="12.7109375" style="156" customWidth="1"/>
    <col min="12043" max="12043" width="10.5703125" style="156" customWidth="1"/>
    <col min="12044" max="12044" width="16.85546875" style="156" customWidth="1"/>
    <col min="12045" max="12280" width="11.42578125" style="156"/>
    <col min="12281" max="12281" width="2.42578125" style="156" customWidth="1"/>
    <col min="12282" max="12282" width="17.140625" style="156" customWidth="1"/>
    <col min="12283" max="12283" width="102.5703125" style="156" customWidth="1"/>
    <col min="12284" max="12284" width="26.7109375" style="156" customWidth="1"/>
    <col min="12285" max="12285" width="18.28515625" style="156" customWidth="1"/>
    <col min="12286" max="12286" width="11.85546875" style="156" customWidth="1"/>
    <col min="12287" max="12287" width="17.85546875" style="156" customWidth="1"/>
    <col min="12288" max="12288" width="11.85546875" style="156" customWidth="1"/>
    <col min="12289" max="12289" width="19.42578125" style="156" customWidth="1"/>
    <col min="12290" max="12290" width="12.42578125" style="156" customWidth="1"/>
    <col min="12291" max="12291" width="17.85546875" style="156" customWidth="1"/>
    <col min="12292" max="12292" width="11.85546875" style="156" customWidth="1"/>
    <col min="12293" max="12293" width="17.85546875" style="156" customWidth="1"/>
    <col min="12294" max="12294" width="12.28515625" style="156" customWidth="1"/>
    <col min="12295" max="12295" width="16.28515625" style="156" customWidth="1"/>
    <col min="12296" max="12296" width="12.7109375" style="156" customWidth="1"/>
    <col min="12297" max="12297" width="16.28515625" style="156" customWidth="1"/>
    <col min="12298" max="12298" width="12.7109375" style="156" customWidth="1"/>
    <col min="12299" max="12299" width="10.5703125" style="156" customWidth="1"/>
    <col min="12300" max="12300" width="16.85546875" style="156" customWidth="1"/>
    <col min="12301" max="12536" width="11.42578125" style="156"/>
    <col min="12537" max="12537" width="2.42578125" style="156" customWidth="1"/>
    <col min="12538" max="12538" width="17.140625" style="156" customWidth="1"/>
    <col min="12539" max="12539" width="102.5703125" style="156" customWidth="1"/>
    <col min="12540" max="12540" width="26.7109375" style="156" customWidth="1"/>
    <col min="12541" max="12541" width="18.28515625" style="156" customWidth="1"/>
    <col min="12542" max="12542" width="11.85546875" style="156" customWidth="1"/>
    <col min="12543" max="12543" width="17.85546875" style="156" customWidth="1"/>
    <col min="12544" max="12544" width="11.85546875" style="156" customWidth="1"/>
    <col min="12545" max="12545" width="19.42578125" style="156" customWidth="1"/>
    <col min="12546" max="12546" width="12.42578125" style="156" customWidth="1"/>
    <col min="12547" max="12547" width="17.85546875" style="156" customWidth="1"/>
    <col min="12548" max="12548" width="11.85546875" style="156" customWidth="1"/>
    <col min="12549" max="12549" width="17.85546875" style="156" customWidth="1"/>
    <col min="12550" max="12550" width="12.28515625" style="156" customWidth="1"/>
    <col min="12551" max="12551" width="16.28515625" style="156" customWidth="1"/>
    <col min="12552" max="12552" width="12.7109375" style="156" customWidth="1"/>
    <col min="12553" max="12553" width="16.28515625" style="156" customWidth="1"/>
    <col min="12554" max="12554" width="12.7109375" style="156" customWidth="1"/>
    <col min="12555" max="12555" width="10.5703125" style="156" customWidth="1"/>
    <col min="12556" max="12556" width="16.85546875" style="156" customWidth="1"/>
    <col min="12557" max="12792" width="11.42578125" style="156"/>
    <col min="12793" max="12793" width="2.42578125" style="156" customWidth="1"/>
    <col min="12794" max="12794" width="17.140625" style="156" customWidth="1"/>
    <col min="12795" max="12795" width="102.5703125" style="156" customWidth="1"/>
    <col min="12796" max="12796" width="26.7109375" style="156" customWidth="1"/>
    <col min="12797" max="12797" width="18.28515625" style="156" customWidth="1"/>
    <col min="12798" max="12798" width="11.85546875" style="156" customWidth="1"/>
    <col min="12799" max="12799" width="17.85546875" style="156" customWidth="1"/>
    <col min="12800" max="12800" width="11.85546875" style="156" customWidth="1"/>
    <col min="12801" max="12801" width="19.42578125" style="156" customWidth="1"/>
    <col min="12802" max="12802" width="12.42578125" style="156" customWidth="1"/>
    <col min="12803" max="12803" width="17.85546875" style="156" customWidth="1"/>
    <col min="12804" max="12804" width="11.85546875" style="156" customWidth="1"/>
    <col min="12805" max="12805" width="17.85546875" style="156" customWidth="1"/>
    <col min="12806" max="12806" width="12.28515625" style="156" customWidth="1"/>
    <col min="12807" max="12807" width="16.28515625" style="156" customWidth="1"/>
    <col min="12808" max="12808" width="12.7109375" style="156" customWidth="1"/>
    <col min="12809" max="12809" width="16.28515625" style="156" customWidth="1"/>
    <col min="12810" max="12810" width="12.7109375" style="156" customWidth="1"/>
    <col min="12811" max="12811" width="10.5703125" style="156" customWidth="1"/>
    <col min="12812" max="12812" width="16.85546875" style="156" customWidth="1"/>
    <col min="12813" max="13048" width="11.42578125" style="156"/>
    <col min="13049" max="13049" width="2.42578125" style="156" customWidth="1"/>
    <col min="13050" max="13050" width="17.140625" style="156" customWidth="1"/>
    <col min="13051" max="13051" width="102.5703125" style="156" customWidth="1"/>
    <col min="13052" max="13052" width="26.7109375" style="156" customWidth="1"/>
    <col min="13053" max="13053" width="18.28515625" style="156" customWidth="1"/>
    <col min="13054" max="13054" width="11.85546875" style="156" customWidth="1"/>
    <col min="13055" max="13055" width="17.85546875" style="156" customWidth="1"/>
    <col min="13056" max="13056" width="11.85546875" style="156" customWidth="1"/>
    <col min="13057" max="13057" width="19.42578125" style="156" customWidth="1"/>
    <col min="13058" max="13058" width="12.42578125" style="156" customWidth="1"/>
    <col min="13059" max="13059" width="17.85546875" style="156" customWidth="1"/>
    <col min="13060" max="13060" width="11.85546875" style="156" customWidth="1"/>
    <col min="13061" max="13061" width="17.85546875" style="156" customWidth="1"/>
    <col min="13062" max="13062" width="12.28515625" style="156" customWidth="1"/>
    <col min="13063" max="13063" width="16.28515625" style="156" customWidth="1"/>
    <col min="13064" max="13064" width="12.7109375" style="156" customWidth="1"/>
    <col min="13065" max="13065" width="16.28515625" style="156" customWidth="1"/>
    <col min="13066" max="13066" width="12.7109375" style="156" customWidth="1"/>
    <col min="13067" max="13067" width="10.5703125" style="156" customWidth="1"/>
    <col min="13068" max="13068" width="16.85546875" style="156" customWidth="1"/>
    <col min="13069" max="13304" width="11.42578125" style="156"/>
    <col min="13305" max="13305" width="2.42578125" style="156" customWidth="1"/>
    <col min="13306" max="13306" width="17.140625" style="156" customWidth="1"/>
    <col min="13307" max="13307" width="102.5703125" style="156" customWidth="1"/>
    <col min="13308" max="13308" width="26.7109375" style="156" customWidth="1"/>
    <col min="13309" max="13309" width="18.28515625" style="156" customWidth="1"/>
    <col min="13310" max="13310" width="11.85546875" style="156" customWidth="1"/>
    <col min="13311" max="13311" width="17.85546875" style="156" customWidth="1"/>
    <col min="13312" max="13312" width="11.85546875" style="156" customWidth="1"/>
    <col min="13313" max="13313" width="19.42578125" style="156" customWidth="1"/>
    <col min="13314" max="13314" width="12.42578125" style="156" customWidth="1"/>
    <col min="13315" max="13315" width="17.85546875" style="156" customWidth="1"/>
    <col min="13316" max="13316" width="11.85546875" style="156" customWidth="1"/>
    <col min="13317" max="13317" width="17.85546875" style="156" customWidth="1"/>
    <col min="13318" max="13318" width="12.28515625" style="156" customWidth="1"/>
    <col min="13319" max="13319" width="16.28515625" style="156" customWidth="1"/>
    <col min="13320" max="13320" width="12.7109375" style="156" customWidth="1"/>
    <col min="13321" max="13321" width="16.28515625" style="156" customWidth="1"/>
    <col min="13322" max="13322" width="12.7109375" style="156" customWidth="1"/>
    <col min="13323" max="13323" width="10.5703125" style="156" customWidth="1"/>
    <col min="13324" max="13324" width="16.85546875" style="156" customWidth="1"/>
    <col min="13325" max="13560" width="11.42578125" style="156"/>
    <col min="13561" max="13561" width="2.42578125" style="156" customWidth="1"/>
    <col min="13562" max="13562" width="17.140625" style="156" customWidth="1"/>
    <col min="13563" max="13563" width="102.5703125" style="156" customWidth="1"/>
    <col min="13564" max="13564" width="26.7109375" style="156" customWidth="1"/>
    <col min="13565" max="13565" width="18.28515625" style="156" customWidth="1"/>
    <col min="13566" max="13566" width="11.85546875" style="156" customWidth="1"/>
    <col min="13567" max="13567" width="17.85546875" style="156" customWidth="1"/>
    <col min="13568" max="13568" width="11.85546875" style="156" customWidth="1"/>
    <col min="13569" max="13569" width="19.42578125" style="156" customWidth="1"/>
    <col min="13570" max="13570" width="12.42578125" style="156" customWidth="1"/>
    <col min="13571" max="13571" width="17.85546875" style="156" customWidth="1"/>
    <col min="13572" max="13572" width="11.85546875" style="156" customWidth="1"/>
    <col min="13573" max="13573" width="17.85546875" style="156" customWidth="1"/>
    <col min="13574" max="13574" width="12.28515625" style="156" customWidth="1"/>
    <col min="13575" max="13575" width="16.28515625" style="156" customWidth="1"/>
    <col min="13576" max="13576" width="12.7109375" style="156" customWidth="1"/>
    <col min="13577" max="13577" width="16.28515625" style="156" customWidth="1"/>
    <col min="13578" max="13578" width="12.7109375" style="156" customWidth="1"/>
    <col min="13579" max="13579" width="10.5703125" style="156" customWidth="1"/>
    <col min="13580" max="13580" width="16.85546875" style="156" customWidth="1"/>
    <col min="13581" max="13816" width="11.42578125" style="156"/>
    <col min="13817" max="13817" width="2.42578125" style="156" customWidth="1"/>
    <col min="13818" max="13818" width="17.140625" style="156" customWidth="1"/>
    <col min="13819" max="13819" width="102.5703125" style="156" customWidth="1"/>
    <col min="13820" max="13820" width="26.7109375" style="156" customWidth="1"/>
    <col min="13821" max="13821" width="18.28515625" style="156" customWidth="1"/>
    <col min="13822" max="13822" width="11.85546875" style="156" customWidth="1"/>
    <col min="13823" max="13823" width="17.85546875" style="156" customWidth="1"/>
    <col min="13824" max="13824" width="11.85546875" style="156" customWidth="1"/>
    <col min="13825" max="13825" width="19.42578125" style="156" customWidth="1"/>
    <col min="13826" max="13826" width="12.42578125" style="156" customWidth="1"/>
    <col min="13827" max="13827" width="17.85546875" style="156" customWidth="1"/>
    <col min="13828" max="13828" width="11.85546875" style="156" customWidth="1"/>
    <col min="13829" max="13829" width="17.85546875" style="156" customWidth="1"/>
    <col min="13830" max="13830" width="12.28515625" style="156" customWidth="1"/>
    <col min="13831" max="13831" width="16.28515625" style="156" customWidth="1"/>
    <col min="13832" max="13832" width="12.7109375" style="156" customWidth="1"/>
    <col min="13833" max="13833" width="16.28515625" style="156" customWidth="1"/>
    <col min="13834" max="13834" width="12.7109375" style="156" customWidth="1"/>
    <col min="13835" max="13835" width="10.5703125" style="156" customWidth="1"/>
    <col min="13836" max="13836" width="16.85546875" style="156" customWidth="1"/>
    <col min="13837" max="14072" width="11.42578125" style="156"/>
    <col min="14073" max="14073" width="2.42578125" style="156" customWidth="1"/>
    <col min="14074" max="14074" width="17.140625" style="156" customWidth="1"/>
    <col min="14075" max="14075" width="102.5703125" style="156" customWidth="1"/>
    <col min="14076" max="14076" width="26.7109375" style="156" customWidth="1"/>
    <col min="14077" max="14077" width="18.28515625" style="156" customWidth="1"/>
    <col min="14078" max="14078" width="11.85546875" style="156" customWidth="1"/>
    <col min="14079" max="14079" width="17.85546875" style="156" customWidth="1"/>
    <col min="14080" max="14080" width="11.85546875" style="156" customWidth="1"/>
    <col min="14081" max="14081" width="19.42578125" style="156" customWidth="1"/>
    <col min="14082" max="14082" width="12.42578125" style="156" customWidth="1"/>
    <col min="14083" max="14083" width="17.85546875" style="156" customWidth="1"/>
    <col min="14084" max="14084" width="11.85546875" style="156" customWidth="1"/>
    <col min="14085" max="14085" width="17.85546875" style="156" customWidth="1"/>
    <col min="14086" max="14086" width="12.28515625" style="156" customWidth="1"/>
    <col min="14087" max="14087" width="16.28515625" style="156" customWidth="1"/>
    <col min="14088" max="14088" width="12.7109375" style="156" customWidth="1"/>
    <col min="14089" max="14089" width="16.28515625" style="156" customWidth="1"/>
    <col min="14090" max="14090" width="12.7109375" style="156" customWidth="1"/>
    <col min="14091" max="14091" width="10.5703125" style="156" customWidth="1"/>
    <col min="14092" max="14092" width="16.85546875" style="156" customWidth="1"/>
    <col min="14093" max="14328" width="11.42578125" style="156"/>
    <col min="14329" max="14329" width="2.42578125" style="156" customWidth="1"/>
    <col min="14330" max="14330" width="17.140625" style="156" customWidth="1"/>
    <col min="14331" max="14331" width="102.5703125" style="156" customWidth="1"/>
    <col min="14332" max="14332" width="26.7109375" style="156" customWidth="1"/>
    <col min="14333" max="14333" width="18.28515625" style="156" customWidth="1"/>
    <col min="14334" max="14334" width="11.85546875" style="156" customWidth="1"/>
    <col min="14335" max="14335" width="17.85546875" style="156" customWidth="1"/>
    <col min="14336" max="14336" width="11.85546875" style="156" customWidth="1"/>
    <col min="14337" max="14337" width="19.42578125" style="156" customWidth="1"/>
    <col min="14338" max="14338" width="12.42578125" style="156" customWidth="1"/>
    <col min="14339" max="14339" width="17.85546875" style="156" customWidth="1"/>
    <col min="14340" max="14340" width="11.85546875" style="156" customWidth="1"/>
    <col min="14341" max="14341" width="17.85546875" style="156" customWidth="1"/>
    <col min="14342" max="14342" width="12.28515625" style="156" customWidth="1"/>
    <col min="14343" max="14343" width="16.28515625" style="156" customWidth="1"/>
    <col min="14344" max="14344" width="12.7109375" style="156" customWidth="1"/>
    <col min="14345" max="14345" width="16.28515625" style="156" customWidth="1"/>
    <col min="14346" max="14346" width="12.7109375" style="156" customWidth="1"/>
    <col min="14347" max="14347" width="10.5703125" style="156" customWidth="1"/>
    <col min="14348" max="14348" width="16.85546875" style="156" customWidth="1"/>
    <col min="14349" max="14584" width="11.42578125" style="156"/>
    <col min="14585" max="14585" width="2.42578125" style="156" customWidth="1"/>
    <col min="14586" max="14586" width="17.140625" style="156" customWidth="1"/>
    <col min="14587" max="14587" width="102.5703125" style="156" customWidth="1"/>
    <col min="14588" max="14588" width="26.7109375" style="156" customWidth="1"/>
    <col min="14589" max="14589" width="18.28515625" style="156" customWidth="1"/>
    <col min="14590" max="14590" width="11.85546875" style="156" customWidth="1"/>
    <col min="14591" max="14591" width="17.85546875" style="156" customWidth="1"/>
    <col min="14592" max="14592" width="11.85546875" style="156" customWidth="1"/>
    <col min="14593" max="14593" width="19.42578125" style="156" customWidth="1"/>
    <col min="14594" max="14594" width="12.42578125" style="156" customWidth="1"/>
    <col min="14595" max="14595" width="17.85546875" style="156" customWidth="1"/>
    <col min="14596" max="14596" width="11.85546875" style="156" customWidth="1"/>
    <col min="14597" max="14597" width="17.85546875" style="156" customWidth="1"/>
    <col min="14598" max="14598" width="12.28515625" style="156" customWidth="1"/>
    <col min="14599" max="14599" width="16.28515625" style="156" customWidth="1"/>
    <col min="14600" max="14600" width="12.7109375" style="156" customWidth="1"/>
    <col min="14601" max="14601" width="16.28515625" style="156" customWidth="1"/>
    <col min="14602" max="14602" width="12.7109375" style="156" customWidth="1"/>
    <col min="14603" max="14603" width="10.5703125" style="156" customWidth="1"/>
    <col min="14604" max="14604" width="16.85546875" style="156" customWidth="1"/>
    <col min="14605" max="14840" width="11.42578125" style="156"/>
    <col min="14841" max="14841" width="2.42578125" style="156" customWidth="1"/>
    <col min="14842" max="14842" width="17.140625" style="156" customWidth="1"/>
    <col min="14843" max="14843" width="102.5703125" style="156" customWidth="1"/>
    <col min="14844" max="14844" width="26.7109375" style="156" customWidth="1"/>
    <col min="14845" max="14845" width="18.28515625" style="156" customWidth="1"/>
    <col min="14846" max="14846" width="11.85546875" style="156" customWidth="1"/>
    <col min="14847" max="14847" width="17.85546875" style="156" customWidth="1"/>
    <col min="14848" max="14848" width="11.85546875" style="156" customWidth="1"/>
    <col min="14849" max="14849" width="19.42578125" style="156" customWidth="1"/>
    <col min="14850" max="14850" width="12.42578125" style="156" customWidth="1"/>
    <col min="14851" max="14851" width="17.85546875" style="156" customWidth="1"/>
    <col min="14852" max="14852" width="11.85546875" style="156" customWidth="1"/>
    <col min="14853" max="14853" width="17.85546875" style="156" customWidth="1"/>
    <col min="14854" max="14854" width="12.28515625" style="156" customWidth="1"/>
    <col min="14855" max="14855" width="16.28515625" style="156" customWidth="1"/>
    <col min="14856" max="14856" width="12.7109375" style="156" customWidth="1"/>
    <col min="14857" max="14857" width="16.28515625" style="156" customWidth="1"/>
    <col min="14858" max="14858" width="12.7109375" style="156" customWidth="1"/>
    <col min="14859" max="14859" width="10.5703125" style="156" customWidth="1"/>
    <col min="14860" max="14860" width="16.85546875" style="156" customWidth="1"/>
    <col min="14861" max="15096" width="11.42578125" style="156"/>
    <col min="15097" max="15097" width="2.42578125" style="156" customWidth="1"/>
    <col min="15098" max="15098" width="17.140625" style="156" customWidth="1"/>
    <col min="15099" max="15099" width="102.5703125" style="156" customWidth="1"/>
    <col min="15100" max="15100" width="26.7109375" style="156" customWidth="1"/>
    <col min="15101" max="15101" width="18.28515625" style="156" customWidth="1"/>
    <col min="15102" max="15102" width="11.85546875" style="156" customWidth="1"/>
    <col min="15103" max="15103" width="17.85546875" style="156" customWidth="1"/>
    <col min="15104" max="15104" width="11.85546875" style="156" customWidth="1"/>
    <col min="15105" max="15105" width="19.42578125" style="156" customWidth="1"/>
    <col min="15106" max="15106" width="12.42578125" style="156" customWidth="1"/>
    <col min="15107" max="15107" width="17.85546875" style="156" customWidth="1"/>
    <col min="15108" max="15108" width="11.85546875" style="156" customWidth="1"/>
    <col min="15109" max="15109" width="17.85546875" style="156" customWidth="1"/>
    <col min="15110" max="15110" width="12.28515625" style="156" customWidth="1"/>
    <col min="15111" max="15111" width="16.28515625" style="156" customWidth="1"/>
    <col min="15112" max="15112" width="12.7109375" style="156" customWidth="1"/>
    <col min="15113" max="15113" width="16.28515625" style="156" customWidth="1"/>
    <col min="15114" max="15114" width="12.7109375" style="156" customWidth="1"/>
    <col min="15115" max="15115" width="10.5703125" style="156" customWidth="1"/>
    <col min="15116" max="15116" width="16.85546875" style="156" customWidth="1"/>
    <col min="15117" max="15352" width="11.42578125" style="156"/>
    <col min="15353" max="15353" width="2.42578125" style="156" customWidth="1"/>
    <col min="15354" max="15354" width="17.140625" style="156" customWidth="1"/>
    <col min="15355" max="15355" width="102.5703125" style="156" customWidth="1"/>
    <col min="15356" max="15356" width="26.7109375" style="156" customWidth="1"/>
    <col min="15357" max="15357" width="18.28515625" style="156" customWidth="1"/>
    <col min="15358" max="15358" width="11.85546875" style="156" customWidth="1"/>
    <col min="15359" max="15359" width="17.85546875" style="156" customWidth="1"/>
    <col min="15360" max="15360" width="11.85546875" style="156" customWidth="1"/>
    <col min="15361" max="15361" width="19.42578125" style="156" customWidth="1"/>
    <col min="15362" max="15362" width="12.42578125" style="156" customWidth="1"/>
    <col min="15363" max="15363" width="17.85546875" style="156" customWidth="1"/>
    <col min="15364" max="15364" width="11.85546875" style="156" customWidth="1"/>
    <col min="15365" max="15365" width="17.85546875" style="156" customWidth="1"/>
    <col min="15366" max="15366" width="12.28515625" style="156" customWidth="1"/>
    <col min="15367" max="15367" width="16.28515625" style="156" customWidth="1"/>
    <col min="15368" max="15368" width="12.7109375" style="156" customWidth="1"/>
    <col min="15369" max="15369" width="16.28515625" style="156" customWidth="1"/>
    <col min="15370" max="15370" width="12.7109375" style="156" customWidth="1"/>
    <col min="15371" max="15371" width="10.5703125" style="156" customWidth="1"/>
    <col min="15372" max="15372" width="16.85546875" style="156" customWidth="1"/>
    <col min="15373" max="15608" width="11.42578125" style="156"/>
    <col min="15609" max="15609" width="2.42578125" style="156" customWidth="1"/>
    <col min="15610" max="15610" width="17.140625" style="156" customWidth="1"/>
    <col min="15611" max="15611" width="102.5703125" style="156" customWidth="1"/>
    <col min="15612" max="15612" width="26.7109375" style="156" customWidth="1"/>
    <col min="15613" max="15613" width="18.28515625" style="156" customWidth="1"/>
    <col min="15614" max="15614" width="11.85546875" style="156" customWidth="1"/>
    <col min="15615" max="15615" width="17.85546875" style="156" customWidth="1"/>
    <col min="15616" max="15616" width="11.85546875" style="156" customWidth="1"/>
    <col min="15617" max="15617" width="19.42578125" style="156" customWidth="1"/>
    <col min="15618" max="15618" width="12.42578125" style="156" customWidth="1"/>
    <col min="15619" max="15619" width="17.85546875" style="156" customWidth="1"/>
    <col min="15620" max="15620" width="11.85546875" style="156" customWidth="1"/>
    <col min="15621" max="15621" width="17.85546875" style="156" customWidth="1"/>
    <col min="15622" max="15622" width="12.28515625" style="156" customWidth="1"/>
    <col min="15623" max="15623" width="16.28515625" style="156" customWidth="1"/>
    <col min="15624" max="15624" width="12.7109375" style="156" customWidth="1"/>
    <col min="15625" max="15625" width="16.28515625" style="156" customWidth="1"/>
    <col min="15626" max="15626" width="12.7109375" style="156" customWidth="1"/>
    <col min="15627" max="15627" width="10.5703125" style="156" customWidth="1"/>
    <col min="15628" max="15628" width="16.85546875" style="156" customWidth="1"/>
    <col min="15629" max="15864" width="11.42578125" style="156"/>
    <col min="15865" max="15865" width="2.42578125" style="156" customWidth="1"/>
    <col min="15866" max="15866" width="17.140625" style="156" customWidth="1"/>
    <col min="15867" max="15867" width="102.5703125" style="156" customWidth="1"/>
    <col min="15868" max="15868" width="26.7109375" style="156" customWidth="1"/>
    <col min="15869" max="15869" width="18.28515625" style="156" customWidth="1"/>
    <col min="15870" max="15870" width="11.85546875" style="156" customWidth="1"/>
    <col min="15871" max="15871" width="17.85546875" style="156" customWidth="1"/>
    <col min="15872" max="15872" width="11.85546875" style="156" customWidth="1"/>
    <col min="15873" max="15873" width="19.42578125" style="156" customWidth="1"/>
    <col min="15874" max="15874" width="12.42578125" style="156" customWidth="1"/>
    <col min="15875" max="15875" width="17.85546875" style="156" customWidth="1"/>
    <col min="15876" max="15876" width="11.85546875" style="156" customWidth="1"/>
    <col min="15877" max="15877" width="17.85546875" style="156" customWidth="1"/>
    <col min="15878" max="15878" width="12.28515625" style="156" customWidth="1"/>
    <col min="15879" max="15879" width="16.28515625" style="156" customWidth="1"/>
    <col min="15880" max="15880" width="12.7109375" style="156" customWidth="1"/>
    <col min="15881" max="15881" width="16.28515625" style="156" customWidth="1"/>
    <col min="15882" max="15882" width="12.7109375" style="156" customWidth="1"/>
    <col min="15883" max="15883" width="10.5703125" style="156" customWidth="1"/>
    <col min="15884" max="15884" width="16.85546875" style="156" customWidth="1"/>
    <col min="15885" max="16120" width="11.42578125" style="156"/>
    <col min="16121" max="16121" width="2.42578125" style="156" customWidth="1"/>
    <col min="16122" max="16122" width="17.140625" style="156" customWidth="1"/>
    <col min="16123" max="16123" width="102.5703125" style="156" customWidth="1"/>
    <col min="16124" max="16124" width="26.7109375" style="156" customWidth="1"/>
    <col min="16125" max="16125" width="18.28515625" style="156" customWidth="1"/>
    <col min="16126" max="16126" width="11.85546875" style="156" customWidth="1"/>
    <col min="16127" max="16127" width="17.85546875" style="156" customWidth="1"/>
    <col min="16128" max="16128" width="11.85546875" style="156" customWidth="1"/>
    <col min="16129" max="16129" width="19.42578125" style="156" customWidth="1"/>
    <col min="16130" max="16130" width="12.42578125" style="156" customWidth="1"/>
    <col min="16131" max="16131" width="17.85546875" style="156" customWidth="1"/>
    <col min="16132" max="16132" width="11.85546875" style="156" customWidth="1"/>
    <col min="16133" max="16133" width="17.85546875" style="156" customWidth="1"/>
    <col min="16134" max="16134" width="12.28515625" style="156" customWidth="1"/>
    <col min="16135" max="16135" width="16.28515625" style="156" customWidth="1"/>
    <col min="16136" max="16136" width="12.7109375" style="156" customWidth="1"/>
    <col min="16137" max="16137" width="16.28515625" style="156" customWidth="1"/>
    <col min="16138" max="16138" width="12.7109375" style="156" customWidth="1"/>
    <col min="16139" max="16139" width="10.5703125" style="156" customWidth="1"/>
    <col min="16140" max="16140" width="16.85546875" style="156" customWidth="1"/>
    <col min="16141" max="16384" width="11.42578125" style="156"/>
  </cols>
  <sheetData>
    <row r="2" spans="2:12" ht="18.75" customHeight="1">
      <c r="B2" s="367" t="s">
        <v>214</v>
      </c>
      <c r="C2" s="368"/>
      <c r="D2" s="368"/>
      <c r="E2" s="368"/>
      <c r="F2" s="368"/>
      <c r="G2" s="368"/>
      <c r="H2" s="368"/>
      <c r="I2" s="368"/>
      <c r="J2" s="368"/>
    </row>
    <row r="3" spans="2:12" ht="18.75" customHeight="1">
      <c r="B3" s="369" t="s">
        <v>215</v>
      </c>
      <c r="C3" s="370"/>
      <c r="D3" s="370"/>
      <c r="E3" s="370"/>
      <c r="F3" s="370"/>
      <c r="G3" s="370"/>
      <c r="H3" s="370"/>
      <c r="I3" s="370"/>
      <c r="J3" s="370"/>
    </row>
    <row r="4" spans="2:12" ht="18.75" customHeight="1">
      <c r="B4" s="367" t="s">
        <v>216</v>
      </c>
      <c r="C4" s="368"/>
      <c r="D4" s="368"/>
      <c r="E4" s="368"/>
      <c r="F4" s="368"/>
      <c r="G4" s="368"/>
      <c r="H4" s="368"/>
      <c r="I4" s="368"/>
      <c r="J4" s="368"/>
    </row>
    <row r="5" spans="2:12" ht="18.75" customHeight="1">
      <c r="B5" s="371" t="s">
        <v>217</v>
      </c>
      <c r="C5" s="372"/>
      <c r="D5" s="372"/>
      <c r="E5" s="372"/>
      <c r="F5" s="372"/>
      <c r="G5" s="372"/>
      <c r="H5" s="372"/>
      <c r="I5" s="372"/>
      <c r="J5" s="372"/>
    </row>
    <row r="6" spans="2:12" ht="18.75" customHeight="1">
      <c r="B6" s="160" t="s">
        <v>218</v>
      </c>
      <c r="C6" s="161" t="s">
        <v>219</v>
      </c>
      <c r="D6" s="162"/>
      <c r="E6" s="162"/>
      <c r="F6" s="162"/>
      <c r="G6" s="162"/>
      <c r="H6" s="162"/>
      <c r="I6" s="162"/>
      <c r="J6" s="193"/>
    </row>
    <row r="7" spans="2:12">
      <c r="B7" s="160" t="s">
        <v>220</v>
      </c>
      <c r="C7" s="161" t="s">
        <v>221</v>
      </c>
      <c r="D7" s="163"/>
      <c r="E7" s="163"/>
      <c r="F7" s="163"/>
      <c r="G7" s="163"/>
      <c r="H7" s="163"/>
      <c r="I7" s="163"/>
      <c r="J7" s="194"/>
    </row>
    <row r="8" spans="2:12" ht="21.75" customHeight="1">
      <c r="B8" s="160" t="s">
        <v>222</v>
      </c>
      <c r="C8" s="161" t="s">
        <v>223</v>
      </c>
      <c r="D8" s="163"/>
      <c r="E8" s="163"/>
      <c r="F8" s="163"/>
      <c r="G8" s="163"/>
      <c r="H8" s="163"/>
      <c r="I8" s="163"/>
      <c r="J8" s="194"/>
    </row>
    <row r="9" spans="2:12">
      <c r="B9" s="164"/>
      <c r="C9" s="165"/>
      <c r="D9" s="166"/>
      <c r="E9" s="166"/>
      <c r="F9" s="166"/>
      <c r="G9" s="166"/>
      <c r="H9" s="166"/>
      <c r="I9" s="166"/>
      <c r="J9" s="195"/>
    </row>
    <row r="10" spans="2:12">
      <c r="B10" s="381" t="s">
        <v>224</v>
      </c>
      <c r="C10" s="382" t="s">
        <v>225</v>
      </c>
      <c r="D10" s="167" t="s">
        <v>226</v>
      </c>
      <c r="E10" s="384" t="s">
        <v>227</v>
      </c>
      <c r="F10" s="384" t="s">
        <v>228</v>
      </c>
      <c r="G10" s="384" t="s">
        <v>229</v>
      </c>
      <c r="H10" s="384" t="s">
        <v>228</v>
      </c>
      <c r="I10" s="384" t="s">
        <v>230</v>
      </c>
      <c r="J10" s="384" t="s">
        <v>228</v>
      </c>
    </row>
    <row r="11" spans="2:12">
      <c r="B11" s="381"/>
      <c r="C11" s="383"/>
      <c r="D11" s="168" t="s">
        <v>231</v>
      </c>
      <c r="E11" s="384"/>
      <c r="F11" s="384"/>
      <c r="G11" s="384"/>
      <c r="H11" s="384"/>
      <c r="I11" s="384"/>
      <c r="J11" s="384"/>
    </row>
    <row r="12" spans="2:12">
      <c r="B12" s="169">
        <f>'Orçamento-base'!C12</f>
        <v>1</v>
      </c>
      <c r="C12" s="170" t="str">
        <f>'Orçamento-base'!G12</f>
        <v>SERVIÇOS PRELIMINARES</v>
      </c>
      <c r="D12" s="171" t="str">
        <f>'Orçamento-base'!K12</f>
        <v/>
      </c>
      <c r="E12" s="172"/>
      <c r="F12" s="173"/>
      <c r="G12" s="172"/>
      <c r="H12" s="173"/>
      <c r="I12" s="172"/>
      <c r="J12" s="173"/>
    </row>
    <row r="13" spans="2:12" ht="40.5">
      <c r="B13" s="174" t="str">
        <f>'Orçamento-base'!C13</f>
        <v>1.1</v>
      </c>
      <c r="C13" s="175" t="str">
        <f>'Orçamento-base'!G13</f>
        <v>FORNECIMENTO E INSTALAÇÃO DE PLACA DE OBRA COM CHAPA GALVANIZADA E ESTRUTURA DE MADEIRA. AF_03/2022_PS</v>
      </c>
      <c r="D13" s="176">
        <f>'Orçamento-base'!K13</f>
        <v>1450.6</v>
      </c>
      <c r="E13" s="177">
        <f t="shared" ref="E13:E19" si="0">TRUNC((D13*F13),2)</f>
        <v>1450.6</v>
      </c>
      <c r="F13" s="178">
        <v>1</v>
      </c>
      <c r="G13" s="177" t="s">
        <v>232</v>
      </c>
      <c r="H13" s="178">
        <v>0</v>
      </c>
      <c r="I13" s="177" t="s">
        <v>232</v>
      </c>
      <c r="J13" s="178">
        <v>0</v>
      </c>
      <c r="L13" s="196"/>
    </row>
    <row r="14" spans="2:12">
      <c r="B14" s="179" t="str">
        <f>'Orçamento-base'!C14</f>
        <v>1.2</v>
      </c>
      <c r="C14" s="180" t="str">
        <f>'Orçamento-base'!G14</f>
        <v>LOCAÇÃO DE PONTO PARA REFERÊNCIA TOPOGRÁFICA. AF_10/2018</v>
      </c>
      <c r="D14" s="181">
        <f>'Orçamento-base'!K14</f>
        <v>195.24</v>
      </c>
      <c r="E14" s="182">
        <f t="shared" si="0"/>
        <v>195.24</v>
      </c>
      <c r="F14" s="183">
        <v>1</v>
      </c>
      <c r="G14" s="177" t="s">
        <v>232</v>
      </c>
      <c r="H14" s="178">
        <v>0</v>
      </c>
      <c r="I14" s="177" t="s">
        <v>232</v>
      </c>
      <c r="J14" s="178">
        <v>0</v>
      </c>
      <c r="L14" s="196"/>
    </row>
    <row r="15" spans="2:12">
      <c r="B15" s="179" t="str">
        <f>'Orçamento-base'!C15</f>
        <v>1.3</v>
      </c>
      <c r="C15" s="180" t="str">
        <f>'Orçamento-base'!G15</f>
        <v>REGULARIZAÇÃO DE SUPERFÍCIES COM MOTONIVELADORA. AF_09/2024</v>
      </c>
      <c r="D15" s="181">
        <f>'Orçamento-base'!K15</f>
        <v>136</v>
      </c>
      <c r="E15" s="182">
        <f t="shared" si="0"/>
        <v>136</v>
      </c>
      <c r="F15" s="183">
        <v>1</v>
      </c>
      <c r="G15" s="177" t="s">
        <v>232</v>
      </c>
      <c r="H15" s="178">
        <v>0</v>
      </c>
      <c r="I15" s="177" t="s">
        <v>232</v>
      </c>
      <c r="J15" s="178">
        <v>0</v>
      </c>
      <c r="L15" s="196"/>
    </row>
    <row r="16" spans="2:12" ht="40.5">
      <c r="B16" s="179" t="str">
        <f>'Orçamento-base'!C16</f>
        <v>1.4</v>
      </c>
      <c r="C16" s="180" t="str">
        <f>'Orçamento-base'!G16</f>
        <v>KIT CAVALETE PARA MEDIÇÃO DE ÁGUA - ENTRADA PRINCIPAL, EM PVC 20 MM (1/2") - FORNECIMENTO E INSTALAÇÃO (EXCLUSIVE HIDRÔMETRO). AF_03/2024</v>
      </c>
      <c r="D16" s="181">
        <f>'Orçamento-base'!K16</f>
        <v>292.94</v>
      </c>
      <c r="E16" s="182">
        <f t="shared" si="0"/>
        <v>292.94</v>
      </c>
      <c r="F16" s="183">
        <v>1</v>
      </c>
      <c r="G16" s="177" t="s">
        <v>232</v>
      </c>
      <c r="H16" s="178">
        <v>0</v>
      </c>
      <c r="I16" s="177" t="s">
        <v>232</v>
      </c>
      <c r="J16" s="178">
        <v>0</v>
      </c>
      <c r="L16" s="196"/>
    </row>
    <row r="17" spans="2:12" ht="60.75">
      <c r="B17" s="179" t="str">
        <f>'Orçamento-base'!C17</f>
        <v>1.5</v>
      </c>
      <c r="C17" s="180" t="str">
        <f>'Orçamento-base'!G17</f>
        <v>ENTRADA DE ENERGIA ELÉTRICA, AÉREA, MONOFÁSICA, COM CAIXA DE SOBREPOR, CABO DE 10 MM2 E DISJUNTOR DIN 50A (NÃO INCLUSO O POSTE DE CONCRETO). AF_07/2020_PS</v>
      </c>
      <c r="D17" s="181">
        <f>'Orçamento-base'!K17</f>
        <v>1980.41</v>
      </c>
      <c r="E17" s="182">
        <f t="shared" si="0"/>
        <v>1980.41</v>
      </c>
      <c r="F17" s="183">
        <v>1</v>
      </c>
      <c r="G17" s="177" t="s">
        <v>232</v>
      </c>
      <c r="H17" s="178">
        <v>0</v>
      </c>
      <c r="I17" s="177" t="s">
        <v>232</v>
      </c>
      <c r="J17" s="178">
        <v>0</v>
      </c>
      <c r="L17" s="196"/>
    </row>
    <row r="18" spans="2:12" ht="40.5">
      <c r="B18" s="179" t="str">
        <f>'Orçamento-base'!C18</f>
        <v>1.6</v>
      </c>
      <c r="C18" s="180" t="str">
        <f>'Orçamento-base'!G18</f>
        <v>POSTE CONICO CONTINUO EM ACO GALVANIZADO, RETO, FLANGEADO, H = 3 M, DIAMETRO INFERIOR = *95* MM</v>
      </c>
      <c r="D18" s="181">
        <f>'Orçamento-base'!K18</f>
        <v>714.61</v>
      </c>
      <c r="E18" s="182">
        <f t="shared" si="0"/>
        <v>714.61</v>
      </c>
      <c r="F18" s="183">
        <v>1</v>
      </c>
      <c r="G18" s="177" t="s">
        <v>232</v>
      </c>
      <c r="H18" s="178">
        <v>0</v>
      </c>
      <c r="I18" s="177" t="s">
        <v>232</v>
      </c>
      <c r="J18" s="178">
        <v>0</v>
      </c>
      <c r="L18" s="196"/>
    </row>
    <row r="19" spans="2:12" ht="60.75">
      <c r="B19" s="179" t="str">
        <f>'Orçamento-base'!C19</f>
        <v>1.7</v>
      </c>
      <c r="C19" s="180" t="str">
        <f>'Orçamento-base'!G19</f>
        <v>ASSENTAMENTO DE POSTE DE CONCRETO COM COMPRIMENTO NOMINAL DE 9 M, CARGA NOMINAL DE 300 DAN, ENGASTAMENTO BASE CONCRETADA COM 1 M DE CONCRETO E 0,5 M DE SOLO (NÃO INCLUI FORNECIMENTO). AF_11/2019</v>
      </c>
      <c r="D19" s="181">
        <f>'Orçamento-base'!K19</f>
        <v>890.59</v>
      </c>
      <c r="E19" s="182">
        <f t="shared" si="0"/>
        <v>890.59</v>
      </c>
      <c r="F19" s="183">
        <v>1</v>
      </c>
      <c r="G19" s="177" t="s">
        <v>232</v>
      </c>
      <c r="H19" s="178">
        <v>0</v>
      </c>
      <c r="I19" s="177" t="s">
        <v>232</v>
      </c>
      <c r="J19" s="178">
        <v>0</v>
      </c>
      <c r="L19" s="196"/>
    </row>
    <row r="20" spans="2:12">
      <c r="B20" s="184">
        <f>'Orçamento-base'!C20</f>
        <v>2</v>
      </c>
      <c r="C20" s="185" t="str">
        <f>'Orçamento-base'!G20</f>
        <v>ESTRUTURA</v>
      </c>
      <c r="D20" s="171"/>
      <c r="E20" s="186"/>
      <c r="F20" s="187"/>
      <c r="G20" s="186"/>
      <c r="H20" s="187"/>
      <c r="I20" s="186"/>
      <c r="J20" s="187"/>
      <c r="L20" s="196"/>
    </row>
    <row r="21" spans="2:12">
      <c r="B21" s="174" t="str">
        <f>'Orçamento-base'!C21</f>
        <v>2.1</v>
      </c>
      <c r="C21" s="175" t="str">
        <f>'Orçamento-base'!G21</f>
        <v>ESCAVAÇÃO MANUAL DE VALA. AF_09/2024</v>
      </c>
      <c r="D21" s="176">
        <f>'Orçamento-base'!K21</f>
        <v>391.58</v>
      </c>
      <c r="E21" s="177">
        <f t="shared" ref="E21:E32" si="1">TRUNC((D21*F21),2)</f>
        <v>391.58</v>
      </c>
      <c r="F21" s="178">
        <v>1</v>
      </c>
      <c r="G21" s="177" t="s">
        <v>232</v>
      </c>
      <c r="H21" s="178">
        <v>0</v>
      </c>
      <c r="I21" s="177" t="s">
        <v>232</v>
      </c>
      <c r="J21" s="178">
        <v>0</v>
      </c>
      <c r="L21" s="196"/>
    </row>
    <row r="22" spans="2:12" ht="60.75">
      <c r="B22" s="174" t="str">
        <f>'Orçamento-base'!C22</f>
        <v>2.2</v>
      </c>
      <c r="C22" s="175" t="str">
        <f>'Orçamento-base'!G22</f>
        <v>ESTACA HÉLICE CONTÍNUA, DIÂMETRO DE 30 CM, INCLUSO CONCRETO FCK=30MPA E ARMADURA MÍNIMA (EXCLUSIVE BOMBEAMENTO, MOBILIZAÇÃO E DESMOBILIZAÇÃO). AF_12/2019_PA</v>
      </c>
      <c r="D22" s="176">
        <f>'Orçamento-base'!K22</f>
        <v>3570.84</v>
      </c>
      <c r="E22" s="177">
        <f t="shared" si="1"/>
        <v>3570.84</v>
      </c>
      <c r="F22" s="178">
        <v>1</v>
      </c>
      <c r="G22" s="177" t="s">
        <v>232</v>
      </c>
      <c r="H22" s="178">
        <v>0</v>
      </c>
      <c r="I22" s="177" t="s">
        <v>232</v>
      </c>
      <c r="J22" s="178">
        <v>0</v>
      </c>
      <c r="L22" s="196"/>
    </row>
    <row r="23" spans="2:12">
      <c r="B23" s="174" t="str">
        <f>'Orçamento-base'!C23</f>
        <v>2.3</v>
      </c>
      <c r="C23" s="175" t="str">
        <f>'Orçamento-base'!G23</f>
        <v>BLOCO DE COROAMENTO 40X40X40, CONCRETO FCK 30MPA - UNID</v>
      </c>
      <c r="D23" s="176">
        <f>'Orçamento-base'!K23</f>
        <v>2862.36</v>
      </c>
      <c r="E23" s="177">
        <f t="shared" si="1"/>
        <v>2862.36</v>
      </c>
      <c r="F23" s="178">
        <v>1</v>
      </c>
      <c r="G23" s="177" t="s">
        <v>232</v>
      </c>
      <c r="H23" s="178">
        <v>0</v>
      </c>
      <c r="I23" s="177" t="s">
        <v>232</v>
      </c>
      <c r="J23" s="178">
        <v>0</v>
      </c>
      <c r="L23" s="196"/>
    </row>
    <row r="24" spans="2:12">
      <c r="B24" s="174" t="str">
        <f>'Orçamento-base'!C24</f>
        <v>2.4</v>
      </c>
      <c r="C24" s="175" t="str">
        <f>'Orçamento-base'!G24</f>
        <v>VIGA DE BALDRAME 15X30, CONCRETO FCK 30MPA-M</v>
      </c>
      <c r="D24" s="176">
        <f>'Orçamento-base'!K24</f>
        <v>8499.17</v>
      </c>
      <c r="E24" s="177">
        <f t="shared" si="1"/>
        <v>8499.17</v>
      </c>
      <c r="F24" s="178">
        <v>1</v>
      </c>
      <c r="G24" s="177" t="s">
        <v>232</v>
      </c>
      <c r="H24" s="178">
        <v>0</v>
      </c>
      <c r="I24" s="177" t="s">
        <v>232</v>
      </c>
      <c r="J24" s="178">
        <v>0</v>
      </c>
      <c r="L24" s="196"/>
    </row>
    <row r="25" spans="2:12" ht="40.5">
      <c r="B25" s="174" t="str">
        <f>'Orçamento-base'!C25</f>
        <v>2.5</v>
      </c>
      <c r="C25" s="175" t="str">
        <f>'Orçamento-base'!G25</f>
        <v>ASSENTAMENTO DE PEDRA GRÊS PARA ALICERCE, INCLUINDO TELA DE AÇO SOLDADA, PINO DE AÇO E ARGAMASSA  M²</v>
      </c>
      <c r="D25" s="176">
        <f>'Orçamento-base'!K25</f>
        <v>3650.21</v>
      </c>
      <c r="E25" s="177">
        <f t="shared" si="1"/>
        <v>3650.21</v>
      </c>
      <c r="F25" s="178">
        <v>1</v>
      </c>
      <c r="G25" s="177" t="s">
        <v>232</v>
      </c>
      <c r="H25" s="178">
        <v>0</v>
      </c>
      <c r="I25" s="177" t="s">
        <v>232</v>
      </c>
      <c r="J25" s="178">
        <v>0</v>
      </c>
      <c r="L25" s="196"/>
    </row>
    <row r="26" spans="2:12" ht="40.5">
      <c r="B26" s="174" t="str">
        <f>'Orçamento-base'!C26</f>
        <v>2.6</v>
      </c>
      <c r="C26" s="175" t="str">
        <f>'Orçamento-base'!G26</f>
        <v>PAREDE EM EUCALIPTO, COM ACABAMENTO EM PINTURA ESMALTE SINTÉTICO - M²</v>
      </c>
      <c r="D26" s="176">
        <f>'Orçamento-base'!K26</f>
        <v>19852.8</v>
      </c>
      <c r="E26" s="177">
        <f t="shared" si="1"/>
        <v>19852.8</v>
      </c>
      <c r="F26" s="178">
        <v>1</v>
      </c>
      <c r="G26" s="177" t="s">
        <v>232</v>
      </c>
      <c r="H26" s="178">
        <v>0</v>
      </c>
      <c r="I26" s="177" t="s">
        <v>232</v>
      </c>
      <c r="J26" s="178">
        <v>0</v>
      </c>
      <c r="L26" s="196"/>
    </row>
    <row r="27" spans="2:12">
      <c r="B27" s="174" t="str">
        <f>'Orçamento-base'!C27</f>
        <v>2.7</v>
      </c>
      <c r="C27" s="175" t="str">
        <f>'Orçamento-base'!G27</f>
        <v>PILAR EM CONCRETO ARMADO FCK 30MPA 40x20X20CM - M²</v>
      </c>
      <c r="D27" s="176">
        <f>'Orçamento-base'!K27</f>
        <v>1581.12</v>
      </c>
      <c r="E27" s="177">
        <f t="shared" si="1"/>
        <v>1581.12</v>
      </c>
      <c r="F27" s="178">
        <v>1</v>
      </c>
      <c r="G27" s="177" t="s">
        <v>232</v>
      </c>
      <c r="H27" s="178">
        <v>0</v>
      </c>
      <c r="I27" s="177" t="s">
        <v>232</v>
      </c>
      <c r="J27" s="178">
        <v>0</v>
      </c>
      <c r="L27" s="196"/>
    </row>
    <row r="28" spans="2:12" ht="40.5">
      <c r="B28" s="174" t="str">
        <f>'Orçamento-base'!C28</f>
        <v>2.8</v>
      </c>
      <c r="C28" s="175" t="str">
        <f>'Orçamento-base'!G28</f>
        <v>IMPERMEABILIZAÇÃO DE SUPERFÍCIE COM EMULSÃO ASFÁLTICA, 2 DEMÃOS. AF_09/2023</v>
      </c>
      <c r="D28" s="176">
        <f>'Orçamento-base'!K28</f>
        <v>3674.38</v>
      </c>
      <c r="E28" s="177">
        <f t="shared" si="1"/>
        <v>3674.38</v>
      </c>
      <c r="F28" s="178">
        <v>1</v>
      </c>
      <c r="G28" s="177" t="s">
        <v>232</v>
      </c>
      <c r="H28" s="178">
        <v>0</v>
      </c>
      <c r="I28" s="177" t="s">
        <v>232</v>
      </c>
      <c r="J28" s="178">
        <v>0</v>
      </c>
      <c r="L28" s="196"/>
    </row>
    <row r="29" spans="2:12" ht="60.75">
      <c r="B29" s="174" t="str">
        <f>'Orçamento-base'!C29</f>
        <v>2.9</v>
      </c>
      <c r="C29" s="175" t="str">
        <f>'Orçamento-base'!G29</f>
        <v>ALVENARIA DE VEDAÇÃO DE BLOCOS CERÂMICOS FURADOS NA HORIZONTAL DE 9X19X19 CM (ESPESSURA 9 CM) E ARGAMASSA DE ASSENTAMENTO COM PREPARO EM BETONEIRA. AF_12/2021</v>
      </c>
      <c r="D29" s="176">
        <f>'Orçamento-base'!K29</f>
        <v>1973.81</v>
      </c>
      <c r="E29" s="177">
        <f t="shared" si="1"/>
        <v>1973.81</v>
      </c>
      <c r="F29" s="178">
        <v>1</v>
      </c>
      <c r="G29" s="177" t="s">
        <v>232</v>
      </c>
      <c r="H29" s="178">
        <v>0</v>
      </c>
      <c r="I29" s="177" t="s">
        <v>232</v>
      </c>
      <c r="J29" s="178">
        <v>0</v>
      </c>
      <c r="L29" s="196"/>
    </row>
    <row r="30" spans="2:12">
      <c r="B30" s="174" t="str">
        <f>'Orçamento-base'!C30</f>
        <v>2.10</v>
      </c>
      <c r="C30" s="175" t="str">
        <f>'Orçamento-base'!G30</f>
        <v>VIGA BANHIERO 15X30, CONCRETO FCK 30MPA - M</v>
      </c>
      <c r="D30" s="176">
        <f>'Orçamento-base'!K30</f>
        <v>1792.52</v>
      </c>
      <c r="E30" s="177">
        <f t="shared" si="1"/>
        <v>1792.52</v>
      </c>
      <c r="F30" s="178">
        <v>1</v>
      </c>
      <c r="G30" s="177" t="s">
        <v>232</v>
      </c>
      <c r="H30" s="178">
        <v>0</v>
      </c>
      <c r="I30" s="177" t="s">
        <v>232</v>
      </c>
      <c r="J30" s="178">
        <v>0</v>
      </c>
      <c r="L30" s="196"/>
    </row>
    <row r="31" spans="2:12" ht="60.75">
      <c r="B31" s="174" t="str">
        <f>'Orçamento-base'!C31</f>
        <v>2.11</v>
      </c>
      <c r="C31" s="175" t="str">
        <f>'Orçamento-base'!G31</f>
        <v>LAJE PRÉ-MOLDADA UNIDIRECIONAL, BIAPOIADA, PARA FORRO, ENCHIMENTO EM CERÂMICA, VIGOTA CONVENCIONAL, ALTURA TOTAL DA LAJE (ENCHIMENTO+CAPA) = (8+3). AF_11/2020_PA</v>
      </c>
      <c r="D31" s="176">
        <f>'Orçamento-base'!K31</f>
        <v>1058.1199999999999</v>
      </c>
      <c r="E31" s="177">
        <f t="shared" si="1"/>
        <v>1058.1199999999999</v>
      </c>
      <c r="F31" s="178">
        <v>1</v>
      </c>
      <c r="G31" s="177" t="s">
        <v>232</v>
      </c>
      <c r="H31" s="178">
        <v>0</v>
      </c>
      <c r="I31" s="177" t="s">
        <v>232</v>
      </c>
      <c r="J31" s="178">
        <v>0</v>
      </c>
      <c r="L31" s="196"/>
    </row>
    <row r="32" spans="2:12" ht="81">
      <c r="B32" s="174" t="str">
        <f>'Orçamento-base'!C32</f>
        <v>2.12</v>
      </c>
      <c r="C32" s="175" t="str">
        <f>'Orçamento-base'!G32</f>
        <v>REATERRO MECANIZADO DE VALA COM ESCAVADEIRA HIDRÁULICA (CAPACIDADE DA CAÇAMBA: 0,8 M³ / POTÊNCIA: 111 HP), LARGURA DE 1,5 A 2,5 M, PROFUNDIDADE ATÉ 1,5 M, COM SOLO DE 1ª CATEGORIA EM LOCAIS COM ALTO NÍVEL DE INTERFERÊNCIA. AF_04/2016</v>
      </c>
      <c r="D32" s="176">
        <f>'Orçamento-base'!K32</f>
        <v>861.4</v>
      </c>
      <c r="E32" s="177">
        <f t="shared" si="1"/>
        <v>861.4</v>
      </c>
      <c r="F32" s="178">
        <v>1</v>
      </c>
      <c r="G32" s="177" t="s">
        <v>232</v>
      </c>
      <c r="H32" s="178">
        <v>0</v>
      </c>
      <c r="I32" s="177" t="s">
        <v>232</v>
      </c>
      <c r="J32" s="178">
        <v>0</v>
      </c>
      <c r="L32" s="196"/>
    </row>
    <row r="33" spans="2:12" ht="40.5">
      <c r="B33" s="174" t="str">
        <f>'Orçamento-base'!C33</f>
        <v>2.13</v>
      </c>
      <c r="C33" s="175" t="str">
        <f>'Orçamento-base'!G33</f>
        <v>LASTRO DE CONCRETO MAGRO, APLICADO EM PISOS, LAJES SOBRE SOLO OU RADIERS, ESPESSURA DE 3 CM. AF_01/2024</v>
      </c>
      <c r="D33" s="176">
        <f>'Orçamento-base'!K33</f>
        <v>971.93</v>
      </c>
      <c r="E33" s="177" t="s">
        <v>232</v>
      </c>
      <c r="F33" s="178">
        <v>0</v>
      </c>
      <c r="G33" s="177">
        <f>TRUNC((D33*H33),2)</f>
        <v>971.93</v>
      </c>
      <c r="H33" s="178">
        <v>1</v>
      </c>
      <c r="I33" s="177" t="s">
        <v>232</v>
      </c>
      <c r="J33" s="178">
        <v>0</v>
      </c>
      <c r="L33" s="196"/>
    </row>
    <row r="34" spans="2:12" ht="40.5">
      <c r="B34" s="188" t="str">
        <f>'Orçamento-base'!C34</f>
        <v>2.14</v>
      </c>
      <c r="C34" s="189" t="str">
        <f>'Orçamento-base'!G34</f>
        <v>LASTRO COM MATERIAL GRANULAR, APLICADO EM PISOS OU LAJES SOBRE SOLO, ESPESSURA DE *5 CM*. AF_01/2024</v>
      </c>
      <c r="D34" s="190">
        <f>'Orçamento-base'!K34</f>
        <v>489.76</v>
      </c>
      <c r="E34" s="191" t="s">
        <v>232</v>
      </c>
      <c r="F34" s="192">
        <v>0</v>
      </c>
      <c r="G34" s="191">
        <f>TRUNC((D34*H34),2)</f>
        <v>489.76</v>
      </c>
      <c r="H34" s="192">
        <v>1</v>
      </c>
      <c r="I34" s="177" t="s">
        <v>232</v>
      </c>
      <c r="J34" s="178">
        <v>0</v>
      </c>
      <c r="L34" s="196"/>
    </row>
    <row r="35" spans="2:12">
      <c r="B35" s="184">
        <f>'Orçamento-base'!C35</f>
        <v>3</v>
      </c>
      <c r="C35" s="185" t="str">
        <f>'Orçamento-base'!G35</f>
        <v>ABERTURAS</v>
      </c>
      <c r="D35" s="171" t="str">
        <f>'Orçamento-base'!K35</f>
        <v/>
      </c>
      <c r="E35" s="186"/>
      <c r="F35" s="187"/>
      <c r="G35" s="186"/>
      <c r="H35" s="187"/>
      <c r="I35" s="186"/>
      <c r="J35" s="187"/>
      <c r="L35" s="196"/>
    </row>
    <row r="36" spans="2:12" ht="81">
      <c r="B36" s="174" t="str">
        <f>'Orçamento-base'!C36</f>
        <v>3.1</v>
      </c>
      <c r="C36" s="175" t="str">
        <f>'Orçamento-base'!G36</f>
        <v>JANELA DE MADEIRA (CEDRINHO/ANGELIM OU EQUIV.) TIPO MAXIM-AR, PARA VIDRO, COM BATENTE, ALIZAR E FERRAGENS, EXCLUSIVE VIDRO, ACABAMENTO E CONTRAMARCO, FIXAÇÃO C/ PARAFUSO E ESPUMA - FORNECIMENTO E INSTALAÇÃO. AF_11/2024</v>
      </c>
      <c r="D36" s="176">
        <f>'Orçamento-base'!K36</f>
        <v>488.16</v>
      </c>
      <c r="E36" s="177" t="s">
        <v>232</v>
      </c>
      <c r="F36" s="178">
        <v>0</v>
      </c>
      <c r="G36" s="177">
        <f>TRUNC((D36*H36),2)</f>
        <v>488.16</v>
      </c>
      <c r="H36" s="178">
        <v>1</v>
      </c>
      <c r="I36" s="177" t="s">
        <v>232</v>
      </c>
      <c r="J36" s="178">
        <v>0</v>
      </c>
      <c r="L36" s="196"/>
    </row>
    <row r="37" spans="2:12" ht="60.75">
      <c r="B37" s="174" t="str">
        <f>'Orçamento-base'!C37</f>
        <v>3.2</v>
      </c>
      <c r="C37" s="175" t="str">
        <f>'Orçamento-base'!G37</f>
        <v>JANELA BASCULANTE, EM ALUMINIO PERFIL 20, 80 X 60 CM (A X L), 4 FLS (1 FIXA E 3 MOVEIS), ACABAMENTO BRANCO OU BRILHANTE, BATENTE DE 3 A 4 CM, COM VIDRO 4 MM, SEM GUARNICAO</v>
      </c>
      <c r="D37" s="176">
        <f>'Orçamento-base'!K37</f>
        <v>319.95999999999998</v>
      </c>
      <c r="E37" s="177" t="s">
        <v>232</v>
      </c>
      <c r="F37" s="178">
        <v>0</v>
      </c>
      <c r="G37" s="177">
        <f>TRUNC((D37*H37),2)</f>
        <v>319.95999999999998</v>
      </c>
      <c r="H37" s="178">
        <v>1</v>
      </c>
      <c r="I37" s="177" t="s">
        <v>232</v>
      </c>
      <c r="J37" s="178">
        <v>0</v>
      </c>
      <c r="L37" s="196"/>
    </row>
    <row r="38" spans="2:12">
      <c r="B38" s="174" t="str">
        <f>'Orçamento-base'!C38</f>
        <v>3.3</v>
      </c>
      <c r="C38" s="175" t="str">
        <f>'Orçamento-base'!G38</f>
        <v>VIDRO TEMPERADO INCOLOR E = 10 MM, SEM COLOCACAO</v>
      </c>
      <c r="D38" s="176">
        <f>'Orçamento-base'!K38</f>
        <v>92.34</v>
      </c>
      <c r="E38" s="177" t="s">
        <v>232</v>
      </c>
      <c r="F38" s="178">
        <v>0</v>
      </c>
      <c r="G38" s="177">
        <f>TRUNC((D38*H38),2)</f>
        <v>92.34</v>
      </c>
      <c r="H38" s="178">
        <v>1</v>
      </c>
      <c r="I38" s="177" t="s">
        <v>232</v>
      </c>
      <c r="J38" s="178">
        <v>0</v>
      </c>
      <c r="L38" s="196"/>
    </row>
    <row r="39" spans="2:12" ht="81">
      <c r="B39" s="174" t="str">
        <f>'Orçamento-base'!C39</f>
        <v>3.4</v>
      </c>
      <c r="C39" s="175" t="str">
        <f>'Orçamento-base'!G39</f>
        <v>JANELA DE MADEIRA (PINUS/EUCALIPTO OU EQUIV.) DE ABRIR COM 4 FOLHAS (2 VENEZIANAS E 2 GUILHOTINAS), COM BATENTE, ALIZAR E FERRAGENS, EXCLUSIVE VIDROS, ACABAMENTO E CONTRAMARCO, FIXAÇÃO C/ PARAFUSO E ESPUMA - FORNECIMENTO E INSTALAÇÃO. AF_11/2024</v>
      </c>
      <c r="D39" s="176">
        <f>'Orçamento-base'!K39</f>
        <v>4308.07</v>
      </c>
      <c r="E39" s="177" t="s">
        <v>232</v>
      </c>
      <c r="F39" s="178">
        <v>0</v>
      </c>
      <c r="G39" s="177">
        <f t="shared" ref="G39:G42" si="2">TRUNC((D39*H39),2)</f>
        <v>4308.07</v>
      </c>
      <c r="H39" s="178">
        <v>1</v>
      </c>
      <c r="I39" s="177" t="s">
        <v>232</v>
      </c>
      <c r="J39" s="178">
        <v>0</v>
      </c>
      <c r="L39" s="196"/>
    </row>
    <row r="40" spans="2:12" ht="60.75">
      <c r="B40" s="174" t="str">
        <f>'Orçamento-base'!C40</f>
        <v>3.5</v>
      </c>
      <c r="C40" s="175" t="str">
        <f>'Orçamento-base'!G40</f>
        <v>PORTA DE MADEIRA PARA PINTURA, SEMI-OCA (LEVE OU MÉDIA), 70X210CM, ESPESSURA DE 3,5CM, INCLUSO DOBRADIÇAS - FORNECIMENTO E INSTALAÇÃO. AF_12/2019</v>
      </c>
      <c r="D40" s="176">
        <f>'Orçamento-base'!K40</f>
        <v>1587.21</v>
      </c>
      <c r="E40" s="177" t="s">
        <v>232</v>
      </c>
      <c r="F40" s="178">
        <v>0</v>
      </c>
      <c r="G40" s="177">
        <f t="shared" si="2"/>
        <v>1587.21</v>
      </c>
      <c r="H40" s="178">
        <v>1</v>
      </c>
      <c r="I40" s="177" t="s">
        <v>232</v>
      </c>
      <c r="J40" s="178">
        <v>0</v>
      </c>
      <c r="L40" s="196"/>
    </row>
    <row r="41" spans="2:12" ht="60.75">
      <c r="B41" s="174" t="str">
        <f>'Orçamento-base'!C41</f>
        <v>3.6</v>
      </c>
      <c r="C41" s="175" t="str">
        <f>'Orçamento-base'!G41</f>
        <v>PORTA DE MADEIRA PARA PINTURA, SEMI-OCA (LEVE OU MÉDIA), 80X210CM, ESPESSURA DE 3,5CM, INCLUSO DOBRADIÇAS - FORNECIMENTO E INSTALAÇÃO. AF_12/2019</v>
      </c>
      <c r="D41" s="176">
        <f>'Orçamento-base'!K41</f>
        <v>1131</v>
      </c>
      <c r="E41" s="177" t="s">
        <v>232</v>
      </c>
      <c r="F41" s="178">
        <v>0</v>
      </c>
      <c r="G41" s="177">
        <f t="shared" si="2"/>
        <v>1131</v>
      </c>
      <c r="H41" s="178">
        <v>1</v>
      </c>
      <c r="I41" s="177" t="s">
        <v>232</v>
      </c>
      <c r="J41" s="178">
        <v>0</v>
      </c>
      <c r="L41" s="196"/>
    </row>
    <row r="42" spans="2:12" ht="40.5">
      <c r="B42" s="174" t="str">
        <f>'Orçamento-base'!C42</f>
        <v>3.7</v>
      </c>
      <c r="C42" s="175" t="str">
        <f>'Orçamento-base'!G42</f>
        <v>PINTURA TINTA DE ACABAMENTO (PIGMENTADA) ESMALTE SINTÉTICO BRILHANTE EM MADEIRA, 3 DEMÃOS. AF_01/2021</v>
      </c>
      <c r="D42" s="176">
        <f>'Orçamento-base'!K42</f>
        <v>769.65</v>
      </c>
      <c r="E42" s="177" t="s">
        <v>232</v>
      </c>
      <c r="F42" s="178">
        <v>0</v>
      </c>
      <c r="G42" s="177">
        <f t="shared" si="2"/>
        <v>769.65</v>
      </c>
      <c r="H42" s="178">
        <v>1</v>
      </c>
      <c r="I42" s="177" t="s">
        <v>232</v>
      </c>
      <c r="J42" s="178">
        <v>0</v>
      </c>
      <c r="L42" s="196"/>
    </row>
    <row r="43" spans="2:12">
      <c r="B43" s="184">
        <f>'Orçamento-base'!C43</f>
        <v>4</v>
      </c>
      <c r="C43" s="185" t="str">
        <f>'Orçamento-base'!G43</f>
        <v>COBERTURA</v>
      </c>
      <c r="D43" s="171" t="str">
        <f>'Orçamento-base'!K43</f>
        <v/>
      </c>
      <c r="E43" s="186"/>
      <c r="F43" s="187"/>
      <c r="G43" s="186"/>
      <c r="H43" s="187"/>
      <c r="I43" s="186"/>
      <c r="J43" s="187"/>
      <c r="L43" s="196"/>
    </row>
    <row r="44" spans="2:12" ht="60.75">
      <c r="B44" s="174" t="str">
        <f>'Orçamento-base'!C44</f>
        <v>4.1</v>
      </c>
      <c r="C44" s="175" t="str">
        <f>'Orçamento-base'!G44</f>
        <v>FABRICAÇÃO E INSTALAÇÃO DE TESOURA INTEIRA EM MADEIRA NÃO APARELHADA, VÃO DE 3 M, PARA TELHA CERÂMICA OU DE CONCRETO, INCLUSO IÇAMENTO. AF_07/2019</v>
      </c>
      <c r="D44" s="176">
        <f>'Orçamento-base'!K44</f>
        <v>10012</v>
      </c>
      <c r="E44" s="177" t="s">
        <v>232</v>
      </c>
      <c r="F44" s="178">
        <v>0</v>
      </c>
      <c r="G44" s="177">
        <f>TRUNC((D44*H44),2)</f>
        <v>10012</v>
      </c>
      <c r="H44" s="178">
        <v>1</v>
      </c>
      <c r="I44" s="177" t="s">
        <v>232</v>
      </c>
      <c r="J44" s="178">
        <v>0</v>
      </c>
      <c r="L44" s="196"/>
    </row>
    <row r="45" spans="2:12" ht="60.75">
      <c r="B45" s="174" t="str">
        <f>'Orçamento-base'!C45</f>
        <v>4.2</v>
      </c>
      <c r="C45" s="175" t="str">
        <f>'Orçamento-base'!G45</f>
        <v>TRAMA DE MADEIRA COMPOSTA POR TERÇAS PARA TELHADOS DE ATÉ 2 ÁGUAS PARA TELHA ONDULADA DE FIBROCIMENTO, METÁLICA, PLÁSTICA OU TERMOACÚSTICA, INCLUSO TRANSPORTE VERTICAL. AF_07/2019</v>
      </c>
      <c r="D45" s="176">
        <f>'Orçamento-base'!K45</f>
        <v>1462.76</v>
      </c>
      <c r="E45" s="177" t="s">
        <v>232</v>
      </c>
      <c r="F45" s="178">
        <v>0</v>
      </c>
      <c r="G45" s="177">
        <f t="shared" ref="G45:G48" si="3">TRUNC((D45*H45),2)</f>
        <v>1462.76</v>
      </c>
      <c r="H45" s="178">
        <v>1</v>
      </c>
      <c r="I45" s="177" t="s">
        <v>232</v>
      </c>
      <c r="J45" s="178">
        <v>0</v>
      </c>
      <c r="L45" s="196"/>
    </row>
    <row r="46" spans="2:12" ht="60.75">
      <c r="B46" s="174" t="str">
        <f>'Orçamento-base'!C46</f>
        <v>4.3</v>
      </c>
      <c r="C46" s="175" t="str">
        <f>'Orçamento-base'!G46</f>
        <v>TELHAMENTO COM TELHA ONDULADA DE FIBROCIMENTO E = 6 MM, COM RECOBRIMENTO LATERAL DE 1/4 DE ONDA PARA TELHADO COM INCLINAÇÃO MAIOR QUE 10°, COM ATÉ 2 ÁGUAS, INCLUSO IÇAMENTO. AF_07/2019</v>
      </c>
      <c r="D46" s="176">
        <f>'Orçamento-base'!K46</f>
        <v>3281.72</v>
      </c>
      <c r="E46" s="177" t="s">
        <v>232</v>
      </c>
      <c r="F46" s="178">
        <v>0</v>
      </c>
      <c r="G46" s="177">
        <f t="shared" si="3"/>
        <v>3281.72</v>
      </c>
      <c r="H46" s="178">
        <v>1</v>
      </c>
      <c r="I46" s="177" t="s">
        <v>232</v>
      </c>
      <c r="J46" s="178">
        <v>0</v>
      </c>
      <c r="L46" s="196"/>
    </row>
    <row r="47" spans="2:12" ht="40.5">
      <c r="B47" s="174" t="str">
        <f>'Orçamento-base'!C47</f>
        <v>4.4</v>
      </c>
      <c r="C47" s="175" t="str">
        <f>'Orçamento-base'!G47</f>
        <v>FORRO EM MADEIRA PINUS, PARA AMBIENTES RESIDENCIAIS, INCLUSIVE ESTRUTURA UNIDIRECIONAL DE FIXAÇÃO. AF_08/2023</v>
      </c>
      <c r="D47" s="176">
        <f>'Orçamento-base'!K47</f>
        <v>8572.98</v>
      </c>
      <c r="E47" s="177" t="s">
        <v>232</v>
      </c>
      <c r="F47" s="178">
        <v>0</v>
      </c>
      <c r="G47" s="177">
        <f t="shared" si="3"/>
        <v>8572.98</v>
      </c>
      <c r="H47" s="178">
        <v>1</v>
      </c>
      <c r="I47" s="177" t="s">
        <v>232</v>
      </c>
      <c r="J47" s="178">
        <v>0</v>
      </c>
      <c r="L47" s="196"/>
    </row>
    <row r="48" spans="2:12">
      <c r="B48" s="188" t="str">
        <f>'Orçamento-base'!C48</f>
        <v>4.5</v>
      </c>
      <c r="C48" s="189" t="str">
        <f>'Orçamento-base'!G48</f>
        <v>ACABAMENTOS PARA FORRO (RODA-FORRO EM MADEIRA PINUS). AF_08/2023</v>
      </c>
      <c r="D48" s="190">
        <f>'Orçamento-base'!K48</f>
        <v>4259.59</v>
      </c>
      <c r="E48" s="177" t="s">
        <v>232</v>
      </c>
      <c r="F48" s="192">
        <v>0</v>
      </c>
      <c r="G48" s="177">
        <f t="shared" si="3"/>
        <v>4259.59</v>
      </c>
      <c r="H48" s="192">
        <v>1</v>
      </c>
      <c r="I48" s="177" t="s">
        <v>232</v>
      </c>
      <c r="J48" s="192">
        <v>0</v>
      </c>
      <c r="L48" s="196"/>
    </row>
    <row r="49" spans="2:12">
      <c r="B49" s="184">
        <f>'Orçamento-base'!C49</f>
        <v>5</v>
      </c>
      <c r="C49" s="185" t="str">
        <f>'Orçamento-base'!G49</f>
        <v>PINTURA E REVESTIMENTOS</v>
      </c>
      <c r="D49" s="171" t="str">
        <f>'Orçamento-base'!K49</f>
        <v/>
      </c>
      <c r="E49" s="186"/>
      <c r="F49" s="187"/>
      <c r="G49" s="186"/>
      <c r="H49" s="187"/>
      <c r="I49" s="186"/>
      <c r="J49" s="187"/>
      <c r="L49" s="196"/>
    </row>
    <row r="50" spans="2:12" ht="60.75">
      <c r="B50" s="174" t="str">
        <f>'Orçamento-base'!C50</f>
        <v>5.1</v>
      </c>
      <c r="C50" s="175" t="str">
        <f>'Orçamento-base'!G50</f>
        <v>MASSA ÚNICA, EM ARGAMASSA TRAÇO 1:2:8, PREPARO MECÂNICO, APLICADA MANUALMENTE EM PAREDES INTERNAS DE AMBIENTES COM ÁREA ENTRE 5M² E 10M², E = 17,5MM, COM TALISCAS. AF_03/2024</v>
      </c>
      <c r="D50" s="176">
        <f>'Orçamento-base'!K50</f>
        <v>1839.1</v>
      </c>
      <c r="E50" s="177" t="s">
        <v>232</v>
      </c>
      <c r="F50" s="178">
        <v>0</v>
      </c>
      <c r="G50" s="177">
        <f>TRUNC((D50*H50),2)</f>
        <v>1839.1</v>
      </c>
      <c r="H50" s="178">
        <v>1</v>
      </c>
      <c r="I50" s="177" t="s">
        <v>232</v>
      </c>
      <c r="J50" s="178">
        <v>0</v>
      </c>
      <c r="L50" s="196"/>
    </row>
    <row r="51" spans="2:12" ht="60.75">
      <c r="B51" s="174" t="str">
        <f>'Orçamento-base'!C51</f>
        <v>5.2</v>
      </c>
      <c r="C51" s="175" t="str">
        <f>'Orçamento-base'!G51</f>
        <v>REVESTIMENTO CERÂMICO PARA PISO COM PLACAS TIPO ESMALTADA PADRÃO POPULAR DE DIMENSÕES 35X35 CM APLICADA EM AMBIENTES DE ÁREA MENOR QUE 5 M2. AF_02/2023_PE</v>
      </c>
      <c r="D51" s="176">
        <f>'Orçamento-base'!K51</f>
        <v>2576.1799999999998</v>
      </c>
      <c r="E51" s="177" t="s">
        <v>232</v>
      </c>
      <c r="F51" s="178">
        <v>0</v>
      </c>
      <c r="G51" s="177" t="s">
        <v>232</v>
      </c>
      <c r="H51" s="178">
        <v>0</v>
      </c>
      <c r="I51" s="177">
        <f>TRUNC((D51*J51),2)</f>
        <v>2576.1799999999998</v>
      </c>
      <c r="J51" s="178">
        <v>1</v>
      </c>
      <c r="L51" s="196"/>
    </row>
    <row r="52" spans="2:12" ht="81">
      <c r="B52" s="174" t="str">
        <f>'Orçamento-base'!C52</f>
        <v>5.3</v>
      </c>
      <c r="C52" s="175" t="str">
        <f>'Orçamento-base'!G52</f>
        <v>REVESTIMENTO CERÂMICO PARA PAREDES INTERNAS COM PLACAS TIPO ESMALTADA PADRÃO POPULAR DE DIMENSÕES 20X20 CM, ARGAMASSA TIPO AC I, APLICADAS EM AMBIENTES DE ÁREA MENOR QUE 5 M2 A MEIA ALTURA DAS PAREDES. AF_06/2014</v>
      </c>
      <c r="D52" s="176">
        <f>'Orçamento-base'!K52</f>
        <v>1224.04</v>
      </c>
      <c r="E52" s="177" t="s">
        <v>232</v>
      </c>
      <c r="F52" s="178">
        <v>0</v>
      </c>
      <c r="G52" s="177" t="s">
        <v>232</v>
      </c>
      <c r="H52" s="178">
        <v>0</v>
      </c>
      <c r="I52" s="177">
        <f t="shared" ref="I52:I53" si="4">TRUNC((D52*J52),2)</f>
        <v>1224.04</v>
      </c>
      <c r="J52" s="178">
        <v>1</v>
      </c>
      <c r="L52" s="196"/>
    </row>
    <row r="53" spans="2:12" ht="40.5">
      <c r="B53" s="188" t="str">
        <f>'Orçamento-base'!C53</f>
        <v>5.4</v>
      </c>
      <c r="C53" s="189" t="str">
        <f>'Orçamento-base'!G53</f>
        <v>PINTURA LÁTEX ACRÍLICA PREMIUM, APLICAÇÃO MANUAL EM PAREDES, DUAS DEMÃOS. AF_04/2023</v>
      </c>
      <c r="D53" s="190">
        <f>'Orçamento-base'!K53</f>
        <v>349.35</v>
      </c>
      <c r="E53" s="177" t="s">
        <v>232</v>
      </c>
      <c r="F53" s="192">
        <v>0</v>
      </c>
      <c r="G53" s="177" t="s">
        <v>232</v>
      </c>
      <c r="H53" s="192">
        <v>0</v>
      </c>
      <c r="I53" s="177">
        <f t="shared" si="4"/>
        <v>349.35</v>
      </c>
      <c r="J53" s="192">
        <v>1</v>
      </c>
      <c r="L53" s="196"/>
    </row>
    <row r="54" spans="2:12">
      <c r="B54" s="184">
        <f>'Orçamento-base'!C54</f>
        <v>6</v>
      </c>
      <c r="C54" s="185" t="str">
        <f>'Orçamento-base'!G54</f>
        <v>HIDROSSANITÁRIO</v>
      </c>
      <c r="D54" s="171" t="str">
        <f>'Orçamento-base'!K54</f>
        <v/>
      </c>
      <c r="E54" s="186"/>
      <c r="F54" s="187"/>
      <c r="G54" s="186"/>
      <c r="H54" s="187"/>
      <c r="I54" s="186"/>
      <c r="J54" s="187"/>
      <c r="L54" s="196"/>
    </row>
    <row r="55" spans="2:12" ht="40.5">
      <c r="B55" s="174" t="str">
        <f>'Orçamento-base'!C55</f>
        <v>6.1</v>
      </c>
      <c r="C55" s="175" t="str">
        <f>'Orçamento-base'!G55</f>
        <v>REGISTRO DE GAVETA BRUTO, LATÃO, ROSCÁVEL, 1", COM ACABAMENTO E CANOPLA CROMADOS - FORNECIMENTO E INSTALAÇÃO. AF_08/2021</v>
      </c>
      <c r="D55" s="176">
        <f>'Orçamento-base'!K55</f>
        <v>370.24</v>
      </c>
      <c r="E55" s="177" t="s">
        <v>232</v>
      </c>
      <c r="F55" s="178">
        <v>0</v>
      </c>
      <c r="G55" s="177" t="s">
        <v>232</v>
      </c>
      <c r="H55" s="178">
        <v>0</v>
      </c>
      <c r="I55" s="177">
        <f>TRUNC((D55*J55),2)</f>
        <v>370.24</v>
      </c>
      <c r="J55" s="178">
        <v>1</v>
      </c>
      <c r="L55" s="196"/>
    </row>
    <row r="56" spans="2:12" ht="40.5">
      <c r="B56" s="174" t="str">
        <f>'Orçamento-base'!C56</f>
        <v>6.2</v>
      </c>
      <c r="C56" s="175" t="str">
        <f>'Orçamento-base'!G56</f>
        <v>ENGATE FLEXÍVEL EM PLÁSTICO BRANCO, 1/2" X 30CM - FORNECIMENTO E INSTALAÇÃO. AF_01/2020</v>
      </c>
      <c r="D56" s="176">
        <f>'Orçamento-base'!K56</f>
        <v>29.52</v>
      </c>
      <c r="E56" s="177" t="s">
        <v>232</v>
      </c>
      <c r="F56" s="178">
        <v>0</v>
      </c>
      <c r="G56" s="177" t="s">
        <v>232</v>
      </c>
      <c r="H56" s="178">
        <v>0</v>
      </c>
      <c r="I56" s="177">
        <f t="shared" ref="I56:I72" si="5">TRUNC((D56*J56),2)</f>
        <v>29.52</v>
      </c>
      <c r="J56" s="178">
        <v>1</v>
      </c>
      <c r="L56" s="196"/>
    </row>
    <row r="57" spans="2:12" ht="40.5">
      <c r="B57" s="174" t="str">
        <f>'Orçamento-base'!C57</f>
        <v>6.3</v>
      </c>
      <c r="C57" s="175" t="str">
        <f>'Orçamento-base'!G57</f>
        <v>TUBO, PVC, SOLDÁVEL, DE 20MM, INSTALADO EM RAMAL OU SUB-RAMAL DE ÁGUA - FORNECIMENTO E INSTALAÇÃO. AF_06/2022</v>
      </c>
      <c r="D57" s="176">
        <f>'Orçamento-base'!K57</f>
        <v>995.63</v>
      </c>
      <c r="E57" s="177" t="s">
        <v>232</v>
      </c>
      <c r="F57" s="178">
        <v>0</v>
      </c>
      <c r="G57" s="177" t="s">
        <v>232</v>
      </c>
      <c r="H57" s="178">
        <v>0</v>
      </c>
      <c r="I57" s="177">
        <f t="shared" si="5"/>
        <v>995.63</v>
      </c>
      <c r="J57" s="178">
        <v>1</v>
      </c>
      <c r="L57" s="196"/>
    </row>
    <row r="58" spans="2:12" ht="60.75">
      <c r="B58" s="174" t="str">
        <f>'Orçamento-base'!C58</f>
        <v>6.4</v>
      </c>
      <c r="C58" s="175" t="str">
        <f>'Orçamento-base'!G58</f>
        <v>TUBO PVC, SERIE NORMAL, ESGOTO PREDIAL, DN 40 MM, FORNECIDO E INSTALADO EM RAMAL DE DESCARGA OU RAMAL DE ESGOTO SANITÁRIO. AF_08/2022</v>
      </c>
      <c r="D58" s="176">
        <f>'Orçamento-base'!K58</f>
        <v>237.75</v>
      </c>
      <c r="E58" s="177" t="s">
        <v>232</v>
      </c>
      <c r="F58" s="178">
        <v>0</v>
      </c>
      <c r="G58" s="177" t="s">
        <v>232</v>
      </c>
      <c r="H58" s="178">
        <v>0</v>
      </c>
      <c r="I58" s="177">
        <f t="shared" si="5"/>
        <v>237.75</v>
      </c>
      <c r="J58" s="178">
        <v>1</v>
      </c>
      <c r="L58" s="196"/>
    </row>
    <row r="59" spans="2:12" ht="60.75">
      <c r="B59" s="174" t="str">
        <f>'Orçamento-base'!C59</f>
        <v>6.5</v>
      </c>
      <c r="C59" s="175" t="str">
        <f>'Orçamento-base'!G59</f>
        <v>TUBO PVC, SERIE NORMAL, ESGOTO PREDIAL, DN 50 MM, FORNECIDO E INSTALADO EM RAMAL DE DESCARGA OU RAMAL DE ESGOTO SANITÁRIO. AF_08/2022</v>
      </c>
      <c r="D59" s="176">
        <f>'Orçamento-base'!K59</f>
        <v>232.77</v>
      </c>
      <c r="E59" s="177" t="s">
        <v>232</v>
      </c>
      <c r="F59" s="178">
        <v>0</v>
      </c>
      <c r="G59" s="177" t="s">
        <v>232</v>
      </c>
      <c r="H59" s="178">
        <v>0</v>
      </c>
      <c r="I59" s="177">
        <f t="shared" si="5"/>
        <v>232.77</v>
      </c>
      <c r="J59" s="178">
        <v>1</v>
      </c>
      <c r="L59" s="196"/>
    </row>
    <row r="60" spans="2:12" ht="60.75">
      <c r="B60" s="174" t="str">
        <f>'Orçamento-base'!C60</f>
        <v>6.6</v>
      </c>
      <c r="C60" s="175" t="str">
        <f>'Orçamento-base'!G60</f>
        <v>TUBO PVC, SERIE NORMAL, ESGOTO PREDIAL, DN 100 MM, FORNECIDO E INSTALADO EM RAMAL DE DESCARGA OU RAMAL DE ESGOTO SANITÁRIO. AF_08/2022</v>
      </c>
      <c r="D60" s="176">
        <f>'Orçamento-base'!K60</f>
        <v>224.33</v>
      </c>
      <c r="E60" s="177" t="s">
        <v>232</v>
      </c>
      <c r="F60" s="178">
        <v>0</v>
      </c>
      <c r="G60" s="177" t="s">
        <v>232</v>
      </c>
      <c r="H60" s="178">
        <v>0</v>
      </c>
      <c r="I60" s="177">
        <f t="shared" si="5"/>
        <v>224.33</v>
      </c>
      <c r="J60" s="178">
        <v>1</v>
      </c>
      <c r="L60" s="196"/>
    </row>
    <row r="61" spans="2:12" ht="60.75">
      <c r="B61" s="174" t="str">
        <f>'Orçamento-base'!C61</f>
        <v>6.7</v>
      </c>
      <c r="C61" s="175" t="str">
        <f>'Orçamento-base'!G61</f>
        <v>CAIXA DE GORDURA SIMPLES (CAPACIDADE: 36 L), RETANGULAR, EM ALVENARIA COM BLOCOS DE CONCRETO, DIMENSÕES INTERNAS = 0,2X0,4 M, ALTURA INTERNA = 0,8 M. AF_12/2020</v>
      </c>
      <c r="D61" s="176">
        <f>'Orçamento-base'!K61</f>
        <v>368.85</v>
      </c>
      <c r="E61" s="177" t="s">
        <v>232</v>
      </c>
      <c r="F61" s="178">
        <v>0</v>
      </c>
      <c r="G61" s="177" t="s">
        <v>232</v>
      </c>
      <c r="H61" s="178">
        <v>0</v>
      </c>
      <c r="I61" s="177">
        <f t="shared" si="5"/>
        <v>368.85</v>
      </c>
      <c r="J61" s="178">
        <v>1</v>
      </c>
      <c r="L61" s="196"/>
    </row>
    <row r="62" spans="2:12" ht="40.5">
      <c r="B62" s="174" t="str">
        <f>'Orçamento-base'!C62</f>
        <v>6.8</v>
      </c>
      <c r="C62" s="175" t="str">
        <f>'Orçamento-base'!G62</f>
        <v>CAIXA ENTERRADA HIDRÁULICA RETANGULAR, EM CONCRETO PRÉ-MOLDADO, DIMENSÕES INTERNAS: 0,6X0,6X0,5 M. AF_12/2020</v>
      </c>
      <c r="D62" s="176">
        <f>'Orçamento-base'!K62</f>
        <v>600.59</v>
      </c>
      <c r="E62" s="177" t="s">
        <v>232</v>
      </c>
      <c r="F62" s="178">
        <v>0</v>
      </c>
      <c r="G62" s="177" t="s">
        <v>232</v>
      </c>
      <c r="H62" s="178">
        <v>0</v>
      </c>
      <c r="I62" s="177">
        <f t="shared" si="5"/>
        <v>600.59</v>
      </c>
      <c r="J62" s="178">
        <v>1</v>
      </c>
      <c r="L62" s="196"/>
    </row>
    <row r="63" spans="2:12" ht="60.75">
      <c r="B63" s="174" t="str">
        <f>'Orçamento-base'!C63</f>
        <v>6.9</v>
      </c>
      <c r="C63" s="175" t="str">
        <f>'Orçamento-base'!G63</f>
        <v>RALO SIFONADO, PVC, DN 100 X 40 MM, JUNTA SOLDÁVEL, FORNECIDO E INSTALADO EM RAMAL DE DESCARGA OU EM RAMAL DE ESGOTO SANITÁRIO. AF_08/2022</v>
      </c>
      <c r="D63" s="176">
        <f>'Orçamento-base'!K63</f>
        <v>25.64</v>
      </c>
      <c r="E63" s="177" t="s">
        <v>232</v>
      </c>
      <c r="F63" s="178">
        <v>0</v>
      </c>
      <c r="G63" s="177" t="s">
        <v>232</v>
      </c>
      <c r="H63" s="178">
        <v>0</v>
      </c>
      <c r="I63" s="177">
        <f t="shared" si="5"/>
        <v>25.64</v>
      </c>
      <c r="J63" s="178">
        <v>1</v>
      </c>
      <c r="L63" s="196"/>
    </row>
    <row r="64" spans="2:12" ht="60.75">
      <c r="B64" s="174" t="str">
        <f>'Orçamento-base'!C64</f>
        <v>6.10</v>
      </c>
      <c r="C64" s="175" t="str">
        <f>'Orçamento-base'!G64</f>
        <v>SUMIDOURO RETANGULAR, EM ALVENARIA COM TIJOLOS CERÂMICOS MACIÇOS, DIMENSÕES INTERNAS: 0,8 X 1,4 X H=3,0 M, ÁREA DE INFILTRAÇÃO: 13,2 M² (PARA 5 CONTRIBUINTES). AF_12/2020</v>
      </c>
      <c r="D64" s="176">
        <f>'Orçamento-base'!K64</f>
        <v>5386.75</v>
      </c>
      <c r="E64" s="177" t="s">
        <v>232</v>
      </c>
      <c r="F64" s="178">
        <v>0</v>
      </c>
      <c r="G64" s="177" t="s">
        <v>232</v>
      </c>
      <c r="H64" s="178">
        <v>0</v>
      </c>
      <c r="I64" s="177">
        <f t="shared" si="5"/>
        <v>5386.75</v>
      </c>
      <c r="J64" s="178">
        <v>1</v>
      </c>
      <c r="L64" s="196"/>
    </row>
    <row r="65" spans="1:18" ht="81">
      <c r="B65" s="174" t="str">
        <f>'Orçamento-base'!C65</f>
        <v>6.11</v>
      </c>
      <c r="C65" s="175" t="str">
        <f>'Orçamento-base'!G65</f>
        <v>BANCADA GRANITO CINZA  150 X 60 CM, COM CUBA DE EMBUTIR DE AÇO, VÁLVULA AMERICANA EM METAL, SIFÃO FLEXÍVEL EM PVC, ENGATE FLEXÍVEL 30 CM, TORNEIRA CROMADA LONGA, DE PAREDE, 1/2" OU 3/4", P/ COZINHA, PADRÃO POPULAR - FORNEC. E INSTALAÇÃO. AF_01/2020</v>
      </c>
      <c r="D65" s="176">
        <f>'Orçamento-base'!K65</f>
        <v>1679.92</v>
      </c>
      <c r="E65" s="177" t="s">
        <v>232</v>
      </c>
      <c r="F65" s="178">
        <v>0</v>
      </c>
      <c r="G65" s="177" t="s">
        <v>232</v>
      </c>
      <c r="H65" s="178">
        <v>0</v>
      </c>
      <c r="I65" s="177">
        <f t="shared" si="5"/>
        <v>1679.92</v>
      </c>
      <c r="J65" s="178">
        <v>1</v>
      </c>
      <c r="L65" s="196"/>
    </row>
    <row r="66" spans="1:18" ht="60.75">
      <c r="B66" s="174" t="str">
        <f>'Orçamento-base'!C66</f>
        <v>6.12</v>
      </c>
      <c r="C66" s="175" t="str">
        <f>'Orçamento-base'!G66</f>
        <v>TANQUE SÉPTICO CIRCULAR, EM CONCRETO PRÉ-MOLDADO, DIÂMETRO INTERNO = 1,10 M, ALTURA INTERNA = 2,50 M, VOLUME ÚTIL: 2138,2 L (PARA 5 CONTRIBUINTES). AF_12/2020_PA</v>
      </c>
      <c r="D66" s="176">
        <f>'Orçamento-base'!K66</f>
        <v>2727.54</v>
      </c>
      <c r="E66" s="177" t="s">
        <v>232</v>
      </c>
      <c r="F66" s="178">
        <v>0</v>
      </c>
      <c r="G66" s="177" t="s">
        <v>232</v>
      </c>
      <c r="H66" s="178">
        <v>0</v>
      </c>
      <c r="I66" s="177">
        <f t="shared" si="5"/>
        <v>2727.54</v>
      </c>
      <c r="J66" s="178">
        <v>1</v>
      </c>
      <c r="L66" s="196"/>
    </row>
    <row r="67" spans="1:18">
      <c r="B67" s="174" t="str">
        <f>'Orçamento-base'!C67</f>
        <v>6.13</v>
      </c>
      <c r="C67" s="175" t="str">
        <f>'Orçamento-base'!G67</f>
        <v>HIDRÔMETRO DN 1/2", 1,5 M3/H - FORNECIMENTO E INSTALAÇÃO. AF_03/2024</v>
      </c>
      <c r="D67" s="176">
        <f>'Orçamento-base'!K67</f>
        <v>226.84</v>
      </c>
      <c r="E67" s="177" t="s">
        <v>232</v>
      </c>
      <c r="F67" s="178">
        <v>0</v>
      </c>
      <c r="G67" s="177" t="s">
        <v>232</v>
      </c>
      <c r="H67" s="178">
        <v>0</v>
      </c>
      <c r="I67" s="177">
        <f t="shared" si="5"/>
        <v>226.84</v>
      </c>
      <c r="J67" s="178">
        <v>1</v>
      </c>
      <c r="L67" s="196"/>
    </row>
    <row r="68" spans="1:18" ht="40.5">
      <c r="B68" s="174" t="str">
        <f>'Orçamento-base'!C68</f>
        <v>6.14</v>
      </c>
      <c r="C68" s="175" t="str">
        <f>'Orçamento-base'!G68</f>
        <v>VASO SANITARIO SIFONADO CONVENCIONAL COM  LOUÇA BRANCA - FORNECIMENTO E INSTALAÇÃO. AF_01/2020</v>
      </c>
      <c r="D68" s="176">
        <f>'Orçamento-base'!K68</f>
        <v>407.96</v>
      </c>
      <c r="E68" s="177" t="s">
        <v>232</v>
      </c>
      <c r="F68" s="178">
        <v>0</v>
      </c>
      <c r="G68" s="177" t="s">
        <v>232</v>
      </c>
      <c r="H68" s="178">
        <v>0</v>
      </c>
      <c r="I68" s="177">
        <f t="shared" si="5"/>
        <v>407.96</v>
      </c>
      <c r="J68" s="178">
        <v>1</v>
      </c>
      <c r="L68" s="196"/>
    </row>
    <row r="69" spans="1:18" ht="40.5">
      <c r="B69" s="174" t="str">
        <f>'Orçamento-base'!C69</f>
        <v>6.15</v>
      </c>
      <c r="C69" s="175" t="str">
        <f>'Orçamento-base'!G69</f>
        <v>LAVATÓRIO LOUÇA BRANCA COM COLUNA, *44 X 35,5* CM, PADRÃO POPULAR - FORNECIMENTO E INSTALAÇÃO. AF_01/2020</v>
      </c>
      <c r="D69" s="176">
        <f>'Orçamento-base'!K69</f>
        <v>418.68</v>
      </c>
      <c r="E69" s="177" t="s">
        <v>232</v>
      </c>
      <c r="F69" s="178">
        <v>0</v>
      </c>
      <c r="G69" s="177" t="s">
        <v>232</v>
      </c>
      <c r="H69" s="178">
        <v>0</v>
      </c>
      <c r="I69" s="177">
        <f t="shared" si="5"/>
        <v>418.68</v>
      </c>
      <c r="J69" s="178">
        <v>1</v>
      </c>
      <c r="L69" s="196"/>
    </row>
    <row r="70" spans="1:18" ht="40.5">
      <c r="B70" s="174" t="str">
        <f>'Orçamento-base'!C70</f>
        <v>6.16</v>
      </c>
      <c r="C70" s="175" t="str">
        <f>'Orçamento-base'!G70</f>
        <v>CHUVEIRO ELÉTRICO COMUM CORPO PLÁSTICO, TIPO DUCHA - FORNECIMENTO E INSTALAÇÃO. AF_01/2020</v>
      </c>
      <c r="D70" s="176">
        <f>'Orçamento-base'!K70</f>
        <v>132.18</v>
      </c>
      <c r="E70" s="177" t="s">
        <v>232</v>
      </c>
      <c r="F70" s="178">
        <v>0</v>
      </c>
      <c r="G70" s="177" t="s">
        <v>232</v>
      </c>
      <c r="H70" s="178">
        <v>0</v>
      </c>
      <c r="I70" s="177">
        <f t="shared" si="5"/>
        <v>132.18</v>
      </c>
      <c r="J70" s="178">
        <v>1</v>
      </c>
      <c r="L70" s="196"/>
    </row>
    <row r="71" spans="1:18" ht="40.5">
      <c r="B71" s="174" t="str">
        <f>'Orçamento-base'!C71</f>
        <v>6.17</v>
      </c>
      <c r="C71" s="175" t="str">
        <f>'Orçamento-base'!G71</f>
        <v>REGISTRO DE PRESSÃO BRUTO, LATÃO, ROSCÁVEL, 1/2", COM ACABAMENTO E CANOPLA CROMADOS - FORNECIMENTO E INSTALAÇÃO. AF_08/2021</v>
      </c>
      <c r="D71" s="176">
        <f>'Orçamento-base'!K71</f>
        <v>137.28</v>
      </c>
      <c r="E71" s="177" t="s">
        <v>232</v>
      </c>
      <c r="F71" s="178">
        <v>0</v>
      </c>
      <c r="G71" s="177" t="s">
        <v>232</v>
      </c>
      <c r="H71" s="178">
        <v>0</v>
      </c>
      <c r="I71" s="177">
        <f t="shared" si="5"/>
        <v>137.28</v>
      </c>
      <c r="J71" s="178">
        <v>1</v>
      </c>
      <c r="L71" s="196"/>
    </row>
    <row r="72" spans="1:18" ht="60.75">
      <c r="B72" s="188" t="str">
        <f>'Orçamento-base'!C72</f>
        <v>6.18</v>
      </c>
      <c r="C72" s="189" t="str">
        <f>'Orçamento-base'!G72</f>
        <v>FILTRO ANAERÓBIO CIRCULAR, EM CONCRETO PRÉ-MOLDADO, DIÂMETRO INTERNO = 1,10 M, ALTURA INTERNA = 1,50 M, VOLUME ÚTIL: 1140,4 L (PARA 5 CONTRIBUINTES). AF_12/2020_PA</v>
      </c>
      <c r="D72" s="190">
        <f>'Orçamento-base'!K72</f>
        <v>2312.1799999999998</v>
      </c>
      <c r="E72" s="177" t="s">
        <v>232</v>
      </c>
      <c r="F72" s="192">
        <v>0</v>
      </c>
      <c r="G72" s="177" t="s">
        <v>232</v>
      </c>
      <c r="H72" s="192">
        <v>0</v>
      </c>
      <c r="I72" s="177">
        <f t="shared" si="5"/>
        <v>2312.1799999999998</v>
      </c>
      <c r="J72" s="192">
        <v>1</v>
      </c>
      <c r="L72" s="196"/>
    </row>
    <row r="73" spans="1:18">
      <c r="B73" s="184">
        <f>'Orçamento-base'!C73</f>
        <v>7</v>
      </c>
      <c r="C73" s="185" t="str">
        <f>'Orçamento-base'!G73</f>
        <v>ELÉTRICO</v>
      </c>
      <c r="D73" s="171" t="str">
        <f>'Orçamento-base'!K73</f>
        <v/>
      </c>
      <c r="E73" s="186"/>
      <c r="F73" s="187"/>
      <c r="G73" s="186"/>
      <c r="H73" s="187"/>
      <c r="I73" s="186"/>
      <c r="J73" s="187"/>
      <c r="L73" s="196"/>
    </row>
    <row r="74" spans="1:18" ht="60.75">
      <c r="B74" s="174" t="str">
        <f>'Orçamento-base'!C74</f>
        <v>7.1</v>
      </c>
      <c r="C74" s="175" t="str">
        <f>'Orçamento-base'!G74</f>
        <v>QUADRO DE DISTRIBUIÇÃO DE ENERGIA EM PVC, DE EMBUTIR, SEM BARRAMENTO, PARA 6 DISJUNTORES - FORNECIMENTO E INSTALAÇÃO. AF_10/2020</v>
      </c>
      <c r="D74" s="176">
        <f>'Orçamento-base'!K74</f>
        <v>136.68</v>
      </c>
      <c r="E74" s="177" t="s">
        <v>232</v>
      </c>
      <c r="F74" s="178">
        <v>0</v>
      </c>
      <c r="G74" s="177" t="s">
        <v>232</v>
      </c>
      <c r="H74" s="178">
        <v>0</v>
      </c>
      <c r="I74" s="177">
        <f>TRUNC((D74*J74),2)</f>
        <v>136.68</v>
      </c>
      <c r="J74" s="178">
        <v>1</v>
      </c>
    </row>
    <row r="75" spans="1:18" ht="40.5">
      <c r="B75" s="174" t="str">
        <f>'Orçamento-base'!C75</f>
        <v>7.2</v>
      </c>
      <c r="C75" s="175" t="str">
        <f>'Orçamento-base'!G75</f>
        <v>DISJUNTOR MONOPOLAR TIPO DIN, CORRENTE NOMINAL DE 10A - FORNECIMENTO E INSTALAÇÃO. AF_10/2020</v>
      </c>
      <c r="D75" s="176">
        <f>'Orçamento-base'!K75</f>
        <v>28.48</v>
      </c>
      <c r="E75" s="177" t="s">
        <v>232</v>
      </c>
      <c r="F75" s="178">
        <v>0</v>
      </c>
      <c r="G75" s="177" t="s">
        <v>232</v>
      </c>
      <c r="H75" s="178">
        <v>0</v>
      </c>
      <c r="I75" s="177">
        <f t="shared" ref="I75:I88" si="6">TRUNC((D75*J75),2)</f>
        <v>28.48</v>
      </c>
      <c r="J75" s="178">
        <v>1</v>
      </c>
    </row>
    <row r="76" spans="1:18" ht="40.5">
      <c r="B76" s="174" t="str">
        <f>'Orçamento-base'!C76</f>
        <v>7.3</v>
      </c>
      <c r="C76" s="175" t="str">
        <f>'Orçamento-base'!G76</f>
        <v>DISJUNTOR MONOPOLAR TIPO DIN, CORRENTE NOMINAL DE 16A - FORNECIMENTO E INSTALAÇÃO. AF_10/2020</v>
      </c>
      <c r="D76" s="176">
        <f>'Orçamento-base'!K76</f>
        <v>14.24</v>
      </c>
      <c r="E76" s="177" t="s">
        <v>232</v>
      </c>
      <c r="F76" s="178">
        <v>0</v>
      </c>
      <c r="G76" s="177" t="s">
        <v>232</v>
      </c>
      <c r="H76" s="178">
        <v>0</v>
      </c>
      <c r="I76" s="177">
        <f t="shared" si="6"/>
        <v>14.24</v>
      </c>
      <c r="J76" s="178">
        <v>1</v>
      </c>
    </row>
    <row r="77" spans="1:18" ht="40.5">
      <c r="B77" s="174" t="str">
        <f>'Orçamento-base'!C77</f>
        <v>7.4</v>
      </c>
      <c r="C77" s="175" t="str">
        <f>'Orçamento-base'!G77</f>
        <v>DISJUNTOR MONOPOLAR TIPO DIN, CORRENTE NOMINAL DE 32A - FORNECIMENTO E INSTALAÇÃO. AF_10/2020</v>
      </c>
      <c r="D77" s="176">
        <f>'Orçamento-base'!K77</f>
        <v>18.55</v>
      </c>
      <c r="E77" s="177" t="s">
        <v>232</v>
      </c>
      <c r="F77" s="178">
        <v>0</v>
      </c>
      <c r="G77" s="177" t="s">
        <v>232</v>
      </c>
      <c r="H77" s="178">
        <v>0</v>
      </c>
      <c r="I77" s="177">
        <f t="shared" si="6"/>
        <v>18.55</v>
      </c>
      <c r="J77" s="178">
        <v>1</v>
      </c>
    </row>
    <row r="78" spans="1:18" s="157" customFormat="1" ht="60.75">
      <c r="A78" s="156"/>
      <c r="B78" s="174" t="str">
        <f>'Orçamento-base'!C78</f>
        <v>7.5</v>
      </c>
      <c r="C78" s="175" t="str">
        <f>'Orçamento-base'!G78</f>
        <v>ELETRODUTO FLEXÍVEL CORRUGADO, PVC, DN 20 MM (1/2"), PARA CIRCUITOS TERMINAIS, INSTALADO EM FORRO - FORNECIMENTO E INSTALAÇÃO. AF_03/2023_PA</v>
      </c>
      <c r="D78" s="176">
        <f>'Orçamento-base'!K78</f>
        <v>1617.98</v>
      </c>
      <c r="E78" s="177" t="s">
        <v>232</v>
      </c>
      <c r="F78" s="178">
        <v>0</v>
      </c>
      <c r="G78" s="177" t="s">
        <v>232</v>
      </c>
      <c r="H78" s="178">
        <v>0</v>
      </c>
      <c r="I78" s="177">
        <f t="shared" si="6"/>
        <v>1617.98</v>
      </c>
      <c r="J78" s="178">
        <v>1</v>
      </c>
      <c r="K78" s="156"/>
      <c r="L78" s="156"/>
      <c r="M78" s="156"/>
      <c r="N78" s="156"/>
      <c r="O78" s="156"/>
      <c r="P78" s="156"/>
      <c r="Q78" s="156"/>
      <c r="R78" s="156"/>
    </row>
    <row r="79" spans="1:18" s="157" customFormat="1" ht="40.5">
      <c r="A79" s="156"/>
      <c r="B79" s="174" t="str">
        <f>'Orçamento-base'!C79</f>
        <v>7.6</v>
      </c>
      <c r="C79" s="175" t="str">
        <f>'Orçamento-base'!G79</f>
        <v>CABO DE COBRE FLEXÍVEL ISOLADO, 1,5 MM², ANTI-CHAMA 450/750 V, PARA CIRCUITOS TERMINAIS - FORNECIMENTO E INSTALAÇÃO. AF_03/2023</v>
      </c>
      <c r="D79" s="176">
        <f>'Orçamento-base'!K79</f>
        <v>1051.5</v>
      </c>
      <c r="E79" s="177" t="s">
        <v>232</v>
      </c>
      <c r="F79" s="178">
        <v>0</v>
      </c>
      <c r="G79" s="177" t="s">
        <v>232</v>
      </c>
      <c r="H79" s="178">
        <v>0</v>
      </c>
      <c r="I79" s="177">
        <f t="shared" si="6"/>
        <v>1051.5</v>
      </c>
      <c r="J79" s="178">
        <v>1</v>
      </c>
      <c r="K79" s="156"/>
      <c r="L79" s="156"/>
      <c r="M79" s="156"/>
      <c r="N79" s="156"/>
      <c r="O79" s="156"/>
      <c r="P79" s="156"/>
      <c r="Q79" s="156"/>
      <c r="R79" s="156"/>
    </row>
    <row r="80" spans="1:18" s="157" customFormat="1" ht="40.5">
      <c r="A80" s="156"/>
      <c r="B80" s="174" t="str">
        <f>'Orçamento-base'!C80</f>
        <v>7.7</v>
      </c>
      <c r="C80" s="175" t="str">
        <f>'Orçamento-base'!G80</f>
        <v>CABO DE COBRE FLEXÍVEL ISOLADO, 2,5 MM², ANTI-CHAMA 450/750 V, PARA CIRCUITOS TERMINAIS - FORNECIMENTO E INSTALAÇÃO. AF_03/2023</v>
      </c>
      <c r="D80" s="176">
        <f>'Orçamento-base'!K80</f>
        <v>112</v>
      </c>
      <c r="E80" s="177" t="s">
        <v>232</v>
      </c>
      <c r="F80" s="178">
        <v>0</v>
      </c>
      <c r="G80" s="177" t="s">
        <v>232</v>
      </c>
      <c r="H80" s="178">
        <v>0</v>
      </c>
      <c r="I80" s="177">
        <f t="shared" si="6"/>
        <v>112</v>
      </c>
      <c r="J80" s="178">
        <v>1</v>
      </c>
      <c r="K80" s="156"/>
      <c r="L80" s="156"/>
      <c r="M80" s="156"/>
      <c r="N80" s="156"/>
      <c r="O80" s="156"/>
      <c r="P80" s="156"/>
      <c r="Q80" s="156"/>
      <c r="R80" s="156"/>
    </row>
    <row r="81" spans="1:18" s="157" customFormat="1" ht="40.5">
      <c r="A81" s="156"/>
      <c r="B81" s="174" t="str">
        <f>'Orçamento-base'!C81</f>
        <v>7.8</v>
      </c>
      <c r="C81" s="175" t="str">
        <f>'Orçamento-base'!G81</f>
        <v>CABO DE COBRE FLEXÍVEL ISOLADO, 6 MM², ANTI-CHAMA 450/750 V, PARA CIRCUITOS TERMINAIS - FORNECIMENTO E INSTALAÇÃO. AF_03/2023</v>
      </c>
      <c r="D81" s="176">
        <f>'Orçamento-base'!K81</f>
        <v>241.6</v>
      </c>
      <c r="E81" s="177" t="s">
        <v>232</v>
      </c>
      <c r="F81" s="178">
        <v>0</v>
      </c>
      <c r="G81" s="177" t="s">
        <v>232</v>
      </c>
      <c r="H81" s="178">
        <v>0</v>
      </c>
      <c r="I81" s="177">
        <f t="shared" si="6"/>
        <v>241.6</v>
      </c>
      <c r="J81" s="178">
        <v>1</v>
      </c>
      <c r="K81" s="156"/>
      <c r="L81" s="156"/>
      <c r="M81" s="156"/>
      <c r="N81" s="156"/>
      <c r="O81" s="156"/>
      <c r="P81" s="156"/>
      <c r="Q81" s="156"/>
      <c r="R81" s="156"/>
    </row>
    <row r="82" spans="1:18" s="157" customFormat="1" ht="40.5">
      <c r="A82" s="156"/>
      <c r="B82" s="174" t="str">
        <f>'Orçamento-base'!C82</f>
        <v>7.9</v>
      </c>
      <c r="C82" s="175" t="str">
        <f>'Orçamento-base'!G82</f>
        <v>TOMADA ALTA DE EMBUTIR (1 MÓDULO), 2P+T 10 A, INCLUINDO SUPORTE E PLACA - FORNECIMENTO E INSTALAÇÃO. AF_03/2023</v>
      </c>
      <c r="D82" s="176">
        <f>'Orçamento-base'!K82</f>
        <v>429.8</v>
      </c>
      <c r="E82" s="177" t="s">
        <v>232</v>
      </c>
      <c r="F82" s="178">
        <v>0</v>
      </c>
      <c r="G82" s="177" t="s">
        <v>232</v>
      </c>
      <c r="H82" s="178">
        <v>0</v>
      </c>
      <c r="I82" s="177">
        <f t="shared" si="6"/>
        <v>429.8</v>
      </c>
      <c r="J82" s="178">
        <v>1</v>
      </c>
      <c r="K82" s="156"/>
      <c r="L82" s="156"/>
      <c r="M82" s="156"/>
      <c r="N82" s="156"/>
      <c r="O82" s="156"/>
      <c r="P82" s="156"/>
      <c r="Q82" s="156"/>
      <c r="R82" s="156"/>
    </row>
    <row r="83" spans="1:18" s="157" customFormat="1" ht="40.5">
      <c r="A83" s="156"/>
      <c r="B83" s="174" t="str">
        <f>'Orçamento-base'!C83</f>
        <v>7.10</v>
      </c>
      <c r="C83" s="175" t="str">
        <f>'Orçamento-base'!G83</f>
        <v>TOMADA BAIXA DE EMBUTIR (2 MÓDULOS), 2P+T 10 A, INCLUINDO SUPORTE E PLACA - FORNECIMENTO E INSTALAÇÃO. AF_03/2023</v>
      </c>
      <c r="D83" s="176">
        <f>'Orçamento-base'!K83</f>
        <v>67.39</v>
      </c>
      <c r="E83" s="177" t="s">
        <v>232</v>
      </c>
      <c r="F83" s="178">
        <v>0</v>
      </c>
      <c r="G83" s="177" t="s">
        <v>232</v>
      </c>
      <c r="H83" s="178">
        <v>0</v>
      </c>
      <c r="I83" s="177">
        <f t="shared" si="6"/>
        <v>67.39</v>
      </c>
      <c r="J83" s="178">
        <v>1</v>
      </c>
      <c r="K83" s="156"/>
      <c r="L83" s="156"/>
      <c r="M83" s="156"/>
      <c r="N83" s="156"/>
      <c r="O83" s="156"/>
      <c r="P83" s="156"/>
      <c r="Q83" s="156"/>
      <c r="R83" s="156"/>
    </row>
    <row r="84" spans="1:18" s="157" customFormat="1" ht="40.5">
      <c r="A84" s="156"/>
      <c r="B84" s="174" t="str">
        <f>'Orçamento-base'!C84</f>
        <v>7.11</v>
      </c>
      <c r="C84" s="175" t="str">
        <f>'Orçamento-base'!G84</f>
        <v>INTERRUPTOR SIMPLES (1 MÓDULO) COM 1 TOMADA DE EMBUTIR 2P+T 10 A, INCLUINDO SUPORTE E PLACA - FORNECIMENTO E INSTALAÇÃO. AF_03/2023</v>
      </c>
      <c r="D84" s="176">
        <f>'Orçamento-base'!K84</f>
        <v>140.56</v>
      </c>
      <c r="E84" s="177" t="s">
        <v>232</v>
      </c>
      <c r="F84" s="178">
        <v>0</v>
      </c>
      <c r="G84" s="177" t="s">
        <v>232</v>
      </c>
      <c r="H84" s="178">
        <v>0</v>
      </c>
      <c r="I84" s="177">
        <f t="shared" si="6"/>
        <v>140.56</v>
      </c>
      <c r="J84" s="178">
        <v>1</v>
      </c>
      <c r="K84" s="156"/>
      <c r="L84" s="156"/>
      <c r="M84" s="156"/>
      <c r="N84" s="156"/>
      <c r="O84" s="156"/>
      <c r="P84" s="156"/>
      <c r="Q84" s="156"/>
      <c r="R84" s="156"/>
    </row>
    <row r="85" spans="1:18" s="157" customFormat="1" ht="40.5">
      <c r="A85" s="156"/>
      <c r="B85" s="174" t="str">
        <f>'Orçamento-base'!C85</f>
        <v>7.12</v>
      </c>
      <c r="C85" s="175" t="str">
        <f>'Orçamento-base'!G85</f>
        <v>INTERRUPTOR SIMPLES (1 MÓDULO), 10A/250V, INCLUINDO SUPORTE E PLACA - FORNECIMENTO E INSTALAÇÃO. AF_03/2023</v>
      </c>
      <c r="D85" s="176">
        <f>'Orçamento-base'!K85</f>
        <v>165.32</v>
      </c>
      <c r="E85" s="177" t="s">
        <v>232</v>
      </c>
      <c r="F85" s="178">
        <v>0</v>
      </c>
      <c r="G85" s="177" t="s">
        <v>232</v>
      </c>
      <c r="H85" s="178">
        <v>0</v>
      </c>
      <c r="I85" s="177">
        <f t="shared" si="6"/>
        <v>165.32</v>
      </c>
      <c r="J85" s="178">
        <v>1</v>
      </c>
      <c r="K85" s="156"/>
      <c r="L85" s="156"/>
      <c r="M85" s="156"/>
      <c r="N85" s="156"/>
      <c r="O85" s="156"/>
      <c r="P85" s="156"/>
      <c r="Q85" s="156"/>
      <c r="R85" s="156"/>
    </row>
    <row r="86" spans="1:18" s="157" customFormat="1" ht="40.5">
      <c r="A86" s="156"/>
      <c r="B86" s="174" t="str">
        <f>'Orçamento-base'!C86</f>
        <v>7.13</v>
      </c>
      <c r="C86" s="175" t="str">
        <f>'Orçamento-base'!G86</f>
        <v>LÂMPADA COMPACTA FLUORESCENTE DE 20 W, BASE E27 - FORNECIMENTO E INSTALAÇÃO. AF_02/2020</v>
      </c>
      <c r="D86" s="176">
        <f>'Orçamento-base'!K86</f>
        <v>265.23</v>
      </c>
      <c r="E86" s="177" t="s">
        <v>232</v>
      </c>
      <c r="F86" s="178">
        <v>0</v>
      </c>
      <c r="G86" s="177" t="s">
        <v>232</v>
      </c>
      <c r="H86" s="178">
        <v>0</v>
      </c>
      <c r="I86" s="177">
        <f t="shared" si="6"/>
        <v>265.23</v>
      </c>
      <c r="J86" s="178">
        <v>1</v>
      </c>
      <c r="K86" s="156"/>
      <c r="L86" s="156"/>
      <c r="M86" s="156"/>
      <c r="N86" s="156"/>
      <c r="O86" s="156"/>
      <c r="P86" s="156"/>
      <c r="Q86" s="156"/>
      <c r="R86" s="156"/>
    </row>
    <row r="87" spans="1:18" s="157" customFormat="1" ht="40.5">
      <c r="A87" s="156"/>
      <c r="B87" s="174" t="str">
        <f>'Orçamento-base'!C87</f>
        <v>7.14</v>
      </c>
      <c r="C87" s="175" t="str">
        <f>'Orçamento-base'!G87</f>
        <v>HASTE DE ATERRAMENTO, DIÂMETRO 5/8", COM 3 METROS - FORNECIMENTO E INSTALAÇÃO. AF_08/2023</v>
      </c>
      <c r="D87" s="176">
        <f>'Orçamento-base'!K87</f>
        <v>132.96</v>
      </c>
      <c r="E87" s="177" t="s">
        <v>232</v>
      </c>
      <c r="F87" s="178">
        <v>0</v>
      </c>
      <c r="G87" s="177" t="s">
        <v>232</v>
      </c>
      <c r="H87" s="178">
        <v>0</v>
      </c>
      <c r="I87" s="177">
        <f t="shared" si="6"/>
        <v>132.96</v>
      </c>
      <c r="J87" s="178">
        <v>1</v>
      </c>
      <c r="K87" s="156"/>
      <c r="L87" s="156"/>
      <c r="M87" s="156"/>
      <c r="N87" s="156"/>
      <c r="O87" s="156"/>
      <c r="P87" s="156"/>
      <c r="Q87" s="156"/>
      <c r="R87" s="156"/>
    </row>
    <row r="88" spans="1:18" s="157" customFormat="1" ht="40.5">
      <c r="A88" s="156"/>
      <c r="B88" s="188" t="str">
        <f>'Orçamento-base'!C88</f>
        <v>7.15</v>
      </c>
      <c r="C88" s="189" t="str">
        <f>'Orçamento-base'!G88</f>
        <v>TOMADA MÉDIA DE EMBUTIR (1 MÓDULO), 2P+T 10 A, INCLUINDO SUPORTE E PLACA - FORNECIMENTO E INSTALAÇÃO. AF_03/2023</v>
      </c>
      <c r="D88" s="190">
        <f>'Orçamento-base'!K88</f>
        <v>193.84</v>
      </c>
      <c r="E88" s="177" t="s">
        <v>232</v>
      </c>
      <c r="F88" s="192">
        <v>0</v>
      </c>
      <c r="G88" s="177" t="s">
        <v>232</v>
      </c>
      <c r="H88" s="192">
        <v>0</v>
      </c>
      <c r="I88" s="177">
        <f t="shared" si="6"/>
        <v>193.84</v>
      </c>
      <c r="J88" s="192">
        <v>1</v>
      </c>
      <c r="K88" s="156"/>
      <c r="L88" s="156"/>
      <c r="M88" s="156"/>
      <c r="N88" s="156"/>
      <c r="O88" s="156"/>
      <c r="P88" s="156"/>
      <c r="Q88" s="156"/>
      <c r="R88" s="156"/>
    </row>
    <row r="89" spans="1:18" s="157" customFormat="1">
      <c r="A89" s="156"/>
      <c r="B89" s="373" t="s">
        <v>233</v>
      </c>
      <c r="C89" s="374"/>
      <c r="D89" s="375"/>
      <c r="E89" s="197">
        <f>SUM(E13:E88)</f>
        <v>55428.7</v>
      </c>
      <c r="F89" s="198">
        <v>0.48930000000000001</v>
      </c>
      <c r="G89" s="197">
        <f>SUM(G13:G88)</f>
        <v>39586.230000000003</v>
      </c>
      <c r="H89" s="198">
        <v>0.30009999999999998</v>
      </c>
      <c r="I89" s="197">
        <f>SUM(I13:I88)</f>
        <v>25280.35</v>
      </c>
      <c r="J89" s="198">
        <v>0.21049999999999999</v>
      </c>
      <c r="K89" s="156"/>
      <c r="L89" s="156"/>
      <c r="M89" s="156"/>
      <c r="N89" s="156"/>
      <c r="O89" s="156"/>
      <c r="P89" s="156"/>
      <c r="Q89" s="156"/>
      <c r="R89" s="156"/>
    </row>
    <row r="90" spans="1:18" s="157" customFormat="1">
      <c r="A90" s="156"/>
      <c r="B90" s="376" t="s">
        <v>234</v>
      </c>
      <c r="C90" s="377"/>
      <c r="D90" s="377"/>
      <c r="E90" s="378">
        <f>E89+G89+I89</f>
        <v>120295.28</v>
      </c>
      <c r="F90" s="379"/>
      <c r="G90" s="379"/>
      <c r="H90" s="379"/>
      <c r="I90" s="380"/>
      <c r="J90" s="200">
        <v>1</v>
      </c>
      <c r="K90" s="156"/>
      <c r="L90" s="156"/>
      <c r="M90" s="156"/>
      <c r="N90" s="156"/>
      <c r="O90" s="156"/>
      <c r="P90" s="156"/>
      <c r="Q90" s="156"/>
      <c r="R90" s="156"/>
    </row>
    <row r="91" spans="1:18" s="157" customFormat="1">
      <c r="A91" s="156"/>
      <c r="B91" s="158"/>
      <c r="C91" s="159"/>
      <c r="K91" s="156"/>
      <c r="L91" s="156"/>
      <c r="M91" s="156"/>
      <c r="N91" s="156"/>
      <c r="O91" s="156"/>
      <c r="P91" s="156"/>
      <c r="Q91" s="156"/>
      <c r="R91" s="156"/>
    </row>
    <row r="92" spans="1:18" s="157" customFormat="1">
      <c r="A92" s="156"/>
      <c r="K92" s="156"/>
      <c r="L92" s="156"/>
      <c r="M92" s="156"/>
      <c r="N92" s="156"/>
      <c r="O92" s="156"/>
      <c r="P92" s="156"/>
      <c r="Q92" s="156"/>
      <c r="R92" s="156"/>
    </row>
    <row r="93" spans="1:18" s="157" customFormat="1">
      <c r="A93" s="156"/>
      <c r="D93" s="199"/>
      <c r="K93" s="156"/>
      <c r="L93" s="156"/>
      <c r="M93" s="156"/>
      <c r="N93" s="156"/>
      <c r="O93" s="156"/>
      <c r="P93" s="156"/>
      <c r="Q93" s="156"/>
      <c r="R93" s="156"/>
    </row>
    <row r="94" spans="1:18" s="157" customFormat="1">
      <c r="A94" s="156"/>
      <c r="K94" s="156"/>
      <c r="L94" s="156"/>
      <c r="M94" s="156"/>
      <c r="N94" s="156"/>
      <c r="O94" s="156"/>
      <c r="P94" s="156"/>
      <c r="Q94" s="156"/>
      <c r="R94" s="156"/>
    </row>
    <row r="95" spans="1:18" s="157" customFormat="1">
      <c r="A95" s="156"/>
      <c r="B95" s="158"/>
      <c r="C95" s="159"/>
      <c r="K95" s="156"/>
      <c r="L95" s="156"/>
      <c r="M95" s="156"/>
      <c r="N95" s="156"/>
      <c r="O95" s="156"/>
      <c r="P95" s="156"/>
      <c r="Q95" s="156"/>
      <c r="R95" s="156"/>
    </row>
    <row r="96" spans="1:18" s="157" customFormat="1">
      <c r="A96" s="156"/>
      <c r="B96" s="158"/>
      <c r="C96" s="159"/>
      <c r="K96" s="156"/>
      <c r="L96" s="156"/>
      <c r="M96" s="156"/>
      <c r="N96" s="156"/>
      <c r="O96" s="156"/>
      <c r="P96" s="156"/>
      <c r="Q96" s="156"/>
      <c r="R96" s="156"/>
    </row>
    <row r="97" spans="1:18" s="157" customFormat="1">
      <c r="A97" s="156"/>
      <c r="B97" s="158"/>
      <c r="C97" s="159"/>
      <c r="K97" s="156"/>
      <c r="L97" s="156"/>
      <c r="M97" s="156"/>
      <c r="N97" s="156"/>
      <c r="O97" s="156"/>
      <c r="P97" s="156"/>
      <c r="Q97" s="156"/>
      <c r="R97" s="156"/>
    </row>
    <row r="98" spans="1:18" s="157" customFormat="1">
      <c r="A98" s="156"/>
      <c r="B98" s="158"/>
      <c r="C98" s="159"/>
      <c r="K98" s="156"/>
      <c r="L98" s="156"/>
      <c r="M98" s="156"/>
      <c r="N98" s="156"/>
      <c r="O98" s="156"/>
      <c r="P98" s="156"/>
      <c r="Q98" s="156"/>
      <c r="R98" s="156"/>
    </row>
    <row r="99" spans="1:18" s="157" customFormat="1">
      <c r="A99" s="156"/>
      <c r="B99" s="158"/>
      <c r="C99" s="159"/>
      <c r="K99" s="156"/>
      <c r="L99" s="156"/>
      <c r="M99" s="156"/>
      <c r="N99" s="156"/>
      <c r="O99" s="156"/>
      <c r="P99" s="156"/>
      <c r="Q99" s="156"/>
      <c r="R99" s="156"/>
    </row>
    <row r="100" spans="1:18" s="157" customFormat="1">
      <c r="A100" s="156"/>
      <c r="B100" s="158"/>
      <c r="C100" s="159"/>
      <c r="K100" s="156"/>
      <c r="L100" s="156"/>
      <c r="M100" s="156"/>
      <c r="N100" s="156"/>
      <c r="O100" s="156"/>
      <c r="P100" s="156"/>
      <c r="Q100" s="156"/>
      <c r="R100" s="156"/>
    </row>
    <row r="101" spans="1:18" s="157" customFormat="1">
      <c r="A101" s="156"/>
      <c r="B101" s="158"/>
      <c r="C101" s="159"/>
      <c r="K101" s="156"/>
      <c r="L101" s="156"/>
      <c r="M101" s="156"/>
      <c r="N101" s="156"/>
      <c r="O101" s="156"/>
      <c r="P101" s="156"/>
      <c r="Q101" s="156"/>
      <c r="R101" s="156"/>
    </row>
    <row r="102" spans="1:18" s="157" customFormat="1">
      <c r="A102" s="156"/>
      <c r="B102" s="158"/>
      <c r="C102" s="159"/>
      <c r="K102" s="156"/>
      <c r="L102" s="156"/>
      <c r="M102" s="156"/>
      <c r="N102" s="156"/>
      <c r="O102" s="156"/>
      <c r="P102" s="156"/>
      <c r="Q102" s="156"/>
      <c r="R102" s="156"/>
    </row>
    <row r="103" spans="1:18" s="157" customFormat="1">
      <c r="A103" s="156"/>
      <c r="B103" s="158"/>
      <c r="C103" s="159"/>
      <c r="K103" s="156"/>
      <c r="L103" s="156"/>
      <c r="M103" s="156"/>
      <c r="N103" s="156"/>
      <c r="O103" s="156"/>
      <c r="P103" s="156"/>
      <c r="Q103" s="156"/>
      <c r="R103" s="156"/>
    </row>
    <row r="104" spans="1:18" s="157" customFormat="1">
      <c r="A104" s="156"/>
      <c r="B104" s="158"/>
      <c r="C104" s="159"/>
      <c r="K104" s="156"/>
      <c r="L104" s="156"/>
      <c r="M104" s="156"/>
      <c r="N104" s="156"/>
      <c r="O104" s="156"/>
      <c r="P104" s="156"/>
      <c r="Q104" s="156"/>
      <c r="R104" s="156"/>
    </row>
    <row r="105" spans="1:18" s="157" customFormat="1">
      <c r="A105" s="156"/>
      <c r="B105" s="158"/>
      <c r="C105" s="159"/>
      <c r="K105" s="156"/>
      <c r="L105" s="156"/>
      <c r="M105" s="156"/>
      <c r="N105" s="156"/>
      <c r="O105" s="156"/>
      <c r="P105" s="156"/>
      <c r="Q105" s="156"/>
      <c r="R105" s="156"/>
    </row>
    <row r="106" spans="1:18" s="157" customFormat="1">
      <c r="A106" s="156"/>
      <c r="B106" s="158"/>
      <c r="C106" s="159"/>
      <c r="K106" s="156"/>
      <c r="L106" s="156"/>
      <c r="M106" s="156"/>
      <c r="N106" s="156"/>
      <c r="O106" s="156"/>
      <c r="P106" s="156"/>
      <c r="Q106" s="156"/>
      <c r="R106" s="156"/>
    </row>
    <row r="107" spans="1:18" s="157" customFormat="1">
      <c r="A107" s="156"/>
      <c r="B107" s="158"/>
      <c r="C107" s="159"/>
      <c r="K107" s="156"/>
      <c r="L107" s="156"/>
      <c r="M107" s="156"/>
      <c r="N107" s="156"/>
      <c r="O107" s="156"/>
      <c r="P107" s="156"/>
      <c r="Q107" s="156"/>
      <c r="R107" s="156"/>
    </row>
    <row r="108" spans="1:18" s="157" customFormat="1">
      <c r="A108" s="156"/>
      <c r="B108" s="158"/>
      <c r="C108" s="159"/>
      <c r="K108" s="156"/>
      <c r="L108" s="156"/>
      <c r="M108" s="156"/>
      <c r="N108" s="156"/>
      <c r="O108" s="156"/>
      <c r="P108" s="156"/>
      <c r="Q108" s="156"/>
      <c r="R108" s="156"/>
    </row>
    <row r="109" spans="1:18" s="157" customFormat="1">
      <c r="A109" s="156"/>
      <c r="B109" s="158"/>
      <c r="C109" s="159"/>
      <c r="K109" s="156"/>
      <c r="L109" s="156"/>
      <c r="M109" s="156"/>
      <c r="N109" s="156"/>
      <c r="O109" s="156"/>
      <c r="P109" s="156"/>
      <c r="Q109" s="156"/>
      <c r="R109" s="156"/>
    </row>
    <row r="110" spans="1:18" s="157" customFormat="1">
      <c r="A110" s="156"/>
      <c r="B110" s="158"/>
      <c r="C110" s="159"/>
      <c r="K110" s="156"/>
      <c r="L110" s="156"/>
      <c r="M110" s="156"/>
      <c r="N110" s="156"/>
      <c r="O110" s="156"/>
      <c r="P110" s="156"/>
      <c r="Q110" s="156"/>
      <c r="R110" s="156"/>
    </row>
    <row r="111" spans="1:18" s="157" customFormat="1">
      <c r="A111" s="156"/>
      <c r="B111" s="158"/>
      <c r="C111" s="159"/>
      <c r="K111" s="156"/>
      <c r="L111" s="156"/>
      <c r="M111" s="156"/>
      <c r="N111" s="156"/>
      <c r="O111" s="156"/>
      <c r="P111" s="156"/>
      <c r="Q111" s="156"/>
      <c r="R111" s="156"/>
    </row>
    <row r="112" spans="1:18" s="157" customFormat="1">
      <c r="A112" s="156"/>
      <c r="B112" s="158"/>
      <c r="C112" s="159"/>
      <c r="K112" s="156"/>
      <c r="L112" s="156"/>
      <c r="M112" s="156"/>
      <c r="N112" s="156"/>
      <c r="O112" s="156"/>
      <c r="P112" s="156"/>
      <c r="Q112" s="156"/>
      <c r="R112" s="156"/>
    </row>
    <row r="113" spans="1:18" s="157" customFormat="1">
      <c r="A113" s="156"/>
      <c r="B113" s="158"/>
      <c r="C113" s="159"/>
      <c r="K113" s="156"/>
      <c r="L113" s="156"/>
      <c r="M113" s="156"/>
      <c r="N113" s="156"/>
      <c r="O113" s="156"/>
      <c r="P113" s="156"/>
      <c r="Q113" s="156"/>
      <c r="R113" s="156"/>
    </row>
    <row r="114" spans="1:18" s="157" customFormat="1">
      <c r="A114" s="156"/>
      <c r="B114" s="158"/>
      <c r="C114" s="159"/>
      <c r="K114" s="156"/>
      <c r="L114" s="156"/>
      <c r="M114" s="156"/>
      <c r="N114" s="156"/>
      <c r="O114" s="156"/>
      <c r="P114" s="156"/>
      <c r="Q114" s="156"/>
      <c r="R114" s="156"/>
    </row>
    <row r="115" spans="1:18" s="157" customFormat="1">
      <c r="A115" s="156"/>
      <c r="B115" s="158"/>
      <c r="C115" s="159"/>
      <c r="K115" s="156"/>
      <c r="L115" s="156"/>
      <c r="M115" s="156"/>
      <c r="N115" s="156"/>
      <c r="O115" s="156"/>
      <c r="P115" s="156"/>
      <c r="Q115" s="156"/>
      <c r="R115" s="156"/>
    </row>
    <row r="116" spans="1:18" s="157" customFormat="1">
      <c r="A116" s="156"/>
      <c r="B116" s="158"/>
      <c r="C116" s="159"/>
      <c r="K116" s="156"/>
      <c r="L116" s="156"/>
      <c r="M116" s="156"/>
      <c r="N116" s="156"/>
      <c r="O116" s="156"/>
      <c r="P116" s="156"/>
      <c r="Q116" s="156"/>
      <c r="R116" s="156"/>
    </row>
    <row r="117" spans="1:18" s="157" customFormat="1">
      <c r="A117" s="156"/>
      <c r="B117" s="158"/>
      <c r="C117" s="159"/>
      <c r="K117" s="156"/>
      <c r="L117" s="156"/>
      <c r="M117" s="156"/>
      <c r="N117" s="156"/>
      <c r="O117" s="156"/>
      <c r="P117" s="156"/>
      <c r="Q117" s="156"/>
      <c r="R117" s="156"/>
    </row>
    <row r="118" spans="1:18" s="157" customFormat="1">
      <c r="A118" s="156"/>
      <c r="B118" s="158"/>
      <c r="C118" s="159"/>
      <c r="K118" s="156"/>
      <c r="L118" s="156"/>
      <c r="M118" s="156"/>
      <c r="N118" s="156"/>
      <c r="O118" s="156"/>
      <c r="P118" s="156"/>
      <c r="Q118" s="156"/>
      <c r="R118" s="156"/>
    </row>
    <row r="119" spans="1:18" s="157" customFormat="1">
      <c r="A119" s="156"/>
      <c r="B119" s="158"/>
      <c r="C119" s="159"/>
      <c r="K119" s="156"/>
      <c r="L119" s="156"/>
      <c r="M119" s="156"/>
      <c r="N119" s="156"/>
      <c r="O119" s="156"/>
      <c r="P119" s="156"/>
      <c r="Q119" s="156"/>
      <c r="R119" s="156"/>
    </row>
    <row r="120" spans="1:18" s="157" customFormat="1">
      <c r="A120" s="156"/>
      <c r="B120" s="158"/>
      <c r="C120" s="159"/>
      <c r="K120" s="156"/>
      <c r="L120" s="156"/>
      <c r="M120" s="156"/>
      <c r="N120" s="156"/>
      <c r="O120" s="156"/>
      <c r="P120" s="156"/>
      <c r="Q120" s="156"/>
      <c r="R120" s="156"/>
    </row>
    <row r="121" spans="1:18" s="157" customFormat="1">
      <c r="A121" s="156"/>
      <c r="B121" s="158"/>
      <c r="C121" s="159"/>
      <c r="K121" s="156"/>
      <c r="L121" s="156"/>
      <c r="M121" s="156"/>
      <c r="N121" s="156"/>
      <c r="O121" s="156"/>
      <c r="P121" s="156"/>
      <c r="Q121" s="156"/>
      <c r="R121" s="156"/>
    </row>
    <row r="122" spans="1:18" s="157" customFormat="1">
      <c r="A122" s="156"/>
      <c r="B122" s="158"/>
      <c r="C122" s="159"/>
      <c r="K122" s="156"/>
      <c r="L122" s="156"/>
      <c r="M122" s="156"/>
      <c r="N122" s="156"/>
      <c r="O122" s="156"/>
      <c r="P122" s="156"/>
      <c r="Q122" s="156"/>
      <c r="R122" s="156"/>
    </row>
    <row r="123" spans="1:18" s="157" customFormat="1">
      <c r="A123" s="156"/>
      <c r="B123" s="158"/>
      <c r="C123" s="159"/>
      <c r="K123" s="156"/>
      <c r="L123" s="156"/>
      <c r="M123" s="156"/>
      <c r="N123" s="156"/>
      <c r="O123" s="156"/>
      <c r="P123" s="156"/>
      <c r="Q123" s="156"/>
      <c r="R123" s="156"/>
    </row>
    <row r="124" spans="1:18" s="157" customFormat="1">
      <c r="A124" s="156"/>
      <c r="B124" s="158"/>
      <c r="C124" s="159"/>
      <c r="K124" s="156"/>
      <c r="L124" s="156"/>
      <c r="M124" s="156"/>
      <c r="N124" s="156"/>
      <c r="O124" s="156"/>
      <c r="P124" s="156"/>
      <c r="Q124" s="156"/>
      <c r="R124" s="156"/>
    </row>
    <row r="125" spans="1:18" s="157" customFormat="1">
      <c r="A125" s="156"/>
      <c r="B125" s="158"/>
      <c r="C125" s="159"/>
      <c r="K125" s="156"/>
      <c r="L125" s="156"/>
      <c r="M125" s="156"/>
      <c r="N125" s="156"/>
      <c r="O125" s="156"/>
      <c r="P125" s="156"/>
      <c r="Q125" s="156"/>
      <c r="R125" s="156"/>
    </row>
    <row r="126" spans="1:18" s="157" customFormat="1">
      <c r="A126" s="156"/>
      <c r="B126" s="158"/>
      <c r="C126" s="159"/>
      <c r="K126" s="156"/>
      <c r="L126" s="156"/>
      <c r="M126" s="156"/>
      <c r="N126" s="156"/>
      <c r="O126" s="156"/>
      <c r="P126" s="156"/>
      <c r="Q126" s="156"/>
      <c r="R126" s="156"/>
    </row>
    <row r="127" spans="1:18" s="157" customFormat="1">
      <c r="A127" s="156"/>
      <c r="B127" s="158"/>
      <c r="C127" s="159"/>
      <c r="K127" s="156"/>
      <c r="L127" s="156"/>
      <c r="M127" s="156"/>
      <c r="N127" s="156"/>
      <c r="O127" s="156"/>
      <c r="P127" s="156"/>
      <c r="Q127" s="156"/>
      <c r="R127" s="156"/>
    </row>
    <row r="128" spans="1:18" s="157" customFormat="1">
      <c r="A128" s="156"/>
      <c r="B128" s="158"/>
      <c r="C128" s="159"/>
      <c r="K128" s="156"/>
      <c r="L128" s="156"/>
      <c r="M128" s="156"/>
      <c r="N128" s="156"/>
      <c r="O128" s="156"/>
      <c r="P128" s="156"/>
      <c r="Q128" s="156"/>
      <c r="R128" s="156"/>
    </row>
    <row r="129" spans="1:18" s="157" customFormat="1">
      <c r="A129" s="156"/>
      <c r="B129" s="158"/>
      <c r="C129" s="159"/>
      <c r="K129" s="156"/>
      <c r="L129" s="156"/>
      <c r="M129" s="156"/>
      <c r="N129" s="156"/>
      <c r="O129" s="156"/>
      <c r="P129" s="156"/>
      <c r="Q129" s="156"/>
      <c r="R129" s="156"/>
    </row>
    <row r="130" spans="1:18" s="157" customFormat="1">
      <c r="A130" s="156"/>
      <c r="B130" s="158"/>
      <c r="C130" s="159"/>
      <c r="K130" s="156"/>
      <c r="L130" s="156"/>
      <c r="M130" s="156"/>
      <c r="N130" s="156"/>
      <c r="O130" s="156"/>
      <c r="P130" s="156"/>
      <c r="Q130" s="156"/>
      <c r="R130" s="156"/>
    </row>
    <row r="131" spans="1:18" s="157" customFormat="1">
      <c r="A131" s="156"/>
      <c r="B131" s="158"/>
      <c r="C131" s="159"/>
      <c r="K131" s="156"/>
      <c r="L131" s="156"/>
      <c r="M131" s="156"/>
      <c r="N131" s="156"/>
      <c r="O131" s="156"/>
      <c r="P131" s="156"/>
      <c r="Q131" s="156"/>
      <c r="R131" s="156"/>
    </row>
    <row r="132" spans="1:18" s="157" customFormat="1">
      <c r="A132" s="156"/>
      <c r="B132" s="158"/>
      <c r="C132" s="159"/>
      <c r="K132" s="156"/>
      <c r="L132" s="156"/>
      <c r="M132" s="156"/>
      <c r="N132" s="156"/>
      <c r="O132" s="156"/>
      <c r="P132" s="156"/>
      <c r="Q132" s="156"/>
      <c r="R132" s="156"/>
    </row>
    <row r="133" spans="1:18" s="157" customFormat="1">
      <c r="A133" s="156"/>
      <c r="B133" s="158"/>
      <c r="C133" s="159"/>
      <c r="K133" s="156"/>
      <c r="L133" s="156"/>
      <c r="M133" s="156"/>
      <c r="N133" s="156"/>
      <c r="O133" s="156"/>
      <c r="P133" s="156"/>
      <c r="Q133" s="156"/>
      <c r="R133" s="156"/>
    </row>
    <row r="134" spans="1:18" s="157" customFormat="1">
      <c r="A134" s="156"/>
      <c r="B134" s="158"/>
      <c r="C134" s="159"/>
      <c r="K134" s="156"/>
      <c r="L134" s="156"/>
      <c r="M134" s="156"/>
      <c r="N134" s="156"/>
      <c r="O134" s="156"/>
      <c r="P134" s="156"/>
      <c r="Q134" s="156"/>
      <c r="R134" s="156"/>
    </row>
    <row r="135" spans="1:18" s="157" customFormat="1">
      <c r="A135" s="156"/>
      <c r="B135" s="158"/>
      <c r="C135" s="159"/>
      <c r="K135" s="156"/>
      <c r="L135" s="156"/>
      <c r="M135" s="156"/>
      <c r="N135" s="156"/>
      <c r="O135" s="156"/>
      <c r="P135" s="156"/>
      <c r="Q135" s="156"/>
      <c r="R135" s="156"/>
    </row>
    <row r="136" spans="1:18" s="157" customFormat="1">
      <c r="A136" s="156"/>
      <c r="B136" s="158"/>
      <c r="C136" s="159"/>
      <c r="K136" s="156"/>
      <c r="L136" s="156"/>
      <c r="M136" s="156"/>
      <c r="N136" s="156"/>
      <c r="O136" s="156"/>
      <c r="P136" s="156"/>
      <c r="Q136" s="156"/>
      <c r="R136" s="156"/>
    </row>
    <row r="137" spans="1:18" s="157" customFormat="1">
      <c r="A137" s="156"/>
      <c r="B137" s="158"/>
      <c r="C137" s="159"/>
      <c r="K137" s="156"/>
      <c r="L137" s="156"/>
      <c r="M137" s="156"/>
      <c r="N137" s="156"/>
      <c r="O137" s="156"/>
      <c r="P137" s="156"/>
      <c r="Q137" s="156"/>
      <c r="R137" s="156"/>
    </row>
    <row r="138" spans="1:18" s="157" customFormat="1">
      <c r="A138" s="156"/>
      <c r="B138" s="158"/>
      <c r="C138" s="159"/>
      <c r="K138" s="156"/>
      <c r="L138" s="156"/>
      <c r="M138" s="156"/>
      <c r="N138" s="156"/>
      <c r="O138" s="156"/>
      <c r="P138" s="156"/>
      <c r="Q138" s="156"/>
      <c r="R138" s="156"/>
    </row>
    <row r="139" spans="1:18" s="157" customFormat="1">
      <c r="A139" s="156"/>
      <c r="B139" s="158"/>
      <c r="C139" s="159"/>
      <c r="K139" s="156"/>
      <c r="L139" s="156"/>
      <c r="M139" s="156"/>
      <c r="N139" s="156"/>
      <c r="O139" s="156"/>
      <c r="P139" s="156"/>
      <c r="Q139" s="156"/>
      <c r="R139" s="156"/>
    </row>
    <row r="140" spans="1:18" s="157" customFormat="1">
      <c r="A140" s="156"/>
      <c r="B140" s="158"/>
      <c r="C140" s="159"/>
      <c r="K140" s="156"/>
      <c r="L140" s="156"/>
      <c r="M140" s="156"/>
      <c r="N140" s="156"/>
      <c r="O140" s="156"/>
      <c r="P140" s="156"/>
      <c r="Q140" s="156"/>
      <c r="R140" s="156"/>
    </row>
    <row r="141" spans="1:18" s="157" customFormat="1">
      <c r="A141" s="156"/>
      <c r="B141" s="158"/>
      <c r="C141" s="159"/>
      <c r="K141" s="156"/>
      <c r="L141" s="156"/>
      <c r="M141" s="156"/>
      <c r="N141" s="156"/>
      <c r="O141" s="156"/>
      <c r="P141" s="156"/>
      <c r="Q141" s="156"/>
      <c r="R141" s="156"/>
    </row>
    <row r="142" spans="1:18" s="157" customFormat="1">
      <c r="A142" s="156"/>
      <c r="B142" s="158"/>
      <c r="C142" s="159"/>
      <c r="K142" s="156"/>
      <c r="L142" s="156"/>
      <c r="M142" s="156"/>
      <c r="N142" s="156"/>
      <c r="O142" s="156"/>
      <c r="P142" s="156"/>
      <c r="Q142" s="156"/>
      <c r="R142" s="156"/>
    </row>
    <row r="143" spans="1:18" s="157" customFormat="1">
      <c r="A143" s="156"/>
      <c r="B143" s="158"/>
      <c r="C143" s="159"/>
      <c r="K143" s="156"/>
      <c r="L143" s="156"/>
      <c r="M143" s="156"/>
      <c r="N143" s="156"/>
      <c r="O143" s="156"/>
      <c r="P143" s="156"/>
      <c r="Q143" s="156"/>
      <c r="R143" s="156"/>
    </row>
    <row r="144" spans="1:18" s="157" customFormat="1">
      <c r="A144" s="156"/>
      <c r="B144" s="158"/>
      <c r="C144" s="159"/>
      <c r="K144" s="156"/>
      <c r="L144" s="156"/>
      <c r="M144" s="156"/>
      <c r="N144" s="156"/>
      <c r="O144" s="156"/>
      <c r="P144" s="156"/>
      <c r="Q144" s="156"/>
      <c r="R144" s="156"/>
    </row>
    <row r="145" spans="1:18" s="157" customFormat="1">
      <c r="A145" s="156"/>
      <c r="B145" s="158"/>
      <c r="C145" s="159"/>
      <c r="K145" s="156"/>
      <c r="L145" s="156"/>
      <c r="M145" s="156"/>
      <c r="N145" s="156"/>
      <c r="O145" s="156"/>
      <c r="P145" s="156"/>
      <c r="Q145" s="156"/>
      <c r="R145" s="156"/>
    </row>
    <row r="146" spans="1:18" s="157" customFormat="1">
      <c r="A146" s="156"/>
      <c r="B146" s="158"/>
      <c r="C146" s="159"/>
      <c r="K146" s="156"/>
      <c r="L146" s="156"/>
      <c r="M146" s="156"/>
      <c r="N146" s="156"/>
      <c r="O146" s="156"/>
      <c r="P146" s="156"/>
      <c r="Q146" s="156"/>
      <c r="R146" s="156"/>
    </row>
    <row r="147" spans="1:18" s="157" customFormat="1">
      <c r="A147" s="156"/>
      <c r="B147" s="158"/>
      <c r="C147" s="159"/>
      <c r="K147" s="156"/>
      <c r="L147" s="156"/>
      <c r="M147" s="156"/>
      <c r="N147" s="156"/>
      <c r="O147" s="156"/>
      <c r="P147" s="156"/>
      <c r="Q147" s="156"/>
      <c r="R147" s="156"/>
    </row>
    <row r="148" spans="1:18" s="157" customFormat="1">
      <c r="A148" s="156"/>
      <c r="B148" s="158"/>
      <c r="C148" s="159"/>
      <c r="K148" s="156"/>
      <c r="L148" s="156"/>
      <c r="M148" s="156"/>
      <c r="N148" s="156"/>
      <c r="O148" s="156"/>
      <c r="P148" s="156"/>
      <c r="Q148" s="156"/>
      <c r="R148" s="156"/>
    </row>
    <row r="149" spans="1:18" s="157" customFormat="1">
      <c r="A149" s="156"/>
      <c r="B149" s="158"/>
      <c r="C149" s="159"/>
      <c r="K149" s="156"/>
      <c r="L149" s="156"/>
      <c r="M149" s="156"/>
      <c r="N149" s="156"/>
      <c r="O149" s="156"/>
      <c r="P149" s="156"/>
      <c r="Q149" s="156"/>
      <c r="R149" s="156"/>
    </row>
    <row r="150" spans="1:18" s="157" customFormat="1">
      <c r="A150" s="156"/>
      <c r="B150" s="158"/>
      <c r="C150" s="159"/>
      <c r="K150" s="156"/>
      <c r="L150" s="156"/>
      <c r="M150" s="156"/>
      <c r="N150" s="156"/>
      <c r="O150" s="156"/>
      <c r="P150" s="156"/>
      <c r="Q150" s="156"/>
      <c r="R150" s="156"/>
    </row>
    <row r="151" spans="1:18" s="157" customFormat="1">
      <c r="A151" s="156"/>
      <c r="B151" s="158"/>
      <c r="C151" s="159"/>
      <c r="K151" s="156"/>
      <c r="L151" s="156"/>
      <c r="M151" s="156"/>
      <c r="N151" s="156"/>
      <c r="O151" s="156"/>
      <c r="P151" s="156"/>
      <c r="Q151" s="156"/>
      <c r="R151" s="156"/>
    </row>
    <row r="152" spans="1:18" s="157" customFormat="1">
      <c r="A152" s="156"/>
      <c r="B152" s="158"/>
      <c r="C152" s="159"/>
      <c r="K152" s="156"/>
      <c r="L152" s="156"/>
      <c r="M152" s="156"/>
      <c r="N152" s="156"/>
      <c r="O152" s="156"/>
      <c r="P152" s="156"/>
      <c r="Q152" s="156"/>
      <c r="R152" s="156"/>
    </row>
    <row r="153" spans="1:18" s="157" customFormat="1">
      <c r="A153" s="156"/>
      <c r="B153" s="158"/>
      <c r="C153" s="159"/>
      <c r="K153" s="156"/>
      <c r="L153" s="156"/>
      <c r="M153" s="156"/>
      <c r="N153" s="156"/>
      <c r="O153" s="156"/>
      <c r="P153" s="156"/>
      <c r="Q153" s="156"/>
      <c r="R153" s="156"/>
    </row>
    <row r="154" spans="1:18" s="157" customFormat="1">
      <c r="A154" s="156"/>
      <c r="B154" s="158"/>
      <c r="C154" s="159"/>
      <c r="K154" s="156"/>
      <c r="L154" s="156"/>
      <c r="M154" s="156"/>
      <c r="N154" s="156"/>
      <c r="O154" s="156"/>
      <c r="P154" s="156"/>
      <c r="Q154" s="156"/>
      <c r="R154" s="156"/>
    </row>
    <row r="155" spans="1:18" s="157" customFormat="1">
      <c r="A155" s="156"/>
      <c r="B155" s="158"/>
      <c r="C155" s="159"/>
      <c r="K155" s="156"/>
      <c r="L155" s="156"/>
      <c r="M155" s="156"/>
      <c r="N155" s="156"/>
      <c r="O155" s="156"/>
      <c r="P155" s="156"/>
      <c r="Q155" s="156"/>
      <c r="R155" s="156"/>
    </row>
    <row r="156" spans="1:18" s="157" customFormat="1">
      <c r="A156" s="156"/>
      <c r="B156" s="158"/>
      <c r="C156" s="159"/>
      <c r="K156" s="156"/>
      <c r="L156" s="156"/>
      <c r="M156" s="156"/>
      <c r="N156" s="156"/>
      <c r="O156" s="156"/>
      <c r="P156" s="156"/>
      <c r="Q156" s="156"/>
      <c r="R156" s="156"/>
    </row>
    <row r="157" spans="1:18" s="157" customFormat="1">
      <c r="A157" s="156"/>
      <c r="B157" s="158"/>
      <c r="C157" s="159"/>
      <c r="K157" s="156"/>
      <c r="L157" s="156"/>
      <c r="M157" s="156"/>
      <c r="N157" s="156"/>
      <c r="O157" s="156"/>
      <c r="P157" s="156"/>
      <c r="Q157" s="156"/>
      <c r="R157" s="156"/>
    </row>
    <row r="158" spans="1:18" s="157" customFormat="1">
      <c r="A158" s="156"/>
      <c r="B158" s="158"/>
      <c r="C158" s="159"/>
      <c r="K158" s="156"/>
      <c r="L158" s="156"/>
      <c r="M158" s="156"/>
      <c r="N158" s="156"/>
      <c r="O158" s="156"/>
      <c r="P158" s="156"/>
      <c r="Q158" s="156"/>
      <c r="R158" s="156"/>
    </row>
    <row r="159" spans="1:18" s="157" customFormat="1">
      <c r="A159" s="156"/>
      <c r="B159" s="158"/>
      <c r="C159" s="159"/>
      <c r="K159" s="156"/>
      <c r="L159" s="156"/>
      <c r="M159" s="156"/>
      <c r="N159" s="156"/>
      <c r="O159" s="156"/>
      <c r="P159" s="156"/>
      <c r="Q159" s="156"/>
      <c r="R159" s="156"/>
    </row>
    <row r="160" spans="1:18" s="157" customFormat="1">
      <c r="A160" s="156"/>
      <c r="B160" s="158"/>
      <c r="C160" s="159"/>
      <c r="K160" s="156"/>
      <c r="L160" s="156"/>
      <c r="M160" s="156"/>
      <c r="N160" s="156"/>
      <c r="O160" s="156"/>
      <c r="P160" s="156"/>
      <c r="Q160" s="156"/>
      <c r="R160" s="156"/>
    </row>
    <row r="161" spans="1:18" s="157" customFormat="1">
      <c r="A161" s="156"/>
      <c r="B161" s="158"/>
      <c r="C161" s="159"/>
      <c r="K161" s="156"/>
      <c r="L161" s="156"/>
      <c r="M161" s="156"/>
      <c r="N161" s="156"/>
      <c r="O161" s="156"/>
      <c r="P161" s="156"/>
      <c r="Q161" s="156"/>
      <c r="R161" s="156"/>
    </row>
    <row r="162" spans="1:18" s="157" customFormat="1">
      <c r="A162" s="156"/>
      <c r="B162" s="158"/>
      <c r="C162" s="159"/>
      <c r="K162" s="156"/>
      <c r="L162" s="156"/>
      <c r="M162" s="156"/>
      <c r="N162" s="156"/>
      <c r="O162" s="156"/>
      <c r="P162" s="156"/>
      <c r="Q162" s="156"/>
      <c r="R162" s="156"/>
    </row>
    <row r="163" spans="1:18" s="157" customFormat="1">
      <c r="A163" s="156"/>
      <c r="B163" s="158"/>
      <c r="C163" s="159"/>
      <c r="K163" s="156"/>
      <c r="L163" s="156"/>
      <c r="M163" s="156"/>
      <c r="N163" s="156"/>
      <c r="O163" s="156"/>
      <c r="P163" s="156"/>
      <c r="Q163" s="156"/>
      <c r="R163" s="156"/>
    </row>
    <row r="164" spans="1:18" s="157" customFormat="1">
      <c r="A164" s="156"/>
      <c r="B164" s="158"/>
      <c r="C164" s="159"/>
      <c r="K164" s="156"/>
      <c r="L164" s="156"/>
      <c r="M164" s="156"/>
      <c r="N164" s="156"/>
      <c r="O164" s="156"/>
      <c r="P164" s="156"/>
      <c r="Q164" s="156"/>
      <c r="R164" s="156"/>
    </row>
    <row r="165" spans="1:18" s="157" customFormat="1">
      <c r="A165" s="156"/>
      <c r="B165" s="158"/>
      <c r="C165" s="159"/>
      <c r="K165" s="156"/>
      <c r="L165" s="156"/>
      <c r="M165" s="156"/>
      <c r="N165" s="156"/>
      <c r="O165" s="156"/>
      <c r="P165" s="156"/>
      <c r="Q165" s="156"/>
      <c r="R165" s="156"/>
    </row>
    <row r="166" spans="1:18" s="157" customFormat="1">
      <c r="A166" s="156"/>
      <c r="B166" s="158"/>
      <c r="C166" s="159"/>
      <c r="K166" s="156"/>
      <c r="L166" s="156"/>
      <c r="M166" s="156"/>
      <c r="N166" s="156"/>
      <c r="O166" s="156"/>
      <c r="P166" s="156"/>
      <c r="Q166" s="156"/>
      <c r="R166" s="156"/>
    </row>
    <row r="167" spans="1:18" s="157" customFormat="1">
      <c r="A167" s="156"/>
      <c r="B167" s="158"/>
      <c r="C167" s="159"/>
      <c r="K167" s="156"/>
      <c r="L167" s="156"/>
      <c r="M167" s="156"/>
      <c r="N167" s="156"/>
      <c r="O167" s="156"/>
      <c r="P167" s="156"/>
      <c r="Q167" s="156"/>
      <c r="R167" s="156"/>
    </row>
    <row r="168" spans="1:18" s="157" customFormat="1">
      <c r="A168" s="156"/>
      <c r="B168" s="158"/>
      <c r="C168" s="159"/>
      <c r="K168" s="156"/>
      <c r="L168" s="156"/>
      <c r="M168" s="156"/>
      <c r="N168" s="156"/>
      <c r="O168" s="156"/>
      <c r="P168" s="156"/>
      <c r="Q168" s="156"/>
      <c r="R168" s="156"/>
    </row>
    <row r="169" spans="1:18" s="157" customFormat="1">
      <c r="A169" s="156"/>
      <c r="B169" s="158"/>
      <c r="C169" s="159"/>
      <c r="K169" s="156"/>
      <c r="L169" s="156"/>
      <c r="M169" s="156"/>
      <c r="N169" s="156"/>
      <c r="O169" s="156"/>
      <c r="P169" s="156"/>
      <c r="Q169" s="156"/>
      <c r="R169" s="156"/>
    </row>
    <row r="170" spans="1:18" s="157" customFormat="1">
      <c r="A170" s="156"/>
      <c r="B170" s="158"/>
      <c r="C170" s="159"/>
      <c r="K170" s="156"/>
      <c r="L170" s="156"/>
      <c r="M170" s="156"/>
      <c r="N170" s="156"/>
      <c r="O170" s="156"/>
      <c r="P170" s="156"/>
      <c r="Q170" s="156"/>
      <c r="R170" s="156"/>
    </row>
    <row r="171" spans="1:18" s="157" customFormat="1">
      <c r="A171" s="156"/>
      <c r="B171" s="158"/>
      <c r="C171" s="159"/>
      <c r="K171" s="156"/>
      <c r="L171" s="156"/>
      <c r="M171" s="156"/>
      <c r="N171" s="156"/>
      <c r="O171" s="156"/>
      <c r="P171" s="156"/>
      <c r="Q171" s="156"/>
      <c r="R171" s="156"/>
    </row>
    <row r="172" spans="1:18" s="157" customFormat="1">
      <c r="A172" s="156"/>
      <c r="B172" s="158"/>
      <c r="C172" s="159"/>
      <c r="K172" s="156"/>
      <c r="L172" s="156"/>
      <c r="M172" s="156"/>
      <c r="N172" s="156"/>
      <c r="O172" s="156"/>
      <c r="P172" s="156"/>
      <c r="Q172" s="156"/>
      <c r="R172" s="156"/>
    </row>
    <row r="173" spans="1:18" s="157" customFormat="1">
      <c r="A173" s="156"/>
      <c r="B173" s="158"/>
      <c r="C173" s="159"/>
      <c r="K173" s="156"/>
      <c r="L173" s="156"/>
      <c r="M173" s="156"/>
      <c r="N173" s="156"/>
      <c r="O173" s="156"/>
      <c r="P173" s="156"/>
      <c r="Q173" s="156"/>
      <c r="R173" s="156"/>
    </row>
    <row r="174" spans="1:18" s="157" customFormat="1">
      <c r="A174" s="156"/>
      <c r="B174" s="158"/>
      <c r="C174" s="159"/>
      <c r="K174" s="156"/>
      <c r="L174" s="156"/>
      <c r="M174" s="156"/>
      <c r="N174" s="156"/>
      <c r="O174" s="156"/>
      <c r="P174" s="156"/>
      <c r="Q174" s="156"/>
      <c r="R174" s="156"/>
    </row>
    <row r="175" spans="1:18" s="157" customFormat="1">
      <c r="A175" s="156"/>
      <c r="B175" s="158"/>
      <c r="C175" s="159"/>
      <c r="K175" s="156"/>
      <c r="L175" s="156"/>
      <c r="M175" s="156"/>
      <c r="N175" s="156"/>
      <c r="O175" s="156"/>
      <c r="P175" s="156"/>
      <c r="Q175" s="156"/>
      <c r="R175" s="156"/>
    </row>
    <row r="176" spans="1:18" s="157" customFormat="1">
      <c r="A176" s="156"/>
      <c r="B176" s="158"/>
      <c r="C176" s="159"/>
      <c r="K176" s="156"/>
      <c r="L176" s="156"/>
      <c r="M176" s="156"/>
      <c r="N176" s="156"/>
      <c r="O176" s="156"/>
      <c r="P176" s="156"/>
      <c r="Q176" s="156"/>
      <c r="R176" s="156"/>
    </row>
    <row r="177" spans="1:18" s="157" customFormat="1">
      <c r="A177" s="156"/>
      <c r="B177" s="158"/>
      <c r="C177" s="159"/>
      <c r="K177" s="156"/>
      <c r="L177" s="156"/>
      <c r="M177" s="156"/>
      <c r="N177" s="156"/>
      <c r="O177" s="156"/>
      <c r="P177" s="156"/>
      <c r="Q177" s="156"/>
      <c r="R177" s="156"/>
    </row>
    <row r="178" spans="1:18" s="157" customFormat="1">
      <c r="A178" s="156"/>
      <c r="B178" s="158"/>
      <c r="C178" s="159"/>
      <c r="K178" s="156"/>
      <c r="L178" s="156"/>
      <c r="M178" s="156"/>
      <c r="N178" s="156"/>
      <c r="O178" s="156"/>
      <c r="P178" s="156"/>
      <c r="Q178" s="156"/>
      <c r="R178" s="156"/>
    </row>
    <row r="179" spans="1:18" s="157" customFormat="1">
      <c r="A179" s="156"/>
      <c r="B179" s="158"/>
      <c r="C179" s="159"/>
      <c r="K179" s="156"/>
      <c r="L179" s="156"/>
      <c r="M179" s="156"/>
      <c r="N179" s="156"/>
      <c r="O179" s="156"/>
      <c r="P179" s="156"/>
      <c r="Q179" s="156"/>
      <c r="R179" s="156"/>
    </row>
    <row r="180" spans="1:18" s="157" customFormat="1">
      <c r="A180" s="156"/>
      <c r="B180" s="158"/>
      <c r="C180" s="159"/>
      <c r="K180" s="156"/>
      <c r="L180" s="156"/>
      <c r="M180" s="156"/>
      <c r="N180" s="156"/>
      <c r="O180" s="156"/>
      <c r="P180" s="156"/>
      <c r="Q180" s="156"/>
      <c r="R180" s="156"/>
    </row>
    <row r="181" spans="1:18" s="157" customFormat="1">
      <c r="A181" s="156"/>
      <c r="B181" s="158"/>
      <c r="C181" s="159"/>
      <c r="K181" s="156"/>
      <c r="L181" s="156"/>
      <c r="M181" s="156"/>
      <c r="N181" s="156"/>
      <c r="O181" s="156"/>
      <c r="P181" s="156"/>
      <c r="Q181" s="156"/>
      <c r="R181" s="156"/>
    </row>
    <row r="182" spans="1:18" s="157" customFormat="1">
      <c r="A182" s="156"/>
      <c r="B182" s="158"/>
      <c r="C182" s="159"/>
      <c r="K182" s="156"/>
      <c r="L182" s="156"/>
      <c r="M182" s="156"/>
      <c r="N182" s="156"/>
      <c r="O182" s="156"/>
      <c r="P182" s="156"/>
      <c r="Q182" s="156"/>
      <c r="R182" s="156"/>
    </row>
    <row r="183" spans="1:18" s="157" customFormat="1">
      <c r="A183" s="156"/>
      <c r="B183" s="158"/>
      <c r="C183" s="159"/>
      <c r="K183" s="156"/>
      <c r="L183" s="156"/>
      <c r="M183" s="156"/>
      <c r="N183" s="156"/>
      <c r="O183" s="156"/>
      <c r="P183" s="156"/>
      <c r="Q183" s="156"/>
      <c r="R183" s="156"/>
    </row>
    <row r="184" spans="1:18" s="157" customFormat="1">
      <c r="A184" s="156"/>
      <c r="B184" s="158"/>
      <c r="C184" s="159"/>
      <c r="K184" s="156"/>
      <c r="L184" s="156"/>
      <c r="M184" s="156"/>
      <c r="N184" s="156"/>
      <c r="O184" s="156"/>
      <c r="P184" s="156"/>
      <c r="Q184" s="156"/>
      <c r="R184" s="156"/>
    </row>
    <row r="185" spans="1:18" s="157" customFormat="1">
      <c r="A185" s="156"/>
      <c r="B185" s="158"/>
      <c r="C185" s="159"/>
      <c r="K185" s="156"/>
      <c r="L185" s="156"/>
      <c r="M185" s="156"/>
      <c r="N185" s="156"/>
      <c r="O185" s="156"/>
      <c r="P185" s="156"/>
      <c r="Q185" s="156"/>
      <c r="R185" s="156"/>
    </row>
    <row r="186" spans="1:18" s="157" customFormat="1">
      <c r="A186" s="156"/>
      <c r="B186" s="158"/>
      <c r="C186" s="159"/>
      <c r="K186" s="156"/>
      <c r="L186" s="156"/>
      <c r="M186" s="156"/>
      <c r="N186" s="156"/>
      <c r="O186" s="156"/>
      <c r="P186" s="156"/>
      <c r="Q186" s="156"/>
      <c r="R186" s="156"/>
    </row>
    <row r="187" spans="1:18" s="157" customFormat="1">
      <c r="A187" s="156"/>
      <c r="B187" s="158"/>
      <c r="C187" s="159"/>
      <c r="K187" s="156"/>
      <c r="L187" s="156"/>
      <c r="M187" s="156"/>
      <c r="N187" s="156"/>
      <c r="O187" s="156"/>
      <c r="P187" s="156"/>
      <c r="Q187" s="156"/>
      <c r="R187" s="156"/>
    </row>
    <row r="188" spans="1:18" s="157" customFormat="1">
      <c r="A188" s="156"/>
      <c r="B188" s="158"/>
      <c r="C188" s="159"/>
      <c r="K188" s="156"/>
      <c r="L188" s="156"/>
      <c r="M188" s="156"/>
      <c r="N188" s="156"/>
      <c r="O188" s="156"/>
      <c r="P188" s="156"/>
      <c r="Q188" s="156"/>
      <c r="R188" s="156"/>
    </row>
    <row r="189" spans="1:18" s="157" customFormat="1">
      <c r="A189" s="156"/>
      <c r="B189" s="158"/>
      <c r="C189" s="159"/>
      <c r="K189" s="156"/>
      <c r="L189" s="156"/>
      <c r="M189" s="156"/>
      <c r="N189" s="156"/>
      <c r="O189" s="156"/>
      <c r="P189" s="156"/>
      <c r="Q189" s="156"/>
      <c r="R189" s="156"/>
    </row>
    <row r="190" spans="1:18" s="157" customFormat="1">
      <c r="A190" s="156"/>
      <c r="B190" s="158"/>
      <c r="C190" s="159"/>
      <c r="K190" s="156"/>
      <c r="L190" s="156"/>
      <c r="M190" s="156"/>
      <c r="N190" s="156"/>
      <c r="O190" s="156"/>
      <c r="P190" s="156"/>
      <c r="Q190" s="156"/>
      <c r="R190" s="156"/>
    </row>
    <row r="191" spans="1:18" s="157" customFormat="1">
      <c r="A191" s="156"/>
      <c r="B191" s="158"/>
      <c r="C191" s="159"/>
      <c r="K191" s="156"/>
      <c r="L191" s="156"/>
      <c r="M191" s="156"/>
      <c r="N191" s="156"/>
      <c r="O191" s="156"/>
      <c r="P191" s="156"/>
      <c r="Q191" s="156"/>
      <c r="R191" s="156"/>
    </row>
    <row r="192" spans="1:18" s="157" customFormat="1">
      <c r="A192" s="156"/>
      <c r="B192" s="158"/>
      <c r="C192" s="159"/>
      <c r="K192" s="156"/>
      <c r="L192" s="156"/>
      <c r="M192" s="156"/>
      <c r="N192" s="156"/>
      <c r="O192" s="156"/>
      <c r="P192" s="156"/>
      <c r="Q192" s="156"/>
      <c r="R192" s="156"/>
    </row>
    <row r="193" spans="1:18" s="157" customFormat="1">
      <c r="A193" s="156"/>
      <c r="B193" s="158"/>
      <c r="C193" s="159"/>
      <c r="K193" s="156"/>
      <c r="L193" s="156"/>
      <c r="M193" s="156"/>
      <c r="N193" s="156"/>
      <c r="O193" s="156"/>
      <c r="P193" s="156"/>
      <c r="Q193" s="156"/>
      <c r="R193" s="156"/>
    </row>
    <row r="194" spans="1:18" s="157" customFormat="1">
      <c r="A194" s="156"/>
      <c r="B194" s="158"/>
      <c r="C194" s="159"/>
      <c r="K194" s="156"/>
      <c r="L194" s="156"/>
      <c r="M194" s="156"/>
      <c r="N194" s="156"/>
      <c r="O194" s="156"/>
      <c r="P194" s="156"/>
      <c r="Q194" s="156"/>
      <c r="R194" s="156"/>
    </row>
    <row r="195" spans="1:18" s="157" customFormat="1">
      <c r="A195" s="156"/>
      <c r="B195" s="158"/>
      <c r="C195" s="159"/>
      <c r="K195" s="156"/>
      <c r="L195" s="156"/>
      <c r="M195" s="156"/>
      <c r="N195" s="156"/>
      <c r="O195" s="156"/>
      <c r="P195" s="156"/>
      <c r="Q195" s="156"/>
      <c r="R195" s="156"/>
    </row>
    <row r="196" spans="1:18" s="157" customFormat="1">
      <c r="A196" s="156"/>
      <c r="B196" s="158"/>
      <c r="C196" s="159"/>
      <c r="K196" s="156"/>
      <c r="L196" s="156"/>
      <c r="M196" s="156"/>
      <c r="N196" s="156"/>
      <c r="O196" s="156"/>
      <c r="P196" s="156"/>
      <c r="Q196" s="156"/>
      <c r="R196" s="156"/>
    </row>
    <row r="197" spans="1:18" s="157" customFormat="1">
      <c r="A197" s="156"/>
      <c r="B197" s="158"/>
      <c r="C197" s="159"/>
      <c r="K197" s="156"/>
      <c r="L197" s="156"/>
      <c r="M197" s="156"/>
      <c r="N197" s="156"/>
      <c r="O197" s="156"/>
      <c r="P197" s="156"/>
      <c r="Q197" s="156"/>
      <c r="R197" s="156"/>
    </row>
    <row r="198" spans="1:18" s="157" customFormat="1">
      <c r="A198" s="156"/>
      <c r="B198" s="158"/>
      <c r="C198" s="159"/>
      <c r="K198" s="156"/>
      <c r="L198" s="156"/>
      <c r="M198" s="156"/>
      <c r="N198" s="156"/>
      <c r="O198" s="156"/>
      <c r="P198" s="156"/>
      <c r="Q198" s="156"/>
      <c r="R198" s="156"/>
    </row>
    <row r="199" spans="1:18" s="157" customFormat="1">
      <c r="A199" s="156"/>
      <c r="B199" s="158"/>
      <c r="C199" s="159"/>
      <c r="K199" s="156"/>
      <c r="L199" s="156"/>
      <c r="M199" s="156"/>
      <c r="N199" s="156"/>
      <c r="O199" s="156"/>
      <c r="P199" s="156"/>
      <c r="Q199" s="156"/>
      <c r="R199" s="156"/>
    </row>
    <row r="200" spans="1:18" s="157" customFormat="1">
      <c r="A200" s="156"/>
      <c r="B200" s="158"/>
      <c r="C200" s="159"/>
      <c r="K200" s="156"/>
      <c r="L200" s="156"/>
      <c r="M200" s="156"/>
      <c r="N200" s="156"/>
      <c r="O200" s="156"/>
      <c r="P200" s="156"/>
      <c r="Q200" s="156"/>
      <c r="R200" s="156"/>
    </row>
    <row r="201" spans="1:18" s="157" customFormat="1">
      <c r="A201" s="156"/>
      <c r="B201" s="158"/>
      <c r="C201" s="159"/>
      <c r="K201" s="156"/>
      <c r="L201" s="156"/>
      <c r="M201" s="156"/>
      <c r="N201" s="156"/>
      <c r="O201" s="156"/>
      <c r="P201" s="156"/>
      <c r="Q201" s="156"/>
      <c r="R201" s="156"/>
    </row>
    <row r="202" spans="1:18" s="157" customFormat="1">
      <c r="A202" s="156"/>
      <c r="B202" s="158"/>
      <c r="C202" s="159"/>
      <c r="K202" s="156"/>
      <c r="L202" s="156"/>
      <c r="M202" s="156"/>
      <c r="N202" s="156"/>
      <c r="O202" s="156"/>
      <c r="P202" s="156"/>
      <c r="Q202" s="156"/>
      <c r="R202" s="156"/>
    </row>
    <row r="203" spans="1:18" s="157" customFormat="1">
      <c r="A203" s="156"/>
      <c r="B203" s="158"/>
      <c r="C203" s="159"/>
      <c r="K203" s="156"/>
      <c r="L203" s="156"/>
      <c r="M203" s="156"/>
      <c r="N203" s="156"/>
      <c r="O203" s="156"/>
      <c r="P203" s="156"/>
      <c r="Q203" s="156"/>
      <c r="R203" s="156"/>
    </row>
    <row r="204" spans="1:18" s="157" customFormat="1">
      <c r="A204" s="156"/>
      <c r="B204" s="158"/>
      <c r="C204" s="159"/>
      <c r="K204" s="156"/>
      <c r="L204" s="156"/>
      <c r="M204" s="156"/>
      <c r="N204" s="156"/>
      <c r="O204" s="156"/>
      <c r="P204" s="156"/>
      <c r="Q204" s="156"/>
      <c r="R204" s="156"/>
    </row>
    <row r="205" spans="1:18" s="157" customFormat="1">
      <c r="A205" s="156"/>
      <c r="B205" s="158"/>
      <c r="C205" s="159"/>
      <c r="K205" s="156"/>
      <c r="L205" s="156"/>
      <c r="M205" s="156"/>
      <c r="N205" s="156"/>
      <c r="O205" s="156"/>
      <c r="P205" s="156"/>
      <c r="Q205" s="156"/>
      <c r="R205" s="156"/>
    </row>
    <row r="206" spans="1:18" s="157" customFormat="1">
      <c r="A206" s="156"/>
      <c r="B206" s="158"/>
      <c r="C206" s="159"/>
      <c r="K206" s="156"/>
      <c r="L206" s="156"/>
      <c r="M206" s="156"/>
      <c r="N206" s="156"/>
      <c r="O206" s="156"/>
      <c r="P206" s="156"/>
      <c r="Q206" s="156"/>
      <c r="R206" s="156"/>
    </row>
    <row r="207" spans="1:18" s="157" customFormat="1">
      <c r="A207" s="156"/>
      <c r="B207" s="158"/>
      <c r="C207" s="159"/>
      <c r="K207" s="156"/>
      <c r="L207" s="156"/>
      <c r="M207" s="156"/>
      <c r="N207" s="156"/>
      <c r="O207" s="156"/>
      <c r="P207" s="156"/>
      <c r="Q207" s="156"/>
      <c r="R207" s="156"/>
    </row>
    <row r="208" spans="1:18" s="157" customFormat="1">
      <c r="A208" s="156"/>
      <c r="B208" s="158"/>
      <c r="C208" s="159"/>
      <c r="K208" s="156"/>
      <c r="L208" s="156"/>
      <c r="M208" s="156"/>
      <c r="N208" s="156"/>
      <c r="O208" s="156"/>
      <c r="P208" s="156"/>
      <c r="Q208" s="156"/>
      <c r="R208" s="156"/>
    </row>
    <row r="209" spans="1:18" s="157" customFormat="1">
      <c r="A209" s="156"/>
      <c r="B209" s="158"/>
      <c r="C209" s="159"/>
      <c r="K209" s="156"/>
      <c r="L209" s="156"/>
      <c r="M209" s="156"/>
      <c r="N209" s="156"/>
      <c r="O209" s="156"/>
      <c r="P209" s="156"/>
      <c r="Q209" s="156"/>
      <c r="R209" s="156"/>
    </row>
    <row r="210" spans="1:18" s="157" customFormat="1">
      <c r="A210" s="156"/>
      <c r="B210" s="158"/>
      <c r="C210" s="159"/>
      <c r="K210" s="156"/>
      <c r="L210" s="156"/>
      <c r="M210" s="156"/>
      <c r="N210" s="156"/>
      <c r="O210" s="156"/>
      <c r="P210" s="156"/>
      <c r="Q210" s="156"/>
      <c r="R210" s="156"/>
    </row>
    <row r="211" spans="1:18" s="157" customFormat="1">
      <c r="A211" s="156"/>
      <c r="B211" s="158"/>
      <c r="C211" s="159"/>
      <c r="K211" s="156"/>
      <c r="L211" s="156"/>
      <c r="M211" s="156"/>
      <c r="N211" s="156"/>
      <c r="O211" s="156"/>
      <c r="P211" s="156"/>
      <c r="Q211" s="156"/>
      <c r="R211" s="156"/>
    </row>
    <row r="212" spans="1:18" s="157" customFormat="1">
      <c r="A212" s="156"/>
      <c r="B212" s="158"/>
      <c r="C212" s="159"/>
      <c r="K212" s="156"/>
      <c r="L212" s="156"/>
      <c r="M212" s="156"/>
      <c r="N212" s="156"/>
      <c r="O212" s="156"/>
      <c r="P212" s="156"/>
      <c r="Q212" s="156"/>
      <c r="R212" s="156"/>
    </row>
    <row r="213" spans="1:18" s="157" customFormat="1">
      <c r="A213" s="156"/>
      <c r="B213" s="158"/>
      <c r="C213" s="159"/>
      <c r="K213" s="156"/>
      <c r="L213" s="156"/>
      <c r="M213" s="156"/>
      <c r="N213" s="156"/>
      <c r="O213" s="156"/>
      <c r="P213" s="156"/>
      <c r="Q213" s="156"/>
      <c r="R213" s="156"/>
    </row>
    <row r="214" spans="1:18" s="157" customFormat="1">
      <c r="A214" s="156"/>
      <c r="B214" s="158"/>
      <c r="C214" s="159"/>
      <c r="K214" s="156"/>
      <c r="L214" s="156"/>
      <c r="M214" s="156"/>
      <c r="N214" s="156"/>
      <c r="O214" s="156"/>
      <c r="P214" s="156"/>
      <c r="Q214" s="156"/>
      <c r="R214" s="156"/>
    </row>
    <row r="215" spans="1:18" s="157" customFormat="1">
      <c r="A215" s="156"/>
      <c r="B215" s="158"/>
      <c r="C215" s="159"/>
      <c r="K215" s="156"/>
      <c r="L215" s="156"/>
      <c r="M215" s="156"/>
      <c r="N215" s="156"/>
      <c r="O215" s="156"/>
      <c r="P215" s="156"/>
      <c r="Q215" s="156"/>
      <c r="R215" s="156"/>
    </row>
    <row r="216" spans="1:18" s="157" customFormat="1">
      <c r="A216" s="156"/>
      <c r="B216" s="158"/>
      <c r="C216" s="159"/>
      <c r="K216" s="156"/>
      <c r="L216" s="156"/>
      <c r="M216" s="156"/>
      <c r="N216" s="156"/>
      <c r="O216" s="156"/>
      <c r="P216" s="156"/>
      <c r="Q216" s="156"/>
      <c r="R216" s="156"/>
    </row>
    <row r="217" spans="1:18" s="157" customFormat="1">
      <c r="A217" s="156"/>
      <c r="B217" s="158"/>
      <c r="C217" s="159"/>
      <c r="K217" s="156"/>
      <c r="L217" s="156"/>
      <c r="M217" s="156"/>
      <c r="N217" s="156"/>
      <c r="O217" s="156"/>
      <c r="P217" s="156"/>
      <c r="Q217" s="156"/>
      <c r="R217" s="156"/>
    </row>
    <row r="218" spans="1:18" s="157" customFormat="1">
      <c r="A218" s="156"/>
      <c r="B218" s="158"/>
      <c r="C218" s="159"/>
      <c r="K218" s="156"/>
      <c r="L218" s="156"/>
      <c r="M218" s="156"/>
      <c r="N218" s="156"/>
      <c r="O218" s="156"/>
      <c r="P218" s="156"/>
      <c r="Q218" s="156"/>
      <c r="R218" s="156"/>
    </row>
    <row r="219" spans="1:18" s="157" customFormat="1">
      <c r="A219" s="156"/>
      <c r="B219" s="158"/>
      <c r="C219" s="159"/>
      <c r="K219" s="156"/>
      <c r="L219" s="156"/>
      <c r="M219" s="156"/>
      <c r="N219" s="156"/>
      <c r="O219" s="156"/>
      <c r="P219" s="156"/>
      <c r="Q219" s="156"/>
      <c r="R219" s="156"/>
    </row>
    <row r="220" spans="1:18" s="157" customFormat="1">
      <c r="A220" s="156"/>
      <c r="B220" s="158"/>
      <c r="C220" s="159"/>
      <c r="K220" s="156"/>
      <c r="L220" s="156"/>
      <c r="M220" s="156"/>
      <c r="N220" s="156"/>
      <c r="O220" s="156"/>
      <c r="P220" s="156"/>
      <c r="Q220" s="156"/>
      <c r="R220" s="156"/>
    </row>
    <row r="221" spans="1:18" s="157" customFormat="1">
      <c r="A221" s="156"/>
      <c r="B221" s="158"/>
      <c r="C221" s="159"/>
      <c r="K221" s="156"/>
      <c r="L221" s="156"/>
      <c r="M221" s="156"/>
      <c r="N221" s="156"/>
      <c r="O221" s="156"/>
      <c r="P221" s="156"/>
      <c r="Q221" s="156"/>
      <c r="R221" s="156"/>
    </row>
    <row r="222" spans="1:18" s="157" customFormat="1">
      <c r="A222" s="156"/>
      <c r="B222" s="158"/>
      <c r="C222" s="159"/>
      <c r="K222" s="156"/>
      <c r="L222" s="156"/>
      <c r="M222" s="156"/>
      <c r="N222" s="156"/>
      <c r="O222" s="156"/>
      <c r="P222" s="156"/>
      <c r="Q222" s="156"/>
      <c r="R222" s="156"/>
    </row>
    <row r="223" spans="1:18" s="157" customFormat="1">
      <c r="A223" s="156"/>
      <c r="B223" s="158"/>
      <c r="C223" s="159"/>
      <c r="K223" s="156"/>
      <c r="L223" s="156"/>
      <c r="M223" s="156"/>
      <c r="N223" s="156"/>
      <c r="O223" s="156"/>
      <c r="P223" s="156"/>
      <c r="Q223" s="156"/>
      <c r="R223" s="156"/>
    </row>
    <row r="224" spans="1:18" s="157" customFormat="1">
      <c r="A224" s="156"/>
      <c r="B224" s="158"/>
      <c r="C224" s="159"/>
      <c r="K224" s="156"/>
      <c r="L224" s="156"/>
      <c r="M224" s="156"/>
      <c r="N224" s="156"/>
      <c r="O224" s="156"/>
      <c r="P224" s="156"/>
      <c r="Q224" s="156"/>
      <c r="R224" s="156"/>
    </row>
    <row r="225" spans="1:18" s="157" customFormat="1">
      <c r="A225" s="156"/>
      <c r="B225" s="158"/>
      <c r="C225" s="159"/>
      <c r="K225" s="156"/>
      <c r="L225" s="156"/>
      <c r="M225" s="156"/>
      <c r="N225" s="156"/>
      <c r="O225" s="156"/>
      <c r="P225" s="156"/>
      <c r="Q225" s="156"/>
      <c r="R225" s="156"/>
    </row>
    <row r="226" spans="1:18" s="157" customFormat="1">
      <c r="A226" s="156"/>
      <c r="B226" s="158"/>
      <c r="C226" s="159"/>
      <c r="K226" s="156"/>
      <c r="L226" s="156"/>
      <c r="M226" s="156"/>
      <c r="N226" s="156"/>
      <c r="O226" s="156"/>
      <c r="P226" s="156"/>
      <c r="Q226" s="156"/>
      <c r="R226" s="156"/>
    </row>
    <row r="227" spans="1:18" s="157" customFormat="1">
      <c r="A227" s="156"/>
      <c r="B227" s="158"/>
      <c r="C227" s="159"/>
      <c r="K227" s="156"/>
      <c r="L227" s="156"/>
      <c r="M227" s="156"/>
      <c r="N227" s="156"/>
      <c r="O227" s="156"/>
      <c r="P227" s="156"/>
      <c r="Q227" s="156"/>
      <c r="R227" s="156"/>
    </row>
    <row r="228" spans="1:18" s="157" customFormat="1">
      <c r="A228" s="156"/>
      <c r="B228" s="158"/>
      <c r="C228" s="159"/>
      <c r="K228" s="156"/>
      <c r="L228" s="156"/>
      <c r="M228" s="156"/>
      <c r="N228" s="156"/>
      <c r="O228" s="156"/>
      <c r="P228" s="156"/>
      <c r="Q228" s="156"/>
      <c r="R228" s="156"/>
    </row>
    <row r="229" spans="1:18" s="157" customFormat="1">
      <c r="A229" s="156"/>
      <c r="B229" s="158"/>
      <c r="C229" s="159"/>
      <c r="K229" s="156"/>
      <c r="L229" s="156"/>
      <c r="M229" s="156"/>
      <c r="N229" s="156"/>
      <c r="O229" s="156"/>
      <c r="P229" s="156"/>
      <c r="Q229" s="156"/>
      <c r="R229" s="156"/>
    </row>
    <row r="230" spans="1:18" s="157" customFormat="1">
      <c r="A230" s="156"/>
      <c r="B230" s="158"/>
      <c r="C230" s="159"/>
      <c r="K230" s="156"/>
      <c r="L230" s="156"/>
      <c r="M230" s="156"/>
      <c r="N230" s="156"/>
      <c r="O230" s="156"/>
      <c r="P230" s="156"/>
      <c r="Q230" s="156"/>
      <c r="R230" s="156"/>
    </row>
    <row r="231" spans="1:18" s="157" customFormat="1">
      <c r="A231" s="156"/>
      <c r="B231" s="158"/>
      <c r="C231" s="159"/>
      <c r="K231" s="156"/>
      <c r="L231" s="156"/>
      <c r="M231" s="156"/>
      <c r="N231" s="156"/>
      <c r="O231" s="156"/>
      <c r="P231" s="156"/>
      <c r="Q231" s="156"/>
      <c r="R231" s="156"/>
    </row>
    <row r="232" spans="1:18" s="157" customFormat="1">
      <c r="A232" s="156"/>
      <c r="B232" s="158"/>
      <c r="C232" s="159"/>
      <c r="K232" s="156"/>
      <c r="L232" s="156"/>
      <c r="M232" s="156"/>
      <c r="N232" s="156"/>
      <c r="O232" s="156"/>
      <c r="P232" s="156"/>
      <c r="Q232" s="156"/>
      <c r="R232" s="156"/>
    </row>
    <row r="233" spans="1:18" s="157" customFormat="1">
      <c r="A233" s="156"/>
      <c r="B233" s="158"/>
      <c r="C233" s="159"/>
      <c r="K233" s="156"/>
      <c r="L233" s="156"/>
      <c r="M233" s="156"/>
      <c r="N233" s="156"/>
      <c r="O233" s="156"/>
      <c r="P233" s="156"/>
      <c r="Q233" s="156"/>
      <c r="R233" s="156"/>
    </row>
    <row r="234" spans="1:18" s="157" customFormat="1">
      <c r="A234" s="156"/>
      <c r="B234" s="158"/>
      <c r="C234" s="159"/>
      <c r="K234" s="156"/>
      <c r="L234" s="156"/>
      <c r="M234" s="156"/>
      <c r="N234" s="156"/>
      <c r="O234" s="156"/>
      <c r="P234" s="156"/>
      <c r="Q234" s="156"/>
      <c r="R234" s="156"/>
    </row>
    <row r="235" spans="1:18" s="157" customFormat="1">
      <c r="A235" s="156"/>
      <c r="B235" s="158"/>
      <c r="C235" s="159"/>
      <c r="K235" s="156"/>
      <c r="L235" s="156"/>
      <c r="M235" s="156"/>
      <c r="N235" s="156"/>
      <c r="O235" s="156"/>
      <c r="P235" s="156"/>
      <c r="Q235" s="156"/>
      <c r="R235" s="156"/>
    </row>
    <row r="236" spans="1:18" s="157" customFormat="1">
      <c r="A236" s="156"/>
      <c r="B236" s="158"/>
      <c r="C236" s="159"/>
      <c r="K236" s="156"/>
      <c r="L236" s="156"/>
      <c r="M236" s="156"/>
      <c r="N236" s="156"/>
      <c r="O236" s="156"/>
      <c r="P236" s="156"/>
      <c r="Q236" s="156"/>
      <c r="R236" s="156"/>
    </row>
    <row r="237" spans="1:18" s="157" customFormat="1">
      <c r="A237" s="156"/>
      <c r="B237" s="158"/>
      <c r="C237" s="159"/>
      <c r="K237" s="156"/>
      <c r="L237" s="156"/>
      <c r="M237" s="156"/>
      <c r="N237" s="156"/>
      <c r="O237" s="156"/>
      <c r="P237" s="156"/>
      <c r="Q237" s="156"/>
      <c r="R237" s="156"/>
    </row>
    <row r="238" spans="1:18" s="157" customFormat="1">
      <c r="A238" s="156"/>
      <c r="B238" s="158"/>
      <c r="C238" s="159"/>
      <c r="K238" s="156"/>
      <c r="L238" s="156"/>
      <c r="M238" s="156"/>
      <c r="N238" s="156"/>
      <c r="O238" s="156"/>
      <c r="P238" s="156"/>
      <c r="Q238" s="156"/>
      <c r="R238" s="156"/>
    </row>
    <row r="239" spans="1:18" s="157" customFormat="1">
      <c r="A239" s="156"/>
      <c r="B239" s="158"/>
      <c r="C239" s="159"/>
      <c r="K239" s="156"/>
      <c r="L239" s="156"/>
      <c r="M239" s="156"/>
      <c r="N239" s="156"/>
      <c r="O239" s="156"/>
      <c r="P239" s="156"/>
      <c r="Q239" s="156"/>
      <c r="R239" s="156"/>
    </row>
    <row r="240" spans="1:18" s="157" customFormat="1">
      <c r="A240" s="156"/>
      <c r="B240" s="158"/>
      <c r="C240" s="159"/>
      <c r="K240" s="156"/>
      <c r="L240" s="156"/>
      <c r="M240" s="156"/>
      <c r="N240" s="156"/>
      <c r="O240" s="156"/>
      <c r="P240" s="156"/>
      <c r="Q240" s="156"/>
      <c r="R240" s="156"/>
    </row>
    <row r="241" spans="1:18" s="157" customFormat="1">
      <c r="A241" s="156"/>
      <c r="B241" s="158"/>
      <c r="C241" s="159"/>
      <c r="K241" s="156"/>
      <c r="L241" s="156"/>
      <c r="M241" s="156"/>
      <c r="N241" s="156"/>
      <c r="O241" s="156"/>
      <c r="P241" s="156"/>
      <c r="Q241" s="156"/>
      <c r="R241" s="156"/>
    </row>
    <row r="242" spans="1:18" s="157" customFormat="1">
      <c r="A242" s="156"/>
      <c r="B242" s="158"/>
      <c r="C242" s="159"/>
      <c r="K242" s="156"/>
      <c r="L242" s="156"/>
      <c r="M242" s="156"/>
      <c r="N242" s="156"/>
      <c r="O242" s="156"/>
      <c r="P242" s="156"/>
      <c r="Q242" s="156"/>
      <c r="R242" s="156"/>
    </row>
    <row r="243" spans="1:18" s="157" customFormat="1">
      <c r="A243" s="156"/>
      <c r="B243" s="158"/>
      <c r="C243" s="159"/>
      <c r="K243" s="156"/>
      <c r="L243" s="156"/>
      <c r="M243" s="156"/>
      <c r="N243" s="156"/>
      <c r="O243" s="156"/>
      <c r="P243" s="156"/>
      <c r="Q243" s="156"/>
      <c r="R243" s="156"/>
    </row>
    <row r="244" spans="1:18" s="157" customFormat="1">
      <c r="A244" s="156"/>
      <c r="B244" s="158"/>
      <c r="C244" s="159"/>
      <c r="K244" s="156"/>
      <c r="L244" s="156"/>
      <c r="M244" s="156"/>
      <c r="N244" s="156"/>
      <c r="O244" s="156"/>
      <c r="P244" s="156"/>
      <c r="Q244" s="156"/>
      <c r="R244" s="156"/>
    </row>
    <row r="245" spans="1:18" s="157" customFormat="1">
      <c r="A245" s="156"/>
      <c r="B245" s="158"/>
      <c r="C245" s="159"/>
      <c r="K245" s="156"/>
      <c r="L245" s="156"/>
      <c r="M245" s="156"/>
      <c r="N245" s="156"/>
      <c r="O245" s="156"/>
      <c r="P245" s="156"/>
      <c r="Q245" s="156"/>
      <c r="R245" s="156"/>
    </row>
    <row r="246" spans="1:18" s="157" customFormat="1">
      <c r="A246" s="156"/>
      <c r="B246" s="158"/>
      <c r="C246" s="159"/>
      <c r="K246" s="156"/>
      <c r="L246" s="156"/>
      <c r="M246" s="156"/>
      <c r="N246" s="156"/>
      <c r="O246" s="156"/>
      <c r="P246" s="156"/>
      <c r="Q246" s="156"/>
      <c r="R246" s="156"/>
    </row>
    <row r="247" spans="1:18" s="157" customFormat="1">
      <c r="A247" s="156"/>
      <c r="B247" s="158"/>
      <c r="C247" s="159"/>
      <c r="K247" s="156"/>
      <c r="L247" s="156"/>
      <c r="M247" s="156"/>
      <c r="N247" s="156"/>
      <c r="O247" s="156"/>
      <c r="P247" s="156"/>
      <c r="Q247" s="156"/>
      <c r="R247" s="156"/>
    </row>
    <row r="248" spans="1:18" s="157" customFormat="1">
      <c r="A248" s="156"/>
      <c r="B248" s="158"/>
      <c r="C248" s="159"/>
      <c r="K248" s="156"/>
      <c r="L248" s="156"/>
      <c r="M248" s="156"/>
      <c r="N248" s="156"/>
      <c r="O248" s="156"/>
      <c r="P248" s="156"/>
      <c r="Q248" s="156"/>
      <c r="R248" s="156"/>
    </row>
    <row r="249" spans="1:18" s="157" customFormat="1">
      <c r="A249" s="156"/>
      <c r="B249" s="158"/>
      <c r="C249" s="159"/>
      <c r="K249" s="156"/>
      <c r="L249" s="156"/>
      <c r="M249" s="156"/>
      <c r="N249" s="156"/>
      <c r="O249" s="156"/>
      <c r="P249" s="156"/>
      <c r="Q249" s="156"/>
      <c r="R249" s="156"/>
    </row>
    <row r="250" spans="1:18" s="157" customFormat="1">
      <c r="A250" s="156"/>
      <c r="B250" s="158"/>
      <c r="C250" s="159"/>
      <c r="K250" s="156"/>
      <c r="L250" s="156"/>
      <c r="M250" s="156"/>
      <c r="N250" s="156"/>
      <c r="O250" s="156"/>
      <c r="P250" s="156"/>
      <c r="Q250" s="156"/>
      <c r="R250" s="156"/>
    </row>
    <row r="251" spans="1:18" s="157" customFormat="1">
      <c r="A251" s="156"/>
      <c r="B251" s="158"/>
      <c r="C251" s="159"/>
      <c r="K251" s="156"/>
      <c r="L251" s="156"/>
      <c r="M251" s="156"/>
      <c r="N251" s="156"/>
      <c r="O251" s="156"/>
      <c r="P251" s="156"/>
      <c r="Q251" s="156"/>
      <c r="R251" s="156"/>
    </row>
    <row r="252" spans="1:18" s="157" customFormat="1">
      <c r="A252" s="156"/>
      <c r="B252" s="158"/>
      <c r="C252" s="159"/>
      <c r="K252" s="156"/>
      <c r="L252" s="156"/>
      <c r="M252" s="156"/>
      <c r="N252" s="156"/>
      <c r="O252" s="156"/>
      <c r="P252" s="156"/>
      <c r="Q252" s="156"/>
      <c r="R252" s="156"/>
    </row>
    <row r="253" spans="1:18" s="157" customFormat="1">
      <c r="A253" s="156"/>
      <c r="B253" s="158"/>
      <c r="C253" s="159"/>
      <c r="K253" s="156"/>
      <c r="L253" s="156"/>
      <c r="M253" s="156"/>
      <c r="N253" s="156"/>
      <c r="O253" s="156"/>
      <c r="P253" s="156"/>
      <c r="Q253" s="156"/>
      <c r="R253" s="156"/>
    </row>
    <row r="254" spans="1:18" s="157" customFormat="1">
      <c r="A254" s="156"/>
      <c r="B254" s="158"/>
      <c r="C254" s="159"/>
      <c r="K254" s="156"/>
      <c r="L254" s="156"/>
      <c r="M254" s="156"/>
      <c r="N254" s="156"/>
      <c r="O254" s="156"/>
      <c r="P254" s="156"/>
      <c r="Q254" s="156"/>
      <c r="R254" s="156"/>
    </row>
    <row r="255" spans="1:18" s="157" customFormat="1">
      <c r="A255" s="156"/>
      <c r="B255" s="158"/>
      <c r="C255" s="159"/>
      <c r="K255" s="156"/>
      <c r="L255" s="156"/>
      <c r="M255" s="156"/>
      <c r="N255" s="156"/>
      <c r="O255" s="156"/>
      <c r="P255" s="156"/>
      <c r="Q255" s="156"/>
      <c r="R255" s="156"/>
    </row>
    <row r="256" spans="1:18" s="157" customFormat="1">
      <c r="A256" s="156"/>
      <c r="B256" s="158"/>
      <c r="C256" s="159"/>
      <c r="K256" s="156"/>
      <c r="L256" s="156"/>
      <c r="M256" s="156"/>
      <c r="N256" s="156"/>
      <c r="O256" s="156"/>
      <c r="P256" s="156"/>
      <c r="Q256" s="156"/>
      <c r="R256" s="156"/>
    </row>
    <row r="257" spans="1:18" s="157" customFormat="1">
      <c r="A257" s="156"/>
      <c r="B257" s="158"/>
      <c r="C257" s="159"/>
      <c r="K257" s="156"/>
      <c r="L257" s="156"/>
      <c r="M257" s="156"/>
      <c r="N257" s="156"/>
      <c r="O257" s="156"/>
      <c r="P257" s="156"/>
      <c r="Q257" s="156"/>
      <c r="R257" s="156"/>
    </row>
    <row r="258" spans="1:18" s="157" customFormat="1">
      <c r="A258" s="156"/>
      <c r="B258" s="158"/>
      <c r="C258" s="159"/>
      <c r="K258" s="156"/>
      <c r="L258" s="156"/>
      <c r="M258" s="156"/>
      <c r="N258" s="156"/>
      <c r="O258" s="156"/>
      <c r="P258" s="156"/>
      <c r="Q258" s="156"/>
      <c r="R258" s="156"/>
    </row>
    <row r="259" spans="1:18" s="157" customFormat="1">
      <c r="A259" s="156"/>
      <c r="B259" s="158"/>
      <c r="C259" s="159"/>
      <c r="K259" s="156"/>
      <c r="L259" s="156"/>
      <c r="M259" s="156"/>
      <c r="N259" s="156"/>
      <c r="O259" s="156"/>
      <c r="P259" s="156"/>
      <c r="Q259" s="156"/>
      <c r="R259" s="156"/>
    </row>
    <row r="260" spans="1:18" s="157" customFormat="1">
      <c r="A260" s="156"/>
      <c r="B260" s="158"/>
      <c r="C260" s="159"/>
      <c r="K260" s="156"/>
      <c r="L260" s="156"/>
      <c r="M260" s="156"/>
      <c r="N260" s="156"/>
      <c r="O260" s="156"/>
      <c r="P260" s="156"/>
      <c r="Q260" s="156"/>
      <c r="R260" s="156"/>
    </row>
    <row r="261" spans="1:18" s="157" customFormat="1">
      <c r="A261" s="156"/>
      <c r="B261" s="158"/>
      <c r="C261" s="159"/>
      <c r="K261" s="156"/>
      <c r="L261" s="156"/>
      <c r="M261" s="156"/>
      <c r="N261" s="156"/>
      <c r="O261" s="156"/>
      <c r="P261" s="156"/>
      <c r="Q261" s="156"/>
      <c r="R261" s="156"/>
    </row>
    <row r="262" spans="1:18" s="157" customFormat="1">
      <c r="A262" s="156"/>
      <c r="B262" s="158"/>
      <c r="C262" s="159"/>
      <c r="K262" s="156"/>
      <c r="L262" s="156"/>
      <c r="M262" s="156"/>
      <c r="N262" s="156"/>
      <c r="O262" s="156"/>
      <c r="P262" s="156"/>
      <c r="Q262" s="156"/>
      <c r="R262" s="156"/>
    </row>
    <row r="263" spans="1:18" s="157" customFormat="1">
      <c r="A263" s="156"/>
      <c r="B263" s="158"/>
      <c r="C263" s="159"/>
      <c r="K263" s="156"/>
      <c r="L263" s="156"/>
      <c r="M263" s="156"/>
      <c r="N263" s="156"/>
      <c r="O263" s="156"/>
      <c r="P263" s="156"/>
      <c r="Q263" s="156"/>
      <c r="R263" s="156"/>
    </row>
    <row r="264" spans="1:18" s="157" customFormat="1">
      <c r="A264" s="156"/>
      <c r="B264" s="158"/>
      <c r="C264" s="159"/>
      <c r="K264" s="156"/>
      <c r="L264" s="156"/>
      <c r="M264" s="156"/>
      <c r="N264" s="156"/>
      <c r="O264" s="156"/>
      <c r="P264" s="156"/>
      <c r="Q264" s="156"/>
      <c r="R264" s="156"/>
    </row>
    <row r="265" spans="1:18" s="157" customFormat="1">
      <c r="A265" s="156"/>
      <c r="B265" s="158"/>
      <c r="C265" s="159"/>
      <c r="K265" s="156"/>
      <c r="L265" s="156"/>
      <c r="M265" s="156"/>
      <c r="N265" s="156"/>
      <c r="O265" s="156"/>
      <c r="P265" s="156"/>
      <c r="Q265" s="156"/>
      <c r="R265" s="156"/>
    </row>
    <row r="266" spans="1:18" s="157" customFormat="1">
      <c r="A266" s="156"/>
      <c r="B266" s="158"/>
      <c r="C266" s="159"/>
      <c r="K266" s="156"/>
      <c r="L266" s="156"/>
      <c r="M266" s="156"/>
      <c r="N266" s="156"/>
      <c r="O266" s="156"/>
      <c r="P266" s="156"/>
      <c r="Q266" s="156"/>
      <c r="R266" s="156"/>
    </row>
    <row r="267" spans="1:18" s="157" customFormat="1">
      <c r="A267" s="156"/>
      <c r="B267" s="158"/>
      <c r="C267" s="159"/>
      <c r="K267" s="156"/>
      <c r="L267" s="156"/>
      <c r="M267" s="156"/>
      <c r="N267" s="156"/>
      <c r="O267" s="156"/>
      <c r="P267" s="156"/>
      <c r="Q267" s="156"/>
      <c r="R267" s="156"/>
    </row>
    <row r="268" spans="1:18" s="157" customFormat="1">
      <c r="A268" s="156"/>
      <c r="B268" s="158"/>
      <c r="C268" s="159"/>
      <c r="K268" s="156"/>
      <c r="L268" s="156"/>
      <c r="M268" s="156"/>
      <c r="N268" s="156"/>
      <c r="O268" s="156"/>
      <c r="P268" s="156"/>
      <c r="Q268" s="156"/>
      <c r="R268" s="156"/>
    </row>
    <row r="269" spans="1:18" s="157" customFormat="1">
      <c r="A269" s="156"/>
      <c r="B269" s="158"/>
      <c r="C269" s="159"/>
      <c r="K269" s="156"/>
      <c r="L269" s="156"/>
      <c r="M269" s="156"/>
      <c r="N269" s="156"/>
      <c r="O269" s="156"/>
      <c r="P269" s="156"/>
      <c r="Q269" s="156"/>
      <c r="R269" s="156"/>
    </row>
    <row r="270" spans="1:18" s="157" customFormat="1">
      <c r="A270" s="156"/>
      <c r="B270" s="158"/>
      <c r="C270" s="159"/>
      <c r="K270" s="156"/>
      <c r="L270" s="156"/>
      <c r="M270" s="156"/>
      <c r="N270" s="156"/>
      <c r="O270" s="156"/>
      <c r="P270" s="156"/>
      <c r="Q270" s="156"/>
      <c r="R270" s="156"/>
    </row>
    <row r="271" spans="1:18" s="157" customFormat="1">
      <c r="A271" s="156"/>
      <c r="B271" s="158"/>
      <c r="C271" s="159"/>
      <c r="K271" s="156"/>
      <c r="L271" s="156"/>
      <c r="M271" s="156"/>
      <c r="N271" s="156"/>
      <c r="O271" s="156"/>
      <c r="P271" s="156"/>
      <c r="Q271" s="156"/>
      <c r="R271" s="156"/>
    </row>
    <row r="272" spans="1:18" s="157" customFormat="1">
      <c r="A272" s="156"/>
      <c r="B272" s="158"/>
      <c r="C272" s="159"/>
      <c r="K272" s="156"/>
      <c r="L272" s="156"/>
      <c r="M272" s="156"/>
      <c r="N272" s="156"/>
      <c r="O272" s="156"/>
      <c r="P272" s="156"/>
      <c r="Q272" s="156"/>
      <c r="R272" s="156"/>
    </row>
    <row r="273" spans="1:18" s="157" customFormat="1">
      <c r="A273" s="156"/>
      <c r="B273" s="158"/>
      <c r="C273" s="159"/>
      <c r="K273" s="156"/>
      <c r="L273" s="156"/>
      <c r="M273" s="156"/>
      <c r="N273" s="156"/>
      <c r="O273" s="156"/>
      <c r="P273" s="156"/>
      <c r="Q273" s="156"/>
      <c r="R273" s="156"/>
    </row>
    <row r="274" spans="1:18" s="157" customFormat="1">
      <c r="A274" s="156"/>
      <c r="B274" s="158"/>
      <c r="C274" s="159"/>
      <c r="K274" s="156"/>
      <c r="L274" s="156"/>
      <c r="M274" s="156"/>
      <c r="N274" s="156"/>
      <c r="O274" s="156"/>
      <c r="P274" s="156"/>
      <c r="Q274" s="156"/>
      <c r="R274" s="156"/>
    </row>
    <row r="275" spans="1:18" s="157" customFormat="1">
      <c r="A275" s="156"/>
      <c r="B275" s="158"/>
      <c r="C275" s="159"/>
      <c r="K275" s="156"/>
      <c r="L275" s="156"/>
      <c r="M275" s="156"/>
      <c r="N275" s="156"/>
      <c r="O275" s="156"/>
      <c r="P275" s="156"/>
      <c r="Q275" s="156"/>
      <c r="R275" s="156"/>
    </row>
    <row r="276" spans="1:18" s="157" customFormat="1">
      <c r="A276" s="156"/>
      <c r="B276" s="158"/>
      <c r="C276" s="159"/>
      <c r="K276" s="156"/>
      <c r="L276" s="156"/>
      <c r="M276" s="156"/>
      <c r="N276" s="156"/>
      <c r="O276" s="156"/>
      <c r="P276" s="156"/>
      <c r="Q276" s="156"/>
      <c r="R276" s="156"/>
    </row>
    <row r="277" spans="1:18" s="157" customFormat="1">
      <c r="A277" s="156"/>
      <c r="B277" s="158"/>
      <c r="C277" s="159"/>
      <c r="K277" s="156"/>
      <c r="L277" s="156"/>
      <c r="M277" s="156"/>
      <c r="N277" s="156"/>
      <c r="O277" s="156"/>
      <c r="P277" s="156"/>
      <c r="Q277" s="156"/>
      <c r="R277" s="156"/>
    </row>
    <row r="278" spans="1:18" s="157" customFormat="1">
      <c r="A278" s="156"/>
      <c r="B278" s="158"/>
      <c r="C278" s="159"/>
      <c r="K278" s="156"/>
      <c r="L278" s="156"/>
      <c r="M278" s="156"/>
      <c r="N278" s="156"/>
      <c r="O278" s="156"/>
      <c r="P278" s="156"/>
      <c r="Q278" s="156"/>
      <c r="R278" s="156"/>
    </row>
    <row r="279" spans="1:18" s="157" customFormat="1">
      <c r="A279" s="156"/>
      <c r="B279" s="158"/>
      <c r="C279" s="159"/>
      <c r="K279" s="156"/>
      <c r="L279" s="156"/>
      <c r="M279" s="156"/>
      <c r="N279" s="156"/>
      <c r="O279" s="156"/>
      <c r="P279" s="156"/>
      <c r="Q279" s="156"/>
      <c r="R279" s="156"/>
    </row>
    <row r="280" spans="1:18" s="157" customFormat="1">
      <c r="A280" s="156"/>
      <c r="B280" s="158"/>
      <c r="C280" s="159"/>
      <c r="K280" s="156"/>
      <c r="L280" s="156"/>
      <c r="M280" s="156"/>
      <c r="N280" s="156"/>
      <c r="O280" s="156"/>
      <c r="P280" s="156"/>
      <c r="Q280" s="156"/>
      <c r="R280" s="156"/>
    </row>
    <row r="281" spans="1:18" s="157" customFormat="1">
      <c r="A281" s="156"/>
      <c r="B281" s="158"/>
      <c r="C281" s="159"/>
      <c r="K281" s="156"/>
      <c r="L281" s="156"/>
      <c r="M281" s="156"/>
      <c r="N281" s="156"/>
      <c r="O281" s="156"/>
      <c r="P281" s="156"/>
      <c r="Q281" s="156"/>
      <c r="R281" s="156"/>
    </row>
    <row r="282" spans="1:18" s="157" customFormat="1">
      <c r="A282" s="156"/>
      <c r="B282" s="158"/>
      <c r="C282" s="159"/>
      <c r="K282" s="156"/>
      <c r="L282" s="156"/>
      <c r="M282" s="156"/>
      <c r="N282" s="156"/>
      <c r="O282" s="156"/>
      <c r="P282" s="156"/>
      <c r="Q282" s="156"/>
      <c r="R282" s="156"/>
    </row>
    <row r="283" spans="1:18" s="157" customFormat="1">
      <c r="A283" s="156"/>
      <c r="B283" s="158"/>
      <c r="C283" s="159"/>
      <c r="K283" s="156"/>
      <c r="L283" s="156"/>
      <c r="M283" s="156"/>
      <c r="N283" s="156"/>
      <c r="O283" s="156"/>
      <c r="P283" s="156"/>
      <c r="Q283" s="156"/>
      <c r="R283" s="156"/>
    </row>
    <row r="284" spans="1:18" s="157" customFormat="1">
      <c r="A284" s="156"/>
      <c r="B284" s="158"/>
      <c r="C284" s="159"/>
      <c r="K284" s="156"/>
      <c r="L284" s="156"/>
      <c r="M284" s="156"/>
      <c r="N284" s="156"/>
      <c r="O284" s="156"/>
      <c r="P284" s="156"/>
      <c r="Q284" s="156"/>
      <c r="R284" s="156"/>
    </row>
    <row r="285" spans="1:18" s="157" customFormat="1">
      <c r="A285" s="156"/>
      <c r="B285" s="158"/>
      <c r="C285" s="159"/>
      <c r="K285" s="156"/>
      <c r="L285" s="156"/>
      <c r="M285" s="156"/>
      <c r="N285" s="156"/>
      <c r="O285" s="156"/>
      <c r="P285" s="156"/>
      <c r="Q285" s="156"/>
      <c r="R285" s="156"/>
    </row>
    <row r="286" spans="1:18" s="157" customFormat="1">
      <c r="A286" s="156"/>
      <c r="B286" s="158"/>
      <c r="C286" s="159"/>
      <c r="K286" s="156"/>
      <c r="L286" s="156"/>
      <c r="M286" s="156"/>
      <c r="N286" s="156"/>
      <c r="O286" s="156"/>
      <c r="P286" s="156"/>
      <c r="Q286" s="156"/>
      <c r="R286" s="156"/>
    </row>
    <row r="287" spans="1:18" s="157" customFormat="1">
      <c r="A287" s="156"/>
      <c r="B287" s="158"/>
      <c r="C287" s="159"/>
      <c r="K287" s="156"/>
      <c r="L287" s="156"/>
      <c r="M287" s="156"/>
      <c r="N287" s="156"/>
      <c r="O287" s="156"/>
      <c r="P287" s="156"/>
      <c r="Q287" s="156"/>
      <c r="R287" s="156"/>
    </row>
    <row r="288" spans="1:18" s="157" customFormat="1">
      <c r="A288" s="156"/>
      <c r="B288" s="158"/>
      <c r="C288" s="159"/>
      <c r="K288" s="156"/>
      <c r="L288" s="156"/>
      <c r="M288" s="156"/>
      <c r="N288" s="156"/>
      <c r="O288" s="156"/>
      <c r="P288" s="156"/>
      <c r="Q288" s="156"/>
      <c r="R288" s="156"/>
    </row>
    <row r="289" spans="1:18" s="157" customFormat="1">
      <c r="A289" s="156"/>
      <c r="B289" s="158"/>
      <c r="C289" s="159"/>
      <c r="K289" s="156"/>
      <c r="L289" s="156"/>
      <c r="M289" s="156"/>
      <c r="N289" s="156"/>
      <c r="O289" s="156"/>
      <c r="P289" s="156"/>
      <c r="Q289" s="156"/>
      <c r="R289" s="156"/>
    </row>
    <row r="290" spans="1:18" s="157" customFormat="1">
      <c r="A290" s="156"/>
      <c r="B290" s="158"/>
      <c r="C290" s="159"/>
      <c r="K290" s="156"/>
      <c r="L290" s="156"/>
      <c r="M290" s="156"/>
      <c r="N290" s="156"/>
      <c r="O290" s="156"/>
      <c r="P290" s="156"/>
      <c r="Q290" s="156"/>
      <c r="R290" s="156"/>
    </row>
    <row r="291" spans="1:18" s="157" customFormat="1">
      <c r="A291" s="156"/>
      <c r="B291" s="158"/>
      <c r="C291" s="159"/>
      <c r="K291" s="156"/>
      <c r="L291" s="156"/>
      <c r="M291" s="156"/>
      <c r="N291" s="156"/>
      <c r="O291" s="156"/>
      <c r="P291" s="156"/>
      <c r="Q291" s="156"/>
      <c r="R291" s="156"/>
    </row>
    <row r="292" spans="1:18" s="157" customFormat="1">
      <c r="A292" s="156"/>
      <c r="B292" s="158"/>
      <c r="C292" s="159"/>
      <c r="K292" s="156"/>
      <c r="L292" s="156"/>
      <c r="M292" s="156"/>
      <c r="N292" s="156"/>
      <c r="O292" s="156"/>
      <c r="P292" s="156"/>
      <c r="Q292" s="156"/>
      <c r="R292" s="156"/>
    </row>
    <row r="293" spans="1:18" s="157" customFormat="1">
      <c r="A293" s="156"/>
      <c r="B293" s="158"/>
      <c r="C293" s="159"/>
      <c r="K293" s="156"/>
      <c r="L293" s="156"/>
      <c r="M293" s="156"/>
      <c r="N293" s="156"/>
      <c r="O293" s="156"/>
      <c r="P293" s="156"/>
      <c r="Q293" s="156"/>
      <c r="R293" s="156"/>
    </row>
    <row r="294" spans="1:18" s="157" customFormat="1">
      <c r="A294" s="156"/>
      <c r="B294" s="158"/>
      <c r="C294" s="159"/>
      <c r="K294" s="156"/>
      <c r="L294" s="156"/>
      <c r="M294" s="156"/>
      <c r="N294" s="156"/>
      <c r="O294" s="156"/>
      <c r="P294" s="156"/>
      <c r="Q294" s="156"/>
      <c r="R294" s="156"/>
    </row>
    <row r="295" spans="1:18" s="157" customFormat="1">
      <c r="A295" s="156"/>
      <c r="B295" s="158"/>
      <c r="C295" s="159"/>
      <c r="K295" s="156"/>
      <c r="L295" s="156"/>
      <c r="M295" s="156"/>
      <c r="N295" s="156"/>
      <c r="O295" s="156"/>
      <c r="P295" s="156"/>
      <c r="Q295" s="156"/>
      <c r="R295" s="156"/>
    </row>
    <row r="296" spans="1:18" s="157" customFormat="1">
      <c r="A296" s="156"/>
      <c r="B296" s="158"/>
      <c r="C296" s="159"/>
      <c r="K296" s="156"/>
      <c r="L296" s="156"/>
      <c r="M296" s="156"/>
      <c r="N296" s="156"/>
      <c r="O296" s="156"/>
      <c r="P296" s="156"/>
      <c r="Q296" s="156"/>
      <c r="R296" s="156"/>
    </row>
    <row r="297" spans="1:18" s="157" customFormat="1">
      <c r="A297" s="156"/>
      <c r="B297" s="158"/>
      <c r="C297" s="159"/>
      <c r="K297" s="156"/>
      <c r="L297" s="156"/>
      <c r="M297" s="156"/>
      <c r="N297" s="156"/>
      <c r="O297" s="156"/>
      <c r="P297" s="156"/>
      <c r="Q297" s="156"/>
      <c r="R297" s="156"/>
    </row>
    <row r="298" spans="1:18" s="157" customFormat="1">
      <c r="A298" s="156"/>
      <c r="B298" s="158"/>
      <c r="C298" s="159"/>
      <c r="K298" s="156"/>
      <c r="L298" s="156"/>
      <c r="M298" s="156"/>
      <c r="N298" s="156"/>
      <c r="O298" s="156"/>
      <c r="P298" s="156"/>
      <c r="Q298" s="156"/>
      <c r="R298" s="156"/>
    </row>
    <row r="299" spans="1:18" s="157" customFormat="1">
      <c r="A299" s="156"/>
      <c r="B299" s="158"/>
      <c r="C299" s="159"/>
      <c r="K299" s="156"/>
      <c r="L299" s="156"/>
      <c r="M299" s="156"/>
      <c r="N299" s="156"/>
      <c r="O299" s="156"/>
      <c r="P299" s="156"/>
      <c r="Q299" s="156"/>
      <c r="R299" s="156"/>
    </row>
    <row r="300" spans="1:18" s="157" customFormat="1">
      <c r="A300" s="156"/>
      <c r="B300" s="158"/>
      <c r="C300" s="159"/>
      <c r="K300" s="156"/>
      <c r="L300" s="156"/>
      <c r="M300" s="156"/>
      <c r="N300" s="156"/>
      <c r="O300" s="156"/>
      <c r="P300" s="156"/>
      <c r="Q300" s="156"/>
      <c r="R300" s="156"/>
    </row>
    <row r="301" spans="1:18" s="157" customFormat="1">
      <c r="A301" s="156"/>
      <c r="B301" s="158"/>
      <c r="C301" s="159"/>
      <c r="K301" s="156"/>
      <c r="L301" s="156"/>
      <c r="M301" s="156"/>
      <c r="N301" s="156"/>
      <c r="O301" s="156"/>
      <c r="P301" s="156"/>
      <c r="Q301" s="156"/>
      <c r="R301" s="156"/>
    </row>
    <row r="302" spans="1:18" s="157" customFormat="1">
      <c r="A302" s="156"/>
      <c r="B302" s="158"/>
      <c r="C302" s="159"/>
      <c r="K302" s="156"/>
      <c r="L302" s="156"/>
      <c r="M302" s="156"/>
      <c r="N302" s="156"/>
      <c r="O302" s="156"/>
      <c r="P302" s="156"/>
      <c r="Q302" s="156"/>
      <c r="R302" s="156"/>
    </row>
    <row r="303" spans="1:18" s="157" customFormat="1">
      <c r="A303" s="156"/>
      <c r="B303" s="158"/>
      <c r="C303" s="159"/>
      <c r="K303" s="156"/>
      <c r="L303" s="156"/>
      <c r="M303" s="156"/>
      <c r="N303" s="156"/>
      <c r="O303" s="156"/>
      <c r="P303" s="156"/>
      <c r="Q303" s="156"/>
      <c r="R303" s="156"/>
    </row>
    <row r="304" spans="1:18" s="157" customFormat="1">
      <c r="A304" s="156"/>
      <c r="B304" s="158"/>
      <c r="C304" s="159"/>
      <c r="K304" s="156"/>
      <c r="L304" s="156"/>
      <c r="M304" s="156"/>
      <c r="N304" s="156"/>
      <c r="O304" s="156"/>
      <c r="P304" s="156"/>
      <c r="Q304" s="156"/>
      <c r="R304" s="156"/>
    </row>
    <row r="305" spans="1:18" s="157" customFormat="1">
      <c r="A305" s="156"/>
      <c r="B305" s="158"/>
      <c r="C305" s="159"/>
      <c r="K305" s="156"/>
      <c r="L305" s="156"/>
      <c r="M305" s="156"/>
      <c r="N305" s="156"/>
      <c r="O305" s="156"/>
      <c r="P305" s="156"/>
      <c r="Q305" s="156"/>
      <c r="R305" s="156"/>
    </row>
    <row r="306" spans="1:18" s="157" customFormat="1">
      <c r="A306" s="156"/>
      <c r="B306" s="158"/>
      <c r="C306" s="159"/>
      <c r="K306" s="156"/>
      <c r="L306" s="156"/>
      <c r="M306" s="156"/>
      <c r="N306" s="156"/>
      <c r="O306" s="156"/>
      <c r="P306" s="156"/>
      <c r="Q306" s="156"/>
      <c r="R306" s="156"/>
    </row>
    <row r="307" spans="1:18" s="157" customFormat="1">
      <c r="A307" s="156"/>
      <c r="B307" s="158"/>
      <c r="C307" s="159"/>
      <c r="K307" s="156"/>
      <c r="L307" s="156"/>
      <c r="M307" s="156"/>
      <c r="N307" s="156"/>
      <c r="O307" s="156"/>
      <c r="P307" s="156"/>
      <c r="Q307" s="156"/>
      <c r="R307" s="156"/>
    </row>
    <row r="308" spans="1:18" s="157" customFormat="1">
      <c r="A308" s="156"/>
      <c r="B308" s="158"/>
      <c r="C308" s="159"/>
      <c r="K308" s="156"/>
      <c r="L308" s="156"/>
      <c r="M308" s="156"/>
      <c r="N308" s="156"/>
      <c r="O308" s="156"/>
      <c r="P308" s="156"/>
      <c r="Q308" s="156"/>
      <c r="R308" s="156"/>
    </row>
    <row r="309" spans="1:18" s="157" customFormat="1">
      <c r="A309" s="156"/>
      <c r="B309" s="158"/>
      <c r="C309" s="159"/>
      <c r="K309" s="156"/>
      <c r="L309" s="156"/>
      <c r="M309" s="156"/>
      <c r="N309" s="156"/>
      <c r="O309" s="156"/>
      <c r="P309" s="156"/>
      <c r="Q309" s="156"/>
      <c r="R309" s="156"/>
    </row>
    <row r="310" spans="1:18" s="157" customFormat="1">
      <c r="A310" s="156"/>
      <c r="B310" s="158"/>
      <c r="C310" s="159"/>
      <c r="K310" s="156"/>
      <c r="L310" s="156"/>
      <c r="M310" s="156"/>
      <c r="N310" s="156"/>
      <c r="O310" s="156"/>
      <c r="P310" s="156"/>
      <c r="Q310" s="156"/>
      <c r="R310" s="156"/>
    </row>
    <row r="311" spans="1:18" s="157" customFormat="1">
      <c r="A311" s="156"/>
      <c r="B311" s="158"/>
      <c r="C311" s="159"/>
      <c r="K311" s="156"/>
      <c r="L311" s="156"/>
      <c r="M311" s="156"/>
      <c r="N311" s="156"/>
      <c r="O311" s="156"/>
      <c r="P311" s="156"/>
      <c r="Q311" s="156"/>
      <c r="R311" s="156"/>
    </row>
    <row r="312" spans="1:18" s="157" customFormat="1">
      <c r="A312" s="156"/>
      <c r="B312" s="158"/>
      <c r="C312" s="159"/>
      <c r="K312" s="156"/>
      <c r="L312" s="156"/>
      <c r="M312" s="156"/>
      <c r="N312" s="156"/>
      <c r="O312" s="156"/>
      <c r="P312" s="156"/>
      <c r="Q312" s="156"/>
      <c r="R312" s="156"/>
    </row>
    <row r="313" spans="1:18" s="157" customFormat="1">
      <c r="A313" s="156"/>
      <c r="B313" s="158"/>
      <c r="C313" s="159"/>
      <c r="K313" s="156"/>
      <c r="L313" s="156"/>
      <c r="M313" s="156"/>
      <c r="N313" s="156"/>
      <c r="O313" s="156"/>
      <c r="P313" s="156"/>
      <c r="Q313" s="156"/>
      <c r="R313" s="156"/>
    </row>
    <row r="314" spans="1:18" s="157" customFormat="1">
      <c r="A314" s="156"/>
      <c r="B314" s="158"/>
      <c r="C314" s="159"/>
      <c r="K314" s="156"/>
      <c r="L314" s="156"/>
      <c r="M314" s="156"/>
      <c r="N314" s="156"/>
      <c r="O314" s="156"/>
      <c r="P314" s="156"/>
      <c r="Q314" s="156"/>
      <c r="R314" s="156"/>
    </row>
    <row r="315" spans="1:18" s="157" customFormat="1">
      <c r="A315" s="156"/>
      <c r="B315" s="158"/>
      <c r="C315" s="159"/>
      <c r="K315" s="156"/>
      <c r="L315" s="156"/>
      <c r="M315" s="156"/>
      <c r="N315" s="156"/>
      <c r="O315" s="156"/>
      <c r="P315" s="156"/>
      <c r="Q315" s="156"/>
      <c r="R315" s="156"/>
    </row>
    <row r="316" spans="1:18" s="157" customFormat="1">
      <c r="A316" s="156"/>
      <c r="B316" s="158"/>
      <c r="C316" s="159"/>
      <c r="K316" s="156"/>
      <c r="L316" s="156"/>
      <c r="M316" s="156"/>
      <c r="N316" s="156"/>
      <c r="O316" s="156"/>
      <c r="P316" s="156"/>
      <c r="Q316" s="156"/>
      <c r="R316" s="156"/>
    </row>
    <row r="317" spans="1:18" s="157" customFormat="1">
      <c r="A317" s="156"/>
      <c r="B317" s="158"/>
      <c r="C317" s="159"/>
      <c r="K317" s="156"/>
      <c r="L317" s="156"/>
      <c r="M317" s="156"/>
      <c r="N317" s="156"/>
      <c r="O317" s="156"/>
      <c r="P317" s="156"/>
      <c r="Q317" s="156"/>
      <c r="R317" s="156"/>
    </row>
    <row r="318" spans="1:18" s="157" customFormat="1">
      <c r="A318" s="156"/>
      <c r="B318" s="158"/>
      <c r="C318" s="159"/>
      <c r="K318" s="156"/>
      <c r="L318" s="156"/>
      <c r="M318" s="156"/>
      <c r="N318" s="156"/>
      <c r="O318" s="156"/>
      <c r="P318" s="156"/>
      <c r="Q318" s="156"/>
      <c r="R318" s="156"/>
    </row>
    <row r="319" spans="1:18" s="157" customFormat="1">
      <c r="A319" s="156"/>
      <c r="B319" s="158"/>
      <c r="C319" s="159"/>
      <c r="K319" s="156"/>
      <c r="L319" s="156"/>
      <c r="M319" s="156"/>
      <c r="N319" s="156"/>
      <c r="O319" s="156"/>
      <c r="P319" s="156"/>
      <c r="Q319" s="156"/>
      <c r="R319" s="156"/>
    </row>
    <row r="320" spans="1:18" s="157" customFormat="1">
      <c r="A320" s="156"/>
      <c r="B320" s="158"/>
      <c r="C320" s="159"/>
      <c r="K320" s="156"/>
      <c r="L320" s="156"/>
      <c r="M320" s="156"/>
      <c r="N320" s="156"/>
      <c r="O320" s="156"/>
      <c r="P320" s="156"/>
      <c r="Q320" s="156"/>
      <c r="R320" s="156"/>
    </row>
    <row r="321" spans="1:18" s="157" customFormat="1">
      <c r="A321" s="156"/>
      <c r="B321" s="158"/>
      <c r="C321" s="159"/>
      <c r="K321" s="156"/>
      <c r="L321" s="156"/>
      <c r="M321" s="156"/>
      <c r="N321" s="156"/>
      <c r="O321" s="156"/>
      <c r="P321" s="156"/>
      <c r="Q321" s="156"/>
      <c r="R321" s="156"/>
    </row>
    <row r="322" spans="1:18" s="157" customFormat="1">
      <c r="A322" s="156"/>
      <c r="B322" s="158"/>
      <c r="C322" s="159"/>
      <c r="K322" s="156"/>
      <c r="L322" s="156"/>
      <c r="M322" s="156"/>
      <c r="N322" s="156"/>
      <c r="O322" s="156"/>
      <c r="P322" s="156"/>
      <c r="Q322" s="156"/>
      <c r="R322" s="156"/>
    </row>
    <row r="323" spans="1:18" s="157" customFormat="1">
      <c r="A323" s="156"/>
      <c r="B323" s="158"/>
      <c r="C323" s="159"/>
      <c r="K323" s="156"/>
      <c r="L323" s="156"/>
      <c r="M323" s="156"/>
      <c r="N323" s="156"/>
      <c r="O323" s="156"/>
      <c r="P323" s="156"/>
      <c r="Q323" s="156"/>
      <c r="R323" s="156"/>
    </row>
    <row r="324" spans="1:18" s="157" customFormat="1">
      <c r="A324" s="156"/>
      <c r="B324" s="158"/>
      <c r="C324" s="159"/>
      <c r="K324" s="156"/>
      <c r="L324" s="156"/>
      <c r="M324" s="156"/>
      <c r="N324" s="156"/>
      <c r="O324" s="156"/>
      <c r="P324" s="156"/>
      <c r="Q324" s="156"/>
      <c r="R324" s="156"/>
    </row>
    <row r="325" spans="1:18" s="157" customFormat="1">
      <c r="A325" s="156"/>
      <c r="B325" s="158"/>
      <c r="C325" s="159"/>
      <c r="K325" s="156"/>
      <c r="L325" s="156"/>
      <c r="M325" s="156"/>
      <c r="N325" s="156"/>
      <c r="O325" s="156"/>
      <c r="P325" s="156"/>
      <c r="Q325" s="156"/>
      <c r="R325" s="156"/>
    </row>
    <row r="326" spans="1:18" s="157" customFormat="1">
      <c r="A326" s="156"/>
      <c r="B326" s="158"/>
      <c r="C326" s="159"/>
      <c r="K326" s="156"/>
      <c r="L326" s="156"/>
      <c r="M326" s="156"/>
      <c r="N326" s="156"/>
      <c r="O326" s="156"/>
      <c r="P326" s="156"/>
      <c r="Q326" s="156"/>
      <c r="R326" s="156"/>
    </row>
    <row r="327" spans="1:18" s="157" customFormat="1">
      <c r="A327" s="156"/>
      <c r="B327" s="158"/>
      <c r="C327" s="159"/>
      <c r="K327" s="156"/>
      <c r="L327" s="156"/>
      <c r="M327" s="156"/>
      <c r="N327" s="156"/>
      <c r="O327" s="156"/>
      <c r="P327" s="156"/>
      <c r="Q327" s="156"/>
      <c r="R327" s="156"/>
    </row>
    <row r="328" spans="1:18" s="157" customFormat="1">
      <c r="A328" s="156"/>
      <c r="B328" s="158"/>
      <c r="C328" s="159"/>
      <c r="K328" s="156"/>
      <c r="L328" s="156"/>
      <c r="M328" s="156"/>
      <c r="N328" s="156"/>
      <c r="O328" s="156"/>
      <c r="P328" s="156"/>
      <c r="Q328" s="156"/>
      <c r="R328" s="156"/>
    </row>
    <row r="329" spans="1:18" s="157" customFormat="1">
      <c r="A329" s="156"/>
      <c r="B329" s="158"/>
      <c r="C329" s="159"/>
      <c r="K329" s="156"/>
      <c r="L329" s="156"/>
      <c r="M329" s="156"/>
      <c r="N329" s="156"/>
      <c r="O329" s="156"/>
      <c r="P329" s="156"/>
      <c r="Q329" s="156"/>
      <c r="R329" s="156"/>
    </row>
    <row r="330" spans="1:18" s="157" customFormat="1">
      <c r="A330" s="156"/>
      <c r="B330" s="158"/>
      <c r="C330" s="159"/>
      <c r="K330" s="156"/>
      <c r="L330" s="156"/>
      <c r="M330" s="156"/>
      <c r="N330" s="156"/>
      <c r="O330" s="156"/>
      <c r="P330" s="156"/>
      <c r="Q330" s="156"/>
      <c r="R330" s="156"/>
    </row>
    <row r="331" spans="1:18" s="157" customFormat="1">
      <c r="A331" s="156"/>
      <c r="B331" s="158"/>
      <c r="C331" s="159"/>
      <c r="K331" s="156"/>
      <c r="L331" s="156"/>
      <c r="M331" s="156"/>
      <c r="N331" s="156"/>
      <c r="O331" s="156"/>
      <c r="P331" s="156"/>
      <c r="Q331" s="156"/>
      <c r="R331" s="156"/>
    </row>
    <row r="332" spans="1:18" s="157" customFormat="1">
      <c r="A332" s="156"/>
      <c r="B332" s="158"/>
      <c r="C332" s="159"/>
      <c r="K332" s="156"/>
      <c r="L332" s="156"/>
      <c r="M332" s="156"/>
      <c r="N332" s="156"/>
      <c r="O332" s="156"/>
      <c r="P332" s="156"/>
      <c r="Q332" s="156"/>
      <c r="R332" s="156"/>
    </row>
    <row r="333" spans="1:18" s="157" customFormat="1">
      <c r="A333" s="156"/>
      <c r="B333" s="158"/>
      <c r="C333" s="159"/>
      <c r="K333" s="156"/>
      <c r="L333" s="156"/>
      <c r="M333" s="156"/>
      <c r="N333" s="156"/>
      <c r="O333" s="156"/>
      <c r="P333" s="156"/>
      <c r="Q333" s="156"/>
      <c r="R333" s="156"/>
    </row>
    <row r="334" spans="1:18" s="157" customFormat="1">
      <c r="A334" s="156"/>
      <c r="B334" s="158"/>
      <c r="C334" s="159"/>
      <c r="K334" s="156"/>
      <c r="L334" s="156"/>
      <c r="M334" s="156"/>
      <c r="N334" s="156"/>
      <c r="O334" s="156"/>
      <c r="P334" s="156"/>
      <c r="Q334" s="156"/>
      <c r="R334" s="156"/>
    </row>
    <row r="335" spans="1:18" s="157" customFormat="1">
      <c r="A335" s="156"/>
      <c r="B335" s="158"/>
      <c r="C335" s="159"/>
      <c r="K335" s="156"/>
      <c r="L335" s="156"/>
      <c r="M335" s="156"/>
      <c r="N335" s="156"/>
      <c r="O335" s="156"/>
      <c r="P335" s="156"/>
      <c r="Q335" s="156"/>
      <c r="R335" s="156"/>
    </row>
    <row r="336" spans="1:18" s="157" customFormat="1">
      <c r="A336" s="156"/>
      <c r="B336" s="158"/>
      <c r="C336" s="159"/>
      <c r="K336" s="156"/>
      <c r="L336" s="156"/>
      <c r="M336" s="156"/>
      <c r="N336" s="156"/>
      <c r="O336" s="156"/>
      <c r="P336" s="156"/>
      <c r="Q336" s="156"/>
      <c r="R336" s="156"/>
    </row>
    <row r="337" spans="1:18" s="157" customFormat="1">
      <c r="A337" s="156"/>
      <c r="B337" s="158"/>
      <c r="C337" s="159"/>
      <c r="K337" s="156"/>
      <c r="L337" s="156"/>
      <c r="M337" s="156"/>
      <c r="N337" s="156"/>
      <c r="O337" s="156"/>
      <c r="P337" s="156"/>
      <c r="Q337" s="156"/>
      <c r="R337" s="156"/>
    </row>
    <row r="338" spans="1:18" s="157" customFormat="1">
      <c r="A338" s="156"/>
      <c r="B338" s="158"/>
      <c r="C338" s="159"/>
      <c r="K338" s="156"/>
      <c r="L338" s="156"/>
      <c r="M338" s="156"/>
      <c r="N338" s="156"/>
      <c r="O338" s="156"/>
      <c r="P338" s="156"/>
      <c r="Q338" s="156"/>
      <c r="R338" s="156"/>
    </row>
    <row r="339" spans="1:18" s="157" customFormat="1">
      <c r="A339" s="156"/>
      <c r="B339" s="158"/>
      <c r="C339" s="159"/>
      <c r="K339" s="156"/>
      <c r="L339" s="156"/>
      <c r="M339" s="156"/>
      <c r="N339" s="156"/>
      <c r="O339" s="156"/>
      <c r="P339" s="156"/>
      <c r="Q339" s="156"/>
      <c r="R339" s="156"/>
    </row>
    <row r="340" spans="1:18" s="157" customFormat="1">
      <c r="A340" s="156"/>
      <c r="B340" s="158"/>
      <c r="C340" s="159"/>
      <c r="K340" s="156"/>
      <c r="L340" s="156"/>
      <c r="M340" s="156"/>
      <c r="N340" s="156"/>
      <c r="O340" s="156"/>
      <c r="P340" s="156"/>
      <c r="Q340" s="156"/>
      <c r="R340" s="156"/>
    </row>
    <row r="341" spans="1:18" s="157" customFormat="1">
      <c r="A341" s="156"/>
      <c r="B341" s="158"/>
      <c r="C341" s="159"/>
      <c r="K341" s="156"/>
      <c r="L341" s="156"/>
      <c r="M341" s="156"/>
      <c r="N341" s="156"/>
      <c r="O341" s="156"/>
      <c r="P341" s="156"/>
      <c r="Q341" s="156"/>
      <c r="R341" s="156"/>
    </row>
    <row r="342" spans="1:18" s="157" customFormat="1">
      <c r="A342" s="156"/>
      <c r="B342" s="158"/>
      <c r="C342" s="159"/>
      <c r="K342" s="156"/>
      <c r="L342" s="156"/>
      <c r="M342" s="156"/>
      <c r="N342" s="156"/>
      <c r="O342" s="156"/>
      <c r="P342" s="156"/>
      <c r="Q342" s="156"/>
      <c r="R342" s="156"/>
    </row>
    <row r="343" spans="1:18" s="157" customFormat="1">
      <c r="A343" s="156"/>
      <c r="B343" s="158"/>
      <c r="C343" s="159"/>
      <c r="K343" s="156"/>
      <c r="L343" s="156"/>
      <c r="M343" s="156"/>
      <c r="N343" s="156"/>
      <c r="O343" s="156"/>
      <c r="P343" s="156"/>
      <c r="Q343" s="156"/>
      <c r="R343" s="156"/>
    </row>
    <row r="344" spans="1:18" s="157" customFormat="1">
      <c r="A344" s="156"/>
      <c r="B344" s="158"/>
      <c r="C344" s="159"/>
      <c r="K344" s="156"/>
      <c r="L344" s="156"/>
      <c r="M344" s="156"/>
      <c r="N344" s="156"/>
      <c r="O344" s="156"/>
      <c r="P344" s="156"/>
      <c r="Q344" s="156"/>
      <c r="R344" s="156"/>
    </row>
    <row r="345" spans="1:18" s="157" customFormat="1">
      <c r="A345" s="156"/>
      <c r="B345" s="158"/>
      <c r="C345" s="159"/>
      <c r="K345" s="156"/>
      <c r="L345" s="156"/>
      <c r="M345" s="156"/>
      <c r="N345" s="156"/>
      <c r="O345" s="156"/>
      <c r="P345" s="156"/>
      <c r="Q345" s="156"/>
      <c r="R345" s="156"/>
    </row>
    <row r="346" spans="1:18" s="157" customFormat="1">
      <c r="A346" s="156"/>
      <c r="B346" s="158"/>
      <c r="C346" s="159"/>
      <c r="K346" s="156"/>
      <c r="L346" s="156"/>
      <c r="M346" s="156"/>
      <c r="N346" s="156"/>
      <c r="O346" s="156"/>
      <c r="P346" s="156"/>
      <c r="Q346" s="156"/>
      <c r="R346" s="156"/>
    </row>
    <row r="347" spans="1:18" s="157" customFormat="1">
      <c r="A347" s="156"/>
      <c r="B347" s="158"/>
      <c r="C347" s="159"/>
      <c r="K347" s="156"/>
      <c r="L347" s="156"/>
      <c r="M347" s="156"/>
      <c r="N347" s="156"/>
      <c r="O347" s="156"/>
      <c r="P347" s="156"/>
      <c r="Q347" s="156"/>
      <c r="R347" s="156"/>
    </row>
    <row r="348" spans="1:18" s="157" customFormat="1">
      <c r="A348" s="156"/>
      <c r="B348" s="158"/>
      <c r="C348" s="159"/>
      <c r="K348" s="156"/>
      <c r="L348" s="156"/>
      <c r="M348" s="156"/>
      <c r="N348" s="156"/>
      <c r="O348" s="156"/>
      <c r="P348" s="156"/>
      <c r="Q348" s="156"/>
      <c r="R348" s="156"/>
    </row>
    <row r="349" spans="1:18" s="157" customFormat="1">
      <c r="A349" s="156"/>
      <c r="B349" s="158"/>
      <c r="C349" s="159"/>
      <c r="K349" s="156"/>
      <c r="L349" s="156"/>
      <c r="M349" s="156"/>
      <c r="N349" s="156"/>
      <c r="O349" s="156"/>
      <c r="P349" s="156"/>
      <c r="Q349" s="156"/>
      <c r="R349" s="156"/>
    </row>
    <row r="350" spans="1:18" s="157" customFormat="1">
      <c r="A350" s="156"/>
      <c r="B350" s="158"/>
      <c r="C350" s="159"/>
      <c r="K350" s="156"/>
      <c r="L350" s="156"/>
      <c r="M350" s="156"/>
      <c r="N350" s="156"/>
      <c r="O350" s="156"/>
      <c r="P350" s="156"/>
      <c r="Q350" s="156"/>
      <c r="R350" s="156"/>
    </row>
    <row r="351" spans="1:18" s="157" customFormat="1">
      <c r="A351" s="156"/>
      <c r="B351" s="158"/>
      <c r="C351" s="159"/>
      <c r="K351" s="156"/>
      <c r="L351" s="156"/>
      <c r="M351" s="156"/>
      <c r="N351" s="156"/>
      <c r="O351" s="156"/>
      <c r="P351" s="156"/>
      <c r="Q351" s="156"/>
      <c r="R351" s="156"/>
    </row>
    <row r="352" spans="1:18" s="157" customFormat="1">
      <c r="A352" s="156"/>
      <c r="B352" s="158"/>
      <c r="C352" s="159"/>
      <c r="K352" s="156"/>
      <c r="L352" s="156"/>
      <c r="M352" s="156"/>
      <c r="N352" s="156"/>
      <c r="O352" s="156"/>
      <c r="P352" s="156"/>
      <c r="Q352" s="156"/>
      <c r="R352" s="156"/>
    </row>
    <row r="353" spans="1:18" s="157" customFormat="1">
      <c r="A353" s="156"/>
      <c r="B353" s="158"/>
      <c r="C353" s="159"/>
      <c r="K353" s="156"/>
      <c r="L353" s="156"/>
      <c r="M353" s="156"/>
      <c r="N353" s="156"/>
      <c r="O353" s="156"/>
      <c r="P353" s="156"/>
      <c r="Q353" s="156"/>
      <c r="R353" s="156"/>
    </row>
    <row r="354" spans="1:18" s="157" customFormat="1">
      <c r="A354" s="156"/>
      <c r="B354" s="158"/>
      <c r="C354" s="159"/>
      <c r="K354" s="156"/>
      <c r="L354" s="156"/>
      <c r="M354" s="156"/>
      <c r="N354" s="156"/>
      <c r="O354" s="156"/>
      <c r="P354" s="156"/>
      <c r="Q354" s="156"/>
      <c r="R354" s="156"/>
    </row>
    <row r="355" spans="1:18" s="157" customFormat="1">
      <c r="A355" s="156"/>
      <c r="B355" s="158"/>
      <c r="C355" s="159"/>
      <c r="K355" s="156"/>
      <c r="L355" s="156"/>
      <c r="M355" s="156"/>
      <c r="N355" s="156"/>
      <c r="O355" s="156"/>
      <c r="P355" s="156"/>
      <c r="Q355" s="156"/>
      <c r="R355" s="156"/>
    </row>
    <row r="356" spans="1:18" s="157" customFormat="1">
      <c r="A356" s="156"/>
      <c r="B356" s="158"/>
      <c r="C356" s="159"/>
      <c r="K356" s="156"/>
      <c r="L356" s="156"/>
      <c r="M356" s="156"/>
      <c r="N356" s="156"/>
      <c r="O356" s="156"/>
      <c r="P356" s="156"/>
      <c r="Q356" s="156"/>
      <c r="R356" s="156"/>
    </row>
    <row r="357" spans="1:18" s="157" customFormat="1">
      <c r="A357" s="156"/>
      <c r="B357" s="158"/>
      <c r="C357" s="159"/>
      <c r="K357" s="156"/>
      <c r="L357" s="156"/>
      <c r="M357" s="156"/>
      <c r="N357" s="156"/>
      <c r="O357" s="156"/>
      <c r="P357" s="156"/>
      <c r="Q357" s="156"/>
      <c r="R357" s="156"/>
    </row>
    <row r="358" spans="1:18" s="157" customFormat="1">
      <c r="A358" s="156"/>
      <c r="B358" s="158"/>
      <c r="C358" s="159"/>
      <c r="K358" s="156"/>
      <c r="L358" s="156"/>
      <c r="M358" s="156"/>
      <c r="N358" s="156"/>
      <c r="O358" s="156"/>
      <c r="P358" s="156"/>
      <c r="Q358" s="156"/>
      <c r="R358" s="156"/>
    </row>
    <row r="359" spans="1:18" s="157" customFormat="1">
      <c r="A359" s="156"/>
      <c r="B359" s="158"/>
      <c r="C359" s="159"/>
      <c r="K359" s="156"/>
      <c r="L359" s="156"/>
      <c r="M359" s="156"/>
      <c r="N359" s="156"/>
      <c r="O359" s="156"/>
      <c r="P359" s="156"/>
      <c r="Q359" s="156"/>
      <c r="R359" s="156"/>
    </row>
    <row r="360" spans="1:18" s="157" customFormat="1">
      <c r="A360" s="156"/>
      <c r="B360" s="158"/>
      <c r="C360" s="159"/>
      <c r="K360" s="156"/>
      <c r="L360" s="156"/>
      <c r="M360" s="156"/>
      <c r="N360" s="156"/>
      <c r="O360" s="156"/>
      <c r="P360" s="156"/>
      <c r="Q360" s="156"/>
      <c r="R360" s="156"/>
    </row>
    <row r="361" spans="1:18" s="157" customFormat="1">
      <c r="A361" s="156"/>
      <c r="B361" s="158"/>
      <c r="C361" s="159"/>
      <c r="K361" s="156"/>
      <c r="L361" s="156"/>
      <c r="M361" s="156"/>
      <c r="N361" s="156"/>
      <c r="O361" s="156"/>
      <c r="P361" s="156"/>
      <c r="Q361" s="156"/>
      <c r="R361" s="156"/>
    </row>
    <row r="362" spans="1:18" s="157" customFormat="1">
      <c r="A362" s="156"/>
      <c r="B362" s="158"/>
      <c r="C362" s="159"/>
      <c r="K362" s="156"/>
      <c r="L362" s="156"/>
      <c r="M362" s="156"/>
      <c r="N362" s="156"/>
      <c r="O362" s="156"/>
      <c r="P362" s="156"/>
      <c r="Q362" s="156"/>
      <c r="R362" s="156"/>
    </row>
    <row r="363" spans="1:18" s="157" customFormat="1">
      <c r="A363" s="156"/>
      <c r="B363" s="158"/>
      <c r="C363" s="159"/>
      <c r="K363" s="156"/>
      <c r="L363" s="156"/>
      <c r="M363" s="156"/>
      <c r="N363" s="156"/>
      <c r="O363" s="156"/>
      <c r="P363" s="156"/>
      <c r="Q363" s="156"/>
      <c r="R363" s="156"/>
    </row>
    <row r="364" spans="1:18" s="157" customFormat="1">
      <c r="A364" s="156"/>
      <c r="B364" s="158"/>
      <c r="C364" s="159"/>
      <c r="K364" s="156"/>
      <c r="L364" s="156"/>
      <c r="M364" s="156"/>
      <c r="N364" s="156"/>
      <c r="O364" s="156"/>
      <c r="P364" s="156"/>
      <c r="Q364" s="156"/>
      <c r="R364" s="156"/>
    </row>
    <row r="365" spans="1:18" s="157" customFormat="1">
      <c r="A365" s="156"/>
      <c r="B365" s="158"/>
      <c r="C365" s="159"/>
      <c r="K365" s="156"/>
      <c r="L365" s="156"/>
      <c r="M365" s="156"/>
      <c r="N365" s="156"/>
      <c r="O365" s="156"/>
      <c r="P365" s="156"/>
      <c r="Q365" s="156"/>
      <c r="R365" s="156"/>
    </row>
    <row r="366" spans="1:18" s="157" customFormat="1">
      <c r="A366" s="156"/>
      <c r="B366" s="158"/>
      <c r="C366" s="159"/>
      <c r="K366" s="156"/>
      <c r="L366" s="156"/>
      <c r="M366" s="156"/>
      <c r="N366" s="156"/>
      <c r="O366" s="156"/>
      <c r="P366" s="156"/>
      <c r="Q366" s="156"/>
      <c r="R366" s="156"/>
    </row>
    <row r="367" spans="1:18" s="157" customFormat="1">
      <c r="A367" s="156"/>
      <c r="B367" s="158"/>
      <c r="C367" s="159"/>
      <c r="K367" s="156"/>
      <c r="L367" s="156"/>
      <c r="M367" s="156"/>
      <c r="N367" s="156"/>
      <c r="O367" s="156"/>
      <c r="P367" s="156"/>
      <c r="Q367" s="156"/>
      <c r="R367" s="156"/>
    </row>
    <row r="368" spans="1:18" s="157" customFormat="1">
      <c r="A368" s="156"/>
      <c r="B368" s="158"/>
      <c r="C368" s="159"/>
      <c r="K368" s="156"/>
      <c r="L368" s="156"/>
      <c r="M368" s="156"/>
      <c r="N368" s="156"/>
      <c r="O368" s="156"/>
      <c r="P368" s="156"/>
      <c r="Q368" s="156"/>
      <c r="R368" s="156"/>
    </row>
    <row r="369" spans="1:18" s="157" customFormat="1">
      <c r="A369" s="156"/>
      <c r="B369" s="158"/>
      <c r="C369" s="159"/>
      <c r="K369" s="156"/>
      <c r="L369" s="156"/>
      <c r="M369" s="156"/>
      <c r="N369" s="156"/>
      <c r="O369" s="156"/>
      <c r="P369" s="156"/>
      <c r="Q369" s="156"/>
      <c r="R369" s="156"/>
    </row>
    <row r="370" spans="1:18" s="157" customFormat="1">
      <c r="A370" s="156"/>
      <c r="B370" s="158"/>
      <c r="C370" s="159"/>
      <c r="K370" s="156"/>
      <c r="L370" s="156"/>
      <c r="M370" s="156"/>
      <c r="N370" s="156"/>
      <c r="O370" s="156"/>
      <c r="P370" s="156"/>
      <c r="Q370" s="156"/>
      <c r="R370" s="156"/>
    </row>
    <row r="371" spans="1:18" s="157" customFormat="1">
      <c r="A371" s="156"/>
      <c r="B371" s="158"/>
      <c r="C371" s="159"/>
      <c r="K371" s="156"/>
      <c r="L371" s="156"/>
      <c r="M371" s="156"/>
      <c r="N371" s="156"/>
      <c r="O371" s="156"/>
      <c r="P371" s="156"/>
      <c r="Q371" s="156"/>
      <c r="R371" s="156"/>
    </row>
    <row r="372" spans="1:18" s="157" customFormat="1">
      <c r="A372" s="156"/>
      <c r="B372" s="158"/>
      <c r="C372" s="159"/>
      <c r="K372" s="156"/>
      <c r="L372" s="156"/>
      <c r="M372" s="156"/>
      <c r="N372" s="156"/>
      <c r="O372" s="156"/>
      <c r="P372" s="156"/>
      <c r="Q372" s="156"/>
      <c r="R372" s="156"/>
    </row>
    <row r="373" spans="1:18" s="157" customFormat="1">
      <c r="A373" s="156"/>
      <c r="B373" s="158"/>
      <c r="C373" s="159"/>
      <c r="K373" s="156"/>
      <c r="L373" s="156"/>
      <c r="M373" s="156"/>
      <c r="N373" s="156"/>
      <c r="O373" s="156"/>
      <c r="P373" s="156"/>
      <c r="Q373" s="156"/>
      <c r="R373" s="156"/>
    </row>
    <row r="374" spans="1:18" s="157" customFormat="1">
      <c r="A374" s="156"/>
      <c r="B374" s="158"/>
      <c r="C374" s="159"/>
      <c r="K374" s="156"/>
      <c r="L374" s="156"/>
      <c r="M374" s="156"/>
      <c r="N374" s="156"/>
      <c r="O374" s="156"/>
      <c r="P374" s="156"/>
      <c r="Q374" s="156"/>
      <c r="R374" s="156"/>
    </row>
    <row r="375" spans="1:18" s="157" customFormat="1">
      <c r="A375" s="156"/>
      <c r="B375" s="158"/>
      <c r="C375" s="159"/>
      <c r="K375" s="156"/>
      <c r="L375" s="156"/>
      <c r="M375" s="156"/>
      <c r="N375" s="156"/>
      <c r="O375" s="156"/>
      <c r="P375" s="156"/>
      <c r="Q375" s="156"/>
      <c r="R375" s="156"/>
    </row>
    <row r="376" spans="1:18" s="157" customFormat="1">
      <c r="A376" s="156"/>
      <c r="B376" s="158"/>
      <c r="C376" s="159"/>
      <c r="K376" s="156"/>
      <c r="L376" s="156"/>
      <c r="M376" s="156"/>
      <c r="N376" s="156"/>
      <c r="O376" s="156"/>
      <c r="P376" s="156"/>
      <c r="Q376" s="156"/>
      <c r="R376" s="156"/>
    </row>
    <row r="377" spans="1:18" s="157" customFormat="1">
      <c r="A377" s="156"/>
      <c r="B377" s="158"/>
      <c r="C377" s="159"/>
      <c r="K377" s="156"/>
      <c r="L377" s="156"/>
      <c r="M377" s="156"/>
      <c r="N377" s="156"/>
      <c r="O377" s="156"/>
      <c r="P377" s="156"/>
      <c r="Q377" s="156"/>
      <c r="R377" s="156"/>
    </row>
    <row r="378" spans="1:18" s="157" customFormat="1">
      <c r="A378" s="156"/>
      <c r="B378" s="158"/>
      <c r="C378" s="159"/>
      <c r="K378" s="156"/>
      <c r="L378" s="156"/>
      <c r="M378" s="156"/>
      <c r="N378" s="156"/>
      <c r="O378" s="156"/>
      <c r="P378" s="156"/>
      <c r="Q378" s="156"/>
      <c r="R378" s="156"/>
    </row>
    <row r="379" spans="1:18" s="157" customFormat="1">
      <c r="A379" s="156"/>
      <c r="B379" s="158"/>
      <c r="C379" s="159"/>
      <c r="K379" s="156"/>
      <c r="L379" s="156"/>
      <c r="M379" s="156"/>
      <c r="N379" s="156"/>
      <c r="O379" s="156"/>
      <c r="P379" s="156"/>
      <c r="Q379" s="156"/>
      <c r="R379" s="156"/>
    </row>
    <row r="380" spans="1:18" s="157" customFormat="1">
      <c r="A380" s="156"/>
      <c r="B380" s="158"/>
      <c r="C380" s="159"/>
      <c r="K380" s="156"/>
      <c r="L380" s="156"/>
      <c r="M380" s="156"/>
      <c r="N380" s="156"/>
      <c r="O380" s="156"/>
      <c r="P380" s="156"/>
      <c r="Q380" s="156"/>
      <c r="R380" s="156"/>
    </row>
    <row r="381" spans="1:18" s="157" customFormat="1">
      <c r="A381" s="156"/>
      <c r="B381" s="158"/>
      <c r="C381" s="159"/>
      <c r="K381" s="156"/>
      <c r="L381" s="156"/>
      <c r="M381" s="156"/>
      <c r="N381" s="156"/>
      <c r="O381" s="156"/>
      <c r="P381" s="156"/>
      <c r="Q381" s="156"/>
      <c r="R381" s="156"/>
    </row>
    <row r="382" spans="1:18" s="157" customFormat="1">
      <c r="A382" s="156"/>
      <c r="B382" s="158"/>
      <c r="C382" s="159"/>
      <c r="K382" s="156"/>
      <c r="L382" s="156"/>
      <c r="M382" s="156"/>
      <c r="N382" s="156"/>
      <c r="O382" s="156"/>
      <c r="P382" s="156"/>
      <c r="Q382" s="156"/>
      <c r="R382" s="156"/>
    </row>
    <row r="383" spans="1:18" s="157" customFormat="1">
      <c r="A383" s="156"/>
      <c r="B383" s="158"/>
      <c r="C383" s="159"/>
      <c r="K383" s="156"/>
      <c r="L383" s="156"/>
      <c r="M383" s="156"/>
      <c r="N383" s="156"/>
      <c r="O383" s="156"/>
      <c r="P383" s="156"/>
      <c r="Q383" s="156"/>
      <c r="R383" s="156"/>
    </row>
    <row r="384" spans="1:18" s="157" customFormat="1">
      <c r="A384" s="156"/>
      <c r="B384" s="158"/>
      <c r="C384" s="159"/>
      <c r="K384" s="156"/>
      <c r="L384" s="156"/>
      <c r="M384" s="156"/>
      <c r="N384" s="156"/>
      <c r="O384" s="156"/>
      <c r="P384" s="156"/>
      <c r="Q384" s="156"/>
      <c r="R384" s="156"/>
    </row>
    <row r="385" spans="1:18" s="157" customFormat="1">
      <c r="A385" s="156"/>
      <c r="B385" s="158"/>
      <c r="C385" s="159"/>
      <c r="K385" s="156"/>
      <c r="L385" s="156"/>
      <c r="M385" s="156"/>
      <c r="N385" s="156"/>
      <c r="O385" s="156"/>
      <c r="P385" s="156"/>
      <c r="Q385" s="156"/>
      <c r="R385" s="156"/>
    </row>
    <row r="386" spans="1:18" s="157" customFormat="1">
      <c r="A386" s="156"/>
      <c r="B386" s="158"/>
      <c r="C386" s="159"/>
      <c r="K386" s="156"/>
      <c r="L386" s="156"/>
      <c r="M386" s="156"/>
      <c r="N386" s="156"/>
      <c r="O386" s="156"/>
      <c r="P386" s="156"/>
      <c r="Q386" s="156"/>
      <c r="R386" s="156"/>
    </row>
    <row r="387" spans="1:18" s="157" customFormat="1">
      <c r="A387" s="156"/>
      <c r="B387" s="158"/>
      <c r="C387" s="159"/>
      <c r="K387" s="156"/>
      <c r="L387" s="156"/>
      <c r="M387" s="156"/>
      <c r="N387" s="156"/>
      <c r="O387" s="156"/>
      <c r="P387" s="156"/>
      <c r="Q387" s="156"/>
      <c r="R387" s="156"/>
    </row>
    <row r="388" spans="1:18" s="157" customFormat="1">
      <c r="A388" s="156"/>
      <c r="B388" s="158"/>
      <c r="C388" s="159"/>
      <c r="K388" s="156"/>
      <c r="L388" s="156"/>
      <c r="M388" s="156"/>
      <c r="N388" s="156"/>
      <c r="O388" s="156"/>
      <c r="P388" s="156"/>
      <c r="Q388" s="156"/>
      <c r="R388" s="156"/>
    </row>
    <row r="389" spans="1:18" s="157" customFormat="1">
      <c r="A389" s="156"/>
      <c r="B389" s="158"/>
      <c r="C389" s="159"/>
      <c r="K389" s="156"/>
      <c r="L389" s="156"/>
      <c r="M389" s="156"/>
      <c r="N389" s="156"/>
      <c r="O389" s="156"/>
      <c r="P389" s="156"/>
      <c r="Q389" s="156"/>
      <c r="R389" s="156"/>
    </row>
    <row r="390" spans="1:18" s="157" customFormat="1">
      <c r="A390" s="156"/>
      <c r="B390" s="158"/>
      <c r="C390" s="159"/>
      <c r="K390" s="156"/>
      <c r="L390" s="156"/>
      <c r="M390" s="156"/>
      <c r="N390" s="156"/>
      <c r="O390" s="156"/>
      <c r="P390" s="156"/>
      <c r="Q390" s="156"/>
      <c r="R390" s="156"/>
    </row>
    <row r="391" spans="1:18" s="157" customFormat="1">
      <c r="A391" s="156"/>
      <c r="B391" s="158"/>
      <c r="C391" s="159"/>
      <c r="K391" s="156"/>
      <c r="L391" s="156"/>
      <c r="M391" s="156"/>
      <c r="N391" s="156"/>
      <c r="O391" s="156"/>
      <c r="P391" s="156"/>
      <c r="Q391" s="156"/>
      <c r="R391" s="156"/>
    </row>
    <row r="392" spans="1:18" s="157" customFormat="1">
      <c r="A392" s="156"/>
      <c r="B392" s="158"/>
      <c r="C392" s="159"/>
      <c r="K392" s="156"/>
      <c r="L392" s="156"/>
      <c r="M392" s="156"/>
      <c r="N392" s="156"/>
      <c r="O392" s="156"/>
      <c r="P392" s="156"/>
      <c r="Q392" s="156"/>
      <c r="R392" s="156"/>
    </row>
    <row r="393" spans="1:18" s="157" customFormat="1">
      <c r="A393" s="156"/>
      <c r="B393" s="158"/>
      <c r="C393" s="159"/>
      <c r="K393" s="156"/>
      <c r="L393" s="156"/>
      <c r="M393" s="156"/>
      <c r="N393" s="156"/>
      <c r="O393" s="156"/>
      <c r="P393" s="156"/>
      <c r="Q393" s="156"/>
      <c r="R393" s="156"/>
    </row>
    <row r="394" spans="1:18" s="157" customFormat="1">
      <c r="A394" s="156"/>
      <c r="B394" s="158"/>
      <c r="C394" s="159"/>
      <c r="K394" s="156"/>
      <c r="L394" s="156"/>
      <c r="M394" s="156"/>
      <c r="N394" s="156"/>
      <c r="O394" s="156"/>
      <c r="P394" s="156"/>
      <c r="Q394" s="156"/>
      <c r="R394" s="156"/>
    </row>
    <row r="395" spans="1:18" s="157" customFormat="1">
      <c r="A395" s="156"/>
      <c r="B395" s="158"/>
      <c r="C395" s="159"/>
      <c r="K395" s="156"/>
      <c r="L395" s="156"/>
      <c r="M395" s="156"/>
      <c r="N395" s="156"/>
      <c r="O395" s="156"/>
      <c r="P395" s="156"/>
      <c r="Q395" s="156"/>
      <c r="R395" s="156"/>
    </row>
    <row r="396" spans="1:18" s="157" customFormat="1">
      <c r="A396" s="156"/>
      <c r="B396" s="158"/>
      <c r="C396" s="159"/>
      <c r="K396" s="156"/>
      <c r="L396" s="156"/>
      <c r="M396" s="156"/>
      <c r="N396" s="156"/>
      <c r="O396" s="156"/>
      <c r="P396" s="156"/>
      <c r="Q396" s="156"/>
      <c r="R396" s="156"/>
    </row>
    <row r="397" spans="1:18" s="157" customFormat="1">
      <c r="A397" s="156"/>
      <c r="B397" s="158"/>
      <c r="C397" s="159"/>
      <c r="K397" s="156"/>
      <c r="L397" s="156"/>
      <c r="M397" s="156"/>
      <c r="N397" s="156"/>
      <c r="O397" s="156"/>
      <c r="P397" s="156"/>
      <c r="Q397" s="156"/>
      <c r="R397" s="156"/>
    </row>
    <row r="398" spans="1:18" s="157" customFormat="1">
      <c r="A398" s="156"/>
      <c r="B398" s="158"/>
      <c r="C398" s="159"/>
      <c r="K398" s="156"/>
      <c r="L398" s="156"/>
      <c r="M398" s="156"/>
      <c r="N398" s="156"/>
      <c r="O398" s="156"/>
      <c r="P398" s="156"/>
      <c r="Q398" s="156"/>
      <c r="R398" s="156"/>
    </row>
    <row r="399" spans="1:18" s="157" customFormat="1">
      <c r="A399" s="156"/>
      <c r="B399" s="158"/>
      <c r="C399" s="159"/>
      <c r="K399" s="156"/>
      <c r="L399" s="156"/>
      <c r="M399" s="156"/>
      <c r="N399" s="156"/>
      <c r="O399" s="156"/>
      <c r="P399" s="156"/>
      <c r="Q399" s="156"/>
      <c r="R399" s="156"/>
    </row>
    <row r="400" spans="1:18" s="157" customFormat="1">
      <c r="A400" s="156"/>
      <c r="B400" s="158"/>
      <c r="C400" s="159"/>
      <c r="K400" s="156"/>
      <c r="L400" s="156"/>
      <c r="M400" s="156"/>
      <c r="N400" s="156"/>
      <c r="O400" s="156"/>
      <c r="P400" s="156"/>
      <c r="Q400" s="156"/>
      <c r="R400" s="156"/>
    </row>
    <row r="401" spans="1:18" s="157" customFormat="1">
      <c r="A401" s="156"/>
      <c r="B401" s="158"/>
      <c r="C401" s="159"/>
      <c r="K401" s="156"/>
      <c r="L401" s="156"/>
      <c r="M401" s="156"/>
      <c r="N401" s="156"/>
      <c r="O401" s="156"/>
      <c r="P401" s="156"/>
      <c r="Q401" s="156"/>
      <c r="R401" s="156"/>
    </row>
    <row r="402" spans="1:18" s="157" customFormat="1">
      <c r="A402" s="156"/>
      <c r="B402" s="158"/>
      <c r="C402" s="159"/>
      <c r="K402" s="156"/>
      <c r="L402" s="156"/>
      <c r="M402" s="156"/>
      <c r="N402" s="156"/>
      <c r="O402" s="156"/>
      <c r="P402" s="156"/>
      <c r="Q402" s="156"/>
      <c r="R402" s="156"/>
    </row>
    <row r="403" spans="1:18" s="157" customFormat="1">
      <c r="A403" s="156"/>
      <c r="B403" s="158"/>
      <c r="C403" s="159"/>
      <c r="K403" s="156"/>
      <c r="L403" s="156"/>
      <c r="M403" s="156"/>
      <c r="N403" s="156"/>
      <c r="O403" s="156"/>
      <c r="P403" s="156"/>
      <c r="Q403" s="156"/>
      <c r="R403" s="156"/>
    </row>
    <row r="404" spans="1:18" s="157" customFormat="1">
      <c r="A404" s="156"/>
      <c r="B404" s="158"/>
      <c r="C404" s="159"/>
      <c r="K404" s="156"/>
      <c r="L404" s="156"/>
      <c r="M404" s="156"/>
      <c r="N404" s="156"/>
      <c r="O404" s="156"/>
      <c r="P404" s="156"/>
      <c r="Q404" s="156"/>
      <c r="R404" s="156"/>
    </row>
    <row r="405" spans="1:18" s="157" customFormat="1">
      <c r="A405" s="156"/>
      <c r="B405" s="158"/>
      <c r="C405" s="159"/>
      <c r="K405" s="156"/>
      <c r="L405" s="156"/>
      <c r="M405" s="156"/>
      <c r="N405" s="156"/>
      <c r="O405" s="156"/>
      <c r="P405" s="156"/>
      <c r="Q405" s="156"/>
      <c r="R405" s="156"/>
    </row>
    <row r="406" spans="1:18" s="157" customFormat="1">
      <c r="A406" s="156"/>
      <c r="B406" s="158"/>
      <c r="C406" s="159"/>
      <c r="K406" s="156"/>
      <c r="L406" s="156"/>
      <c r="M406" s="156"/>
      <c r="N406" s="156"/>
      <c r="O406" s="156"/>
      <c r="P406" s="156"/>
      <c r="Q406" s="156"/>
      <c r="R406" s="156"/>
    </row>
    <row r="407" spans="1:18" s="157" customFormat="1">
      <c r="A407" s="156"/>
      <c r="B407" s="158"/>
      <c r="C407" s="159"/>
      <c r="K407" s="156"/>
      <c r="L407" s="156"/>
      <c r="M407" s="156"/>
      <c r="N407" s="156"/>
      <c r="O407" s="156"/>
      <c r="P407" s="156"/>
      <c r="Q407" s="156"/>
      <c r="R407" s="156"/>
    </row>
    <row r="408" spans="1:18" s="157" customFormat="1">
      <c r="A408" s="156"/>
      <c r="B408" s="158"/>
      <c r="C408" s="159"/>
      <c r="K408" s="156"/>
      <c r="L408" s="156"/>
      <c r="M408" s="156"/>
      <c r="N408" s="156"/>
      <c r="O408" s="156"/>
      <c r="P408" s="156"/>
      <c r="Q408" s="156"/>
      <c r="R408" s="156"/>
    </row>
    <row r="409" spans="1:18" s="157" customFormat="1">
      <c r="A409" s="156"/>
      <c r="B409" s="158"/>
      <c r="C409" s="159"/>
      <c r="K409" s="156"/>
      <c r="L409" s="156"/>
      <c r="M409" s="156"/>
      <c r="N409" s="156"/>
      <c r="O409" s="156"/>
      <c r="P409" s="156"/>
      <c r="Q409" s="156"/>
      <c r="R409" s="156"/>
    </row>
    <row r="410" spans="1:18" s="157" customFormat="1">
      <c r="A410" s="156"/>
      <c r="B410" s="158"/>
      <c r="C410" s="159"/>
      <c r="K410" s="156"/>
      <c r="L410" s="156"/>
      <c r="M410" s="156"/>
      <c r="N410" s="156"/>
      <c r="O410" s="156"/>
      <c r="P410" s="156"/>
      <c r="Q410" s="156"/>
      <c r="R410" s="156"/>
    </row>
    <row r="411" spans="1:18" s="157" customFormat="1">
      <c r="A411" s="156"/>
      <c r="B411" s="158"/>
      <c r="C411" s="159"/>
      <c r="K411" s="156"/>
      <c r="L411" s="156"/>
      <c r="M411" s="156"/>
      <c r="N411" s="156"/>
      <c r="O411" s="156"/>
      <c r="P411" s="156"/>
      <c r="Q411" s="156"/>
      <c r="R411" s="156"/>
    </row>
    <row r="412" spans="1:18" s="157" customFormat="1">
      <c r="A412" s="156"/>
      <c r="B412" s="158"/>
      <c r="C412" s="159"/>
      <c r="K412" s="156"/>
      <c r="L412" s="156"/>
      <c r="M412" s="156"/>
      <c r="N412" s="156"/>
      <c r="O412" s="156"/>
      <c r="P412" s="156"/>
      <c r="Q412" s="156"/>
      <c r="R412" s="156"/>
    </row>
    <row r="413" spans="1:18" s="157" customFormat="1">
      <c r="A413" s="156"/>
      <c r="B413" s="158"/>
      <c r="C413" s="159"/>
      <c r="K413" s="156"/>
      <c r="L413" s="156"/>
      <c r="M413" s="156"/>
      <c r="N413" s="156"/>
      <c r="O413" s="156"/>
      <c r="P413" s="156"/>
      <c r="Q413" s="156"/>
      <c r="R413" s="156"/>
    </row>
    <row r="414" spans="1:18" s="157" customFormat="1">
      <c r="A414" s="156"/>
      <c r="B414" s="158"/>
      <c r="C414" s="159"/>
      <c r="K414" s="156"/>
      <c r="L414" s="156"/>
      <c r="M414" s="156"/>
      <c r="N414" s="156"/>
      <c r="O414" s="156"/>
      <c r="P414" s="156"/>
      <c r="Q414" s="156"/>
      <c r="R414" s="156"/>
    </row>
    <row r="415" spans="1:18" s="157" customFormat="1">
      <c r="A415" s="156"/>
      <c r="B415" s="158"/>
      <c r="C415" s="159"/>
      <c r="K415" s="156"/>
      <c r="L415" s="156"/>
      <c r="M415" s="156"/>
      <c r="N415" s="156"/>
      <c r="O415" s="156"/>
      <c r="P415" s="156"/>
      <c r="Q415" s="156"/>
      <c r="R415" s="156"/>
    </row>
    <row r="416" spans="1:18" s="157" customFormat="1">
      <c r="A416" s="156"/>
      <c r="B416" s="158"/>
      <c r="C416" s="159"/>
      <c r="K416" s="156"/>
      <c r="L416" s="156"/>
      <c r="M416" s="156"/>
      <c r="N416" s="156"/>
      <c r="O416" s="156"/>
      <c r="P416" s="156"/>
      <c r="Q416" s="156"/>
      <c r="R416" s="156"/>
    </row>
    <row r="417" spans="1:18" s="157" customFormat="1">
      <c r="A417" s="156"/>
      <c r="B417" s="158"/>
      <c r="C417" s="159"/>
      <c r="K417" s="156"/>
      <c r="L417" s="156"/>
      <c r="M417" s="156"/>
      <c r="N417" s="156"/>
      <c r="O417" s="156"/>
      <c r="P417" s="156"/>
      <c r="Q417" s="156"/>
      <c r="R417" s="156"/>
    </row>
    <row r="418" spans="1:18" s="157" customFormat="1">
      <c r="A418" s="156"/>
      <c r="B418" s="158"/>
      <c r="C418" s="159"/>
      <c r="K418" s="156"/>
      <c r="L418" s="156"/>
      <c r="M418" s="156"/>
      <c r="N418" s="156"/>
      <c r="O418" s="156"/>
      <c r="P418" s="156"/>
      <c r="Q418" s="156"/>
      <c r="R418" s="156"/>
    </row>
    <row r="419" spans="1:18" s="157" customFormat="1">
      <c r="A419" s="156"/>
      <c r="B419" s="158"/>
      <c r="C419" s="159"/>
      <c r="K419" s="156"/>
      <c r="L419" s="156"/>
      <c r="M419" s="156"/>
      <c r="N419" s="156"/>
      <c r="O419" s="156"/>
      <c r="P419" s="156"/>
      <c r="Q419" s="156"/>
      <c r="R419" s="156"/>
    </row>
    <row r="420" spans="1:18" s="157" customFormat="1">
      <c r="A420" s="156"/>
      <c r="B420" s="158"/>
      <c r="C420" s="159"/>
      <c r="K420" s="156"/>
      <c r="L420" s="156"/>
      <c r="M420" s="156"/>
      <c r="N420" s="156"/>
      <c r="O420" s="156"/>
      <c r="P420" s="156"/>
      <c r="Q420" s="156"/>
      <c r="R420" s="156"/>
    </row>
    <row r="421" spans="1:18" s="157" customFormat="1">
      <c r="A421" s="156"/>
      <c r="B421" s="158"/>
      <c r="C421" s="159"/>
      <c r="K421" s="156"/>
      <c r="L421" s="156"/>
      <c r="M421" s="156"/>
      <c r="N421" s="156"/>
      <c r="O421" s="156"/>
      <c r="P421" s="156"/>
      <c r="Q421" s="156"/>
      <c r="R421" s="156"/>
    </row>
    <row r="422" spans="1:18" s="157" customFormat="1">
      <c r="A422" s="156"/>
      <c r="B422" s="158"/>
      <c r="C422" s="159"/>
      <c r="K422" s="156"/>
      <c r="L422" s="156"/>
      <c r="M422" s="156"/>
      <c r="N422" s="156"/>
      <c r="O422" s="156"/>
      <c r="P422" s="156"/>
      <c r="Q422" s="156"/>
      <c r="R422" s="156"/>
    </row>
    <row r="423" spans="1:18" s="157" customFormat="1">
      <c r="A423" s="156"/>
      <c r="B423" s="158"/>
      <c r="C423" s="159"/>
      <c r="K423" s="156"/>
      <c r="L423" s="156"/>
      <c r="M423" s="156"/>
      <c r="N423" s="156"/>
      <c r="O423" s="156"/>
      <c r="P423" s="156"/>
      <c r="Q423" s="156"/>
      <c r="R423" s="156"/>
    </row>
    <row r="424" spans="1:18" s="157" customFormat="1">
      <c r="A424" s="156"/>
      <c r="B424" s="158"/>
      <c r="C424" s="159"/>
      <c r="K424" s="156"/>
      <c r="L424" s="156"/>
      <c r="M424" s="156"/>
      <c r="N424" s="156"/>
      <c r="O424" s="156"/>
      <c r="P424" s="156"/>
      <c r="Q424" s="156"/>
      <c r="R424" s="156"/>
    </row>
    <row r="425" spans="1:18" s="157" customFormat="1">
      <c r="A425" s="156"/>
      <c r="B425" s="158"/>
      <c r="C425" s="159"/>
      <c r="K425" s="156"/>
      <c r="L425" s="156"/>
      <c r="M425" s="156"/>
      <c r="N425" s="156"/>
      <c r="O425" s="156"/>
      <c r="P425" s="156"/>
      <c r="Q425" s="156"/>
      <c r="R425" s="156"/>
    </row>
    <row r="426" spans="1:18" s="157" customFormat="1">
      <c r="A426" s="156"/>
      <c r="B426" s="158"/>
      <c r="C426" s="159"/>
      <c r="K426" s="156"/>
      <c r="L426" s="156"/>
      <c r="M426" s="156"/>
      <c r="N426" s="156"/>
      <c r="O426" s="156"/>
      <c r="P426" s="156"/>
      <c r="Q426" s="156"/>
      <c r="R426" s="156"/>
    </row>
    <row r="427" spans="1:18" s="157" customFormat="1">
      <c r="A427" s="156"/>
      <c r="B427" s="158"/>
      <c r="C427" s="159"/>
      <c r="K427" s="156"/>
      <c r="L427" s="156"/>
      <c r="M427" s="156"/>
      <c r="N427" s="156"/>
      <c r="O427" s="156"/>
      <c r="P427" s="156"/>
      <c r="Q427" s="156"/>
      <c r="R427" s="156"/>
    </row>
    <row r="428" spans="1:18" s="157" customFormat="1">
      <c r="A428" s="156"/>
      <c r="B428" s="158"/>
      <c r="C428" s="159"/>
      <c r="K428" s="156"/>
      <c r="L428" s="156"/>
      <c r="M428" s="156"/>
      <c r="N428" s="156"/>
      <c r="O428" s="156"/>
      <c r="P428" s="156"/>
      <c r="Q428" s="156"/>
      <c r="R428" s="156"/>
    </row>
    <row r="429" spans="1:18" s="157" customFormat="1">
      <c r="A429" s="156"/>
      <c r="B429" s="158"/>
      <c r="C429" s="159"/>
      <c r="K429" s="156"/>
      <c r="L429" s="156"/>
      <c r="M429" s="156"/>
      <c r="N429" s="156"/>
      <c r="O429" s="156"/>
      <c r="P429" s="156"/>
      <c r="Q429" s="156"/>
      <c r="R429" s="156"/>
    </row>
    <row r="430" spans="1:18" s="157" customFormat="1">
      <c r="A430" s="156"/>
      <c r="B430" s="158"/>
      <c r="C430" s="159"/>
      <c r="K430" s="156"/>
      <c r="L430" s="156"/>
      <c r="M430" s="156"/>
      <c r="N430" s="156"/>
      <c r="O430" s="156"/>
      <c r="P430" s="156"/>
      <c r="Q430" s="156"/>
      <c r="R430" s="156"/>
    </row>
    <row r="431" spans="1:18" s="157" customFormat="1">
      <c r="A431" s="156"/>
      <c r="B431" s="158"/>
      <c r="C431" s="159"/>
      <c r="K431" s="156"/>
      <c r="L431" s="156"/>
      <c r="M431" s="156"/>
      <c r="N431" s="156"/>
      <c r="O431" s="156"/>
      <c r="P431" s="156"/>
      <c r="Q431" s="156"/>
      <c r="R431" s="156"/>
    </row>
    <row r="432" spans="1:18" s="157" customFormat="1">
      <c r="A432" s="156"/>
      <c r="B432" s="158"/>
      <c r="C432" s="159"/>
      <c r="K432" s="156"/>
      <c r="L432" s="156"/>
      <c r="M432" s="156"/>
      <c r="N432" s="156"/>
      <c r="O432" s="156"/>
      <c r="P432" s="156"/>
      <c r="Q432" s="156"/>
      <c r="R432" s="156"/>
    </row>
    <row r="433" spans="1:18" s="157" customFormat="1">
      <c r="A433" s="156"/>
      <c r="B433" s="158"/>
      <c r="C433" s="159"/>
      <c r="K433" s="156"/>
      <c r="L433" s="156"/>
      <c r="M433" s="156"/>
      <c r="N433" s="156"/>
      <c r="O433" s="156"/>
      <c r="P433" s="156"/>
      <c r="Q433" s="156"/>
      <c r="R433" s="156"/>
    </row>
    <row r="434" spans="1:18" s="157" customFormat="1">
      <c r="A434" s="156"/>
      <c r="B434" s="158"/>
      <c r="C434" s="159"/>
      <c r="K434" s="156"/>
      <c r="L434" s="156"/>
      <c r="M434" s="156"/>
      <c r="N434" s="156"/>
      <c r="O434" s="156"/>
      <c r="P434" s="156"/>
      <c r="Q434" s="156"/>
      <c r="R434" s="156"/>
    </row>
    <row r="435" spans="1:18" s="157" customFormat="1">
      <c r="A435" s="156"/>
      <c r="B435" s="158"/>
      <c r="C435" s="159"/>
      <c r="K435" s="156"/>
      <c r="L435" s="156"/>
      <c r="M435" s="156"/>
      <c r="N435" s="156"/>
      <c r="O435" s="156"/>
      <c r="P435" s="156"/>
      <c r="Q435" s="156"/>
      <c r="R435" s="156"/>
    </row>
    <row r="436" spans="1:18" s="157" customFormat="1">
      <c r="A436" s="156"/>
      <c r="B436" s="158"/>
      <c r="C436" s="159"/>
      <c r="K436" s="156"/>
      <c r="L436" s="156"/>
      <c r="M436" s="156"/>
      <c r="N436" s="156"/>
      <c r="O436" s="156"/>
      <c r="P436" s="156"/>
      <c r="Q436" s="156"/>
      <c r="R436" s="156"/>
    </row>
    <row r="437" spans="1:18" s="157" customFormat="1">
      <c r="A437" s="156"/>
      <c r="B437" s="158"/>
      <c r="C437" s="159"/>
      <c r="K437" s="156"/>
      <c r="L437" s="156"/>
      <c r="M437" s="156"/>
      <c r="N437" s="156"/>
      <c r="O437" s="156"/>
      <c r="P437" s="156"/>
      <c r="Q437" s="156"/>
      <c r="R437" s="156"/>
    </row>
    <row r="438" spans="1:18" s="157" customFormat="1">
      <c r="A438" s="156"/>
      <c r="B438" s="158"/>
      <c r="C438" s="159"/>
      <c r="K438" s="156"/>
      <c r="L438" s="156"/>
      <c r="M438" s="156"/>
      <c r="N438" s="156"/>
      <c r="O438" s="156"/>
      <c r="P438" s="156"/>
      <c r="Q438" s="156"/>
      <c r="R438" s="156"/>
    </row>
    <row r="439" spans="1:18" s="157" customFormat="1">
      <c r="A439" s="156"/>
      <c r="B439" s="158"/>
      <c r="C439" s="159"/>
      <c r="K439" s="156"/>
      <c r="L439" s="156"/>
      <c r="M439" s="156"/>
      <c r="N439" s="156"/>
      <c r="O439" s="156"/>
      <c r="P439" s="156"/>
      <c r="Q439" s="156"/>
      <c r="R439" s="156"/>
    </row>
    <row r="440" spans="1:18" s="157" customFormat="1">
      <c r="A440" s="156"/>
      <c r="B440" s="158"/>
      <c r="C440" s="159"/>
      <c r="K440" s="156"/>
      <c r="L440" s="156"/>
      <c r="M440" s="156"/>
      <c r="N440" s="156"/>
      <c r="O440" s="156"/>
      <c r="P440" s="156"/>
      <c r="Q440" s="156"/>
      <c r="R440" s="156"/>
    </row>
    <row r="441" spans="1:18" s="157" customFormat="1">
      <c r="A441" s="156"/>
      <c r="B441" s="158"/>
      <c r="C441" s="159"/>
      <c r="K441" s="156"/>
      <c r="L441" s="156"/>
      <c r="M441" s="156"/>
      <c r="N441" s="156"/>
      <c r="O441" s="156"/>
      <c r="P441" s="156"/>
      <c r="Q441" s="156"/>
      <c r="R441" s="156"/>
    </row>
    <row r="442" spans="1:18" s="157" customFormat="1">
      <c r="A442" s="156"/>
      <c r="B442" s="158"/>
      <c r="C442" s="159"/>
      <c r="K442" s="156"/>
      <c r="L442" s="156"/>
      <c r="M442" s="156"/>
      <c r="N442" s="156"/>
      <c r="O442" s="156"/>
      <c r="P442" s="156"/>
      <c r="Q442" s="156"/>
      <c r="R442" s="156"/>
    </row>
    <row r="443" spans="1:18" s="157" customFormat="1">
      <c r="A443" s="156"/>
      <c r="B443" s="158"/>
      <c r="C443" s="159"/>
      <c r="K443" s="156"/>
      <c r="L443" s="156"/>
      <c r="M443" s="156"/>
      <c r="N443" s="156"/>
      <c r="O443" s="156"/>
      <c r="P443" s="156"/>
      <c r="Q443" s="156"/>
      <c r="R443" s="156"/>
    </row>
    <row r="444" spans="1:18" s="157" customFormat="1">
      <c r="A444" s="156"/>
      <c r="B444" s="158"/>
      <c r="C444" s="159"/>
      <c r="K444" s="156"/>
      <c r="L444" s="156"/>
      <c r="M444" s="156"/>
      <c r="N444" s="156"/>
      <c r="O444" s="156"/>
      <c r="P444" s="156"/>
      <c r="Q444" s="156"/>
      <c r="R444" s="156"/>
    </row>
    <row r="445" spans="1:18" s="157" customFormat="1">
      <c r="A445" s="156"/>
      <c r="B445" s="158"/>
      <c r="C445" s="159"/>
      <c r="K445" s="156"/>
      <c r="L445" s="156"/>
      <c r="M445" s="156"/>
      <c r="N445" s="156"/>
      <c r="O445" s="156"/>
      <c r="P445" s="156"/>
      <c r="Q445" s="156"/>
      <c r="R445" s="156"/>
    </row>
    <row r="446" spans="1:18" s="157" customFormat="1">
      <c r="A446" s="156"/>
      <c r="B446" s="158"/>
      <c r="C446" s="159"/>
      <c r="K446" s="156"/>
      <c r="L446" s="156"/>
      <c r="M446" s="156"/>
      <c r="N446" s="156"/>
      <c r="O446" s="156"/>
      <c r="P446" s="156"/>
      <c r="Q446" s="156"/>
      <c r="R446" s="156"/>
    </row>
    <row r="447" spans="1:18" s="157" customFormat="1">
      <c r="A447" s="156"/>
      <c r="B447" s="158"/>
      <c r="C447" s="159"/>
      <c r="K447" s="156"/>
      <c r="L447" s="156"/>
      <c r="M447" s="156"/>
      <c r="N447" s="156"/>
      <c r="O447" s="156"/>
      <c r="P447" s="156"/>
      <c r="Q447" s="156"/>
      <c r="R447" s="156"/>
    </row>
    <row r="448" spans="1:18" s="157" customFormat="1">
      <c r="A448" s="156"/>
      <c r="B448" s="158"/>
      <c r="C448" s="159"/>
      <c r="K448" s="156"/>
      <c r="L448" s="156"/>
      <c r="M448" s="156"/>
      <c r="N448" s="156"/>
      <c r="O448" s="156"/>
      <c r="P448" s="156"/>
      <c r="Q448" s="156"/>
      <c r="R448" s="156"/>
    </row>
    <row r="449" spans="1:18" s="157" customFormat="1">
      <c r="A449" s="156"/>
      <c r="B449" s="158"/>
      <c r="C449" s="159"/>
      <c r="K449" s="156"/>
      <c r="L449" s="156"/>
      <c r="M449" s="156"/>
      <c r="N449" s="156"/>
      <c r="O449" s="156"/>
      <c r="P449" s="156"/>
      <c r="Q449" s="156"/>
      <c r="R449" s="156"/>
    </row>
    <row r="450" spans="1:18" s="157" customFormat="1">
      <c r="A450" s="156"/>
      <c r="B450" s="158"/>
      <c r="C450" s="159"/>
      <c r="K450" s="156"/>
      <c r="L450" s="156"/>
      <c r="M450" s="156"/>
      <c r="N450" s="156"/>
      <c r="O450" s="156"/>
      <c r="P450" s="156"/>
      <c r="Q450" s="156"/>
      <c r="R450" s="156"/>
    </row>
    <row r="451" spans="1:18" s="157" customFormat="1">
      <c r="A451" s="156"/>
      <c r="B451" s="158"/>
      <c r="C451" s="159"/>
      <c r="K451" s="156"/>
      <c r="L451" s="156"/>
      <c r="M451" s="156"/>
      <c r="N451" s="156"/>
      <c r="O451" s="156"/>
      <c r="P451" s="156"/>
      <c r="Q451" s="156"/>
      <c r="R451" s="156"/>
    </row>
    <row r="452" spans="1:18" s="157" customFormat="1">
      <c r="A452" s="156"/>
      <c r="B452" s="158"/>
      <c r="C452" s="159"/>
      <c r="K452" s="156"/>
      <c r="L452" s="156"/>
      <c r="M452" s="156"/>
      <c r="N452" s="156"/>
      <c r="O452" s="156"/>
      <c r="P452" s="156"/>
      <c r="Q452" s="156"/>
      <c r="R452" s="156"/>
    </row>
    <row r="453" spans="1:18" s="157" customFormat="1">
      <c r="A453" s="156"/>
      <c r="B453" s="158"/>
      <c r="C453" s="159"/>
      <c r="K453" s="156"/>
      <c r="L453" s="156"/>
      <c r="M453" s="156"/>
      <c r="N453" s="156"/>
      <c r="O453" s="156"/>
      <c r="P453" s="156"/>
      <c r="Q453" s="156"/>
      <c r="R453" s="156"/>
    </row>
    <row r="454" spans="1:18" s="157" customFormat="1">
      <c r="A454" s="156"/>
      <c r="B454" s="158"/>
      <c r="C454" s="159"/>
      <c r="K454" s="156"/>
      <c r="L454" s="156"/>
      <c r="M454" s="156"/>
      <c r="N454" s="156"/>
      <c r="O454" s="156"/>
      <c r="P454" s="156"/>
      <c r="Q454" s="156"/>
      <c r="R454" s="156"/>
    </row>
    <row r="455" spans="1:18" s="157" customFormat="1">
      <c r="A455" s="156"/>
      <c r="B455" s="158"/>
      <c r="C455" s="159"/>
      <c r="K455" s="156"/>
      <c r="L455" s="156"/>
      <c r="M455" s="156"/>
      <c r="N455" s="156"/>
      <c r="O455" s="156"/>
      <c r="P455" s="156"/>
      <c r="Q455" s="156"/>
      <c r="R455" s="156"/>
    </row>
    <row r="456" spans="1:18" s="157" customFormat="1">
      <c r="A456" s="156"/>
      <c r="B456" s="158"/>
      <c r="C456" s="159"/>
      <c r="K456" s="156"/>
      <c r="L456" s="156"/>
      <c r="M456" s="156"/>
      <c r="N456" s="156"/>
      <c r="O456" s="156"/>
      <c r="P456" s="156"/>
      <c r="Q456" s="156"/>
      <c r="R456" s="156"/>
    </row>
    <row r="457" spans="1:18" s="157" customFormat="1">
      <c r="A457" s="156"/>
      <c r="B457" s="158"/>
      <c r="C457" s="159"/>
      <c r="K457" s="156"/>
      <c r="L457" s="156"/>
      <c r="M457" s="156"/>
      <c r="N457" s="156"/>
      <c r="O457" s="156"/>
      <c r="P457" s="156"/>
      <c r="Q457" s="156"/>
      <c r="R457" s="156"/>
    </row>
    <row r="458" spans="1:18" s="157" customFormat="1">
      <c r="A458" s="156"/>
      <c r="B458" s="158"/>
      <c r="C458" s="159"/>
      <c r="K458" s="156"/>
      <c r="L458" s="156"/>
      <c r="M458" s="156"/>
      <c r="N458" s="156"/>
      <c r="O458" s="156"/>
      <c r="P458" s="156"/>
      <c r="Q458" s="156"/>
      <c r="R458" s="156"/>
    </row>
    <row r="459" spans="1:18" s="157" customFormat="1">
      <c r="A459" s="156"/>
      <c r="B459" s="158"/>
      <c r="C459" s="159"/>
      <c r="K459" s="156"/>
      <c r="L459" s="156"/>
      <c r="M459" s="156"/>
      <c r="N459" s="156"/>
      <c r="O459" s="156"/>
      <c r="P459" s="156"/>
      <c r="Q459" s="156"/>
      <c r="R459" s="156"/>
    </row>
    <row r="460" spans="1:18" s="157" customFormat="1">
      <c r="A460" s="156"/>
      <c r="B460" s="158"/>
      <c r="C460" s="159"/>
      <c r="K460" s="156"/>
      <c r="L460" s="156"/>
      <c r="M460" s="156"/>
      <c r="N460" s="156"/>
      <c r="O460" s="156"/>
      <c r="P460" s="156"/>
      <c r="Q460" s="156"/>
      <c r="R460" s="156"/>
    </row>
    <row r="461" spans="1:18" s="157" customFormat="1">
      <c r="A461" s="156"/>
      <c r="B461" s="158"/>
      <c r="C461" s="159"/>
      <c r="K461" s="156"/>
      <c r="L461" s="156"/>
      <c r="M461" s="156"/>
      <c r="N461" s="156"/>
      <c r="O461" s="156"/>
      <c r="P461" s="156"/>
      <c r="Q461" s="156"/>
      <c r="R461" s="156"/>
    </row>
    <row r="462" spans="1:18" s="157" customFormat="1">
      <c r="A462" s="156"/>
      <c r="B462" s="158"/>
      <c r="C462" s="159"/>
      <c r="K462" s="156"/>
      <c r="L462" s="156"/>
      <c r="M462" s="156"/>
      <c r="N462" s="156"/>
      <c r="O462" s="156"/>
      <c r="P462" s="156"/>
      <c r="Q462" s="156"/>
      <c r="R462" s="156"/>
    </row>
    <row r="463" spans="1:18" s="157" customFormat="1">
      <c r="A463" s="156"/>
      <c r="B463" s="158"/>
      <c r="C463" s="159"/>
      <c r="K463" s="156"/>
      <c r="L463" s="156"/>
      <c r="M463" s="156"/>
      <c r="N463" s="156"/>
      <c r="O463" s="156"/>
      <c r="P463" s="156"/>
      <c r="Q463" s="156"/>
      <c r="R463" s="156"/>
    </row>
    <row r="464" spans="1:18" s="157" customFormat="1">
      <c r="A464" s="156"/>
      <c r="B464" s="158"/>
      <c r="C464" s="159"/>
      <c r="K464" s="156"/>
      <c r="L464" s="156"/>
      <c r="M464" s="156"/>
      <c r="N464" s="156"/>
      <c r="O464" s="156"/>
      <c r="P464" s="156"/>
      <c r="Q464" s="156"/>
      <c r="R464" s="156"/>
    </row>
    <row r="465" spans="1:18" s="157" customFormat="1">
      <c r="A465" s="156"/>
      <c r="B465" s="158"/>
      <c r="C465" s="159"/>
      <c r="K465" s="156"/>
      <c r="L465" s="156"/>
      <c r="M465" s="156"/>
      <c r="N465" s="156"/>
      <c r="O465" s="156"/>
      <c r="P465" s="156"/>
      <c r="Q465" s="156"/>
      <c r="R465" s="156"/>
    </row>
    <row r="466" spans="1:18" s="157" customFormat="1">
      <c r="A466" s="156"/>
      <c r="B466" s="158"/>
      <c r="C466" s="159"/>
      <c r="K466" s="156"/>
      <c r="L466" s="156"/>
      <c r="M466" s="156"/>
      <c r="N466" s="156"/>
      <c r="O466" s="156"/>
      <c r="P466" s="156"/>
      <c r="Q466" s="156"/>
      <c r="R466" s="156"/>
    </row>
    <row r="467" spans="1:18" s="157" customFormat="1">
      <c r="A467" s="156"/>
      <c r="B467" s="158"/>
      <c r="C467" s="159"/>
      <c r="K467" s="156"/>
      <c r="L467" s="156"/>
      <c r="M467" s="156"/>
      <c r="N467" s="156"/>
      <c r="O467" s="156"/>
      <c r="P467" s="156"/>
      <c r="Q467" s="156"/>
      <c r="R467" s="156"/>
    </row>
    <row r="468" spans="1:18" s="157" customFormat="1">
      <c r="A468" s="156"/>
      <c r="B468" s="158"/>
      <c r="C468" s="159"/>
      <c r="K468" s="156"/>
      <c r="L468" s="156"/>
      <c r="M468" s="156"/>
      <c r="N468" s="156"/>
      <c r="O468" s="156"/>
      <c r="P468" s="156"/>
      <c r="Q468" s="156"/>
      <c r="R468" s="156"/>
    </row>
    <row r="469" spans="1:18" s="157" customFormat="1">
      <c r="A469" s="156"/>
      <c r="B469" s="158"/>
      <c r="C469" s="159"/>
      <c r="K469" s="156"/>
      <c r="L469" s="156"/>
      <c r="M469" s="156"/>
      <c r="N469" s="156"/>
      <c r="O469" s="156"/>
      <c r="P469" s="156"/>
      <c r="Q469" s="156"/>
      <c r="R469" s="156"/>
    </row>
    <row r="470" spans="1:18" s="157" customFormat="1">
      <c r="A470" s="156"/>
      <c r="B470" s="158"/>
      <c r="C470" s="159"/>
      <c r="K470" s="156"/>
      <c r="L470" s="156"/>
      <c r="M470" s="156"/>
      <c r="N470" s="156"/>
      <c r="O470" s="156"/>
      <c r="P470" s="156"/>
      <c r="Q470" s="156"/>
      <c r="R470" s="156"/>
    </row>
    <row r="471" spans="1:18" s="157" customFormat="1">
      <c r="A471" s="156"/>
      <c r="B471" s="158"/>
      <c r="C471" s="159"/>
      <c r="K471" s="156"/>
      <c r="L471" s="156"/>
      <c r="M471" s="156"/>
      <c r="N471" s="156"/>
      <c r="O471" s="156"/>
      <c r="P471" s="156"/>
      <c r="Q471" s="156"/>
      <c r="R471" s="156"/>
    </row>
    <row r="472" spans="1:18" s="157" customFormat="1">
      <c r="A472" s="156"/>
      <c r="B472" s="158"/>
      <c r="C472" s="159"/>
      <c r="K472" s="156"/>
      <c r="L472" s="156"/>
      <c r="M472" s="156"/>
      <c r="N472" s="156"/>
      <c r="O472" s="156"/>
      <c r="P472" s="156"/>
      <c r="Q472" s="156"/>
      <c r="R472" s="156"/>
    </row>
    <row r="473" spans="1:18" s="157" customFormat="1">
      <c r="A473" s="156"/>
      <c r="B473" s="158"/>
      <c r="C473" s="159"/>
      <c r="K473" s="156"/>
      <c r="L473" s="156"/>
      <c r="M473" s="156"/>
      <c r="N473" s="156"/>
      <c r="O473" s="156"/>
      <c r="P473" s="156"/>
      <c r="Q473" s="156"/>
      <c r="R473" s="156"/>
    </row>
    <row r="474" spans="1:18" s="157" customFormat="1">
      <c r="A474" s="156"/>
      <c r="B474" s="158"/>
      <c r="C474" s="159"/>
      <c r="K474" s="156"/>
      <c r="L474" s="156"/>
      <c r="M474" s="156"/>
      <c r="N474" s="156"/>
      <c r="O474" s="156"/>
      <c r="P474" s="156"/>
      <c r="Q474" s="156"/>
      <c r="R474" s="156"/>
    </row>
    <row r="475" spans="1:18" s="157" customFormat="1">
      <c r="A475" s="156"/>
      <c r="B475" s="158"/>
      <c r="C475" s="159"/>
      <c r="K475" s="156"/>
      <c r="L475" s="156"/>
      <c r="M475" s="156"/>
      <c r="N475" s="156"/>
      <c r="O475" s="156"/>
      <c r="P475" s="156"/>
      <c r="Q475" s="156"/>
      <c r="R475" s="156"/>
    </row>
    <row r="476" spans="1:18" s="157" customFormat="1">
      <c r="A476" s="156"/>
      <c r="B476" s="158"/>
      <c r="C476" s="159"/>
      <c r="K476" s="156"/>
      <c r="L476" s="156"/>
      <c r="M476" s="156"/>
      <c r="N476" s="156"/>
      <c r="O476" s="156"/>
      <c r="P476" s="156"/>
      <c r="Q476" s="156"/>
      <c r="R476" s="156"/>
    </row>
    <row r="477" spans="1:18" s="157" customFormat="1">
      <c r="A477" s="156"/>
      <c r="B477" s="158"/>
      <c r="C477" s="159"/>
      <c r="K477" s="156"/>
      <c r="L477" s="156"/>
      <c r="M477" s="156"/>
      <c r="N477" s="156"/>
      <c r="O477" s="156"/>
      <c r="P477" s="156"/>
      <c r="Q477" s="156"/>
      <c r="R477" s="156"/>
    </row>
    <row r="478" spans="1:18" s="157" customFormat="1">
      <c r="A478" s="156"/>
      <c r="B478" s="158"/>
      <c r="C478" s="159"/>
      <c r="K478" s="156"/>
      <c r="L478" s="156"/>
      <c r="M478" s="156"/>
      <c r="N478" s="156"/>
      <c r="O478" s="156"/>
      <c r="P478" s="156"/>
      <c r="Q478" s="156"/>
      <c r="R478" s="156"/>
    </row>
    <row r="479" spans="1:18" s="157" customFormat="1">
      <c r="A479" s="156"/>
      <c r="B479" s="158"/>
      <c r="C479" s="159"/>
      <c r="K479" s="156"/>
      <c r="L479" s="156"/>
      <c r="M479" s="156"/>
      <c r="N479" s="156"/>
      <c r="O479" s="156"/>
      <c r="P479" s="156"/>
      <c r="Q479" s="156"/>
      <c r="R479" s="156"/>
    </row>
    <row r="480" spans="1:18" s="157" customFormat="1">
      <c r="A480" s="156"/>
      <c r="B480" s="158"/>
      <c r="C480" s="159"/>
      <c r="K480" s="156"/>
      <c r="L480" s="156"/>
      <c r="M480" s="156"/>
      <c r="N480" s="156"/>
      <c r="O480" s="156"/>
      <c r="P480" s="156"/>
      <c r="Q480" s="156"/>
      <c r="R480" s="156"/>
    </row>
    <row r="481" spans="1:18" s="157" customFormat="1">
      <c r="A481" s="156"/>
      <c r="B481" s="158"/>
      <c r="C481" s="159"/>
      <c r="K481" s="156"/>
      <c r="L481" s="156"/>
      <c r="M481" s="156"/>
      <c r="N481" s="156"/>
      <c r="O481" s="156"/>
      <c r="P481" s="156"/>
      <c r="Q481" s="156"/>
      <c r="R481" s="156"/>
    </row>
    <row r="482" spans="1:18" s="157" customFormat="1">
      <c r="A482" s="156"/>
      <c r="B482" s="158"/>
      <c r="C482" s="159"/>
      <c r="K482" s="156"/>
      <c r="L482" s="156"/>
      <c r="M482" s="156"/>
      <c r="N482" s="156"/>
      <c r="O482" s="156"/>
      <c r="P482" s="156"/>
      <c r="Q482" s="156"/>
      <c r="R482" s="156"/>
    </row>
    <row r="483" spans="1:18" s="157" customFormat="1">
      <c r="A483" s="156"/>
      <c r="B483" s="158"/>
      <c r="C483" s="159"/>
      <c r="K483" s="156"/>
      <c r="L483" s="156"/>
      <c r="M483" s="156"/>
      <c r="N483" s="156"/>
      <c r="O483" s="156"/>
      <c r="P483" s="156"/>
      <c r="Q483" s="156"/>
      <c r="R483" s="156"/>
    </row>
    <row r="484" spans="1:18" s="157" customFormat="1">
      <c r="A484" s="156"/>
      <c r="B484" s="158"/>
      <c r="C484" s="159"/>
      <c r="K484" s="156"/>
      <c r="L484" s="156"/>
      <c r="M484" s="156"/>
      <c r="N484" s="156"/>
      <c r="O484" s="156"/>
      <c r="P484" s="156"/>
      <c r="Q484" s="156"/>
      <c r="R484" s="156"/>
    </row>
    <row r="485" spans="1:18" s="157" customFormat="1">
      <c r="A485" s="156"/>
      <c r="B485" s="158"/>
      <c r="C485" s="159"/>
      <c r="K485" s="156"/>
      <c r="L485" s="156"/>
      <c r="M485" s="156"/>
      <c r="N485" s="156"/>
      <c r="O485" s="156"/>
      <c r="P485" s="156"/>
      <c r="Q485" s="156"/>
      <c r="R485" s="156"/>
    </row>
    <row r="486" spans="1:18" s="157" customFormat="1">
      <c r="A486" s="156"/>
      <c r="B486" s="158"/>
      <c r="C486" s="159"/>
      <c r="K486" s="156"/>
      <c r="L486" s="156"/>
      <c r="M486" s="156"/>
      <c r="N486" s="156"/>
      <c r="O486" s="156"/>
      <c r="P486" s="156"/>
      <c r="Q486" s="156"/>
      <c r="R486" s="156"/>
    </row>
    <row r="487" spans="1:18" s="157" customFormat="1">
      <c r="A487" s="156"/>
      <c r="B487" s="158"/>
      <c r="C487" s="159"/>
      <c r="K487" s="156"/>
      <c r="L487" s="156"/>
      <c r="M487" s="156"/>
      <c r="N487" s="156"/>
      <c r="O487" s="156"/>
      <c r="P487" s="156"/>
      <c r="Q487" s="156"/>
      <c r="R487" s="156"/>
    </row>
    <row r="488" spans="1:18" s="157" customFormat="1">
      <c r="A488" s="156"/>
      <c r="B488" s="158"/>
      <c r="C488" s="159"/>
      <c r="K488" s="156"/>
      <c r="L488" s="156"/>
      <c r="M488" s="156"/>
      <c r="N488" s="156"/>
      <c r="O488" s="156"/>
      <c r="P488" s="156"/>
      <c r="Q488" s="156"/>
      <c r="R488" s="156"/>
    </row>
    <row r="489" spans="1:18" s="157" customFormat="1">
      <c r="A489" s="156"/>
      <c r="B489" s="158"/>
      <c r="C489" s="159"/>
      <c r="K489" s="156"/>
      <c r="L489" s="156"/>
      <c r="M489" s="156"/>
      <c r="N489" s="156"/>
      <c r="O489" s="156"/>
      <c r="P489" s="156"/>
      <c r="Q489" s="156"/>
      <c r="R489" s="156"/>
    </row>
    <row r="490" spans="1:18" s="157" customFormat="1">
      <c r="A490" s="156"/>
      <c r="B490" s="158"/>
      <c r="C490" s="159"/>
      <c r="K490" s="156"/>
      <c r="L490" s="156"/>
      <c r="M490" s="156"/>
      <c r="N490" s="156"/>
      <c r="O490" s="156"/>
      <c r="P490" s="156"/>
      <c r="Q490" s="156"/>
      <c r="R490" s="156"/>
    </row>
    <row r="491" spans="1:18" s="157" customFormat="1">
      <c r="A491" s="156"/>
      <c r="B491" s="158"/>
      <c r="C491" s="159"/>
      <c r="K491" s="156"/>
      <c r="L491" s="156"/>
      <c r="M491" s="156"/>
      <c r="N491" s="156"/>
      <c r="O491" s="156"/>
      <c r="P491" s="156"/>
      <c r="Q491" s="156"/>
      <c r="R491" s="156"/>
    </row>
    <row r="492" spans="1:18" s="157" customFormat="1">
      <c r="A492" s="156"/>
      <c r="B492" s="158"/>
      <c r="C492" s="159"/>
      <c r="K492" s="156"/>
      <c r="L492" s="156"/>
      <c r="M492" s="156"/>
      <c r="N492" s="156"/>
      <c r="O492" s="156"/>
      <c r="P492" s="156"/>
      <c r="Q492" s="156"/>
      <c r="R492" s="156"/>
    </row>
    <row r="493" spans="1:18" s="157" customFormat="1">
      <c r="A493" s="156"/>
      <c r="B493" s="158"/>
      <c r="C493" s="159"/>
      <c r="K493" s="156"/>
      <c r="L493" s="156"/>
      <c r="M493" s="156"/>
      <c r="N493" s="156"/>
      <c r="O493" s="156"/>
      <c r="P493" s="156"/>
      <c r="Q493" s="156"/>
      <c r="R493" s="156"/>
    </row>
    <row r="494" spans="1:18" s="157" customFormat="1">
      <c r="A494" s="156"/>
      <c r="B494" s="158"/>
      <c r="C494" s="159"/>
      <c r="K494" s="156"/>
      <c r="L494" s="156"/>
      <c r="M494" s="156"/>
      <c r="N494" s="156"/>
      <c r="O494" s="156"/>
      <c r="P494" s="156"/>
      <c r="Q494" s="156"/>
      <c r="R494" s="156"/>
    </row>
    <row r="495" spans="1:18" s="157" customFormat="1">
      <c r="A495" s="156"/>
      <c r="B495" s="158"/>
      <c r="C495" s="159"/>
      <c r="K495" s="156"/>
      <c r="L495" s="156"/>
      <c r="M495" s="156"/>
      <c r="N495" s="156"/>
      <c r="O495" s="156"/>
      <c r="P495" s="156"/>
      <c r="Q495" s="156"/>
      <c r="R495" s="156"/>
    </row>
    <row r="496" spans="1:18" s="157" customFormat="1">
      <c r="A496" s="156"/>
      <c r="B496" s="158"/>
      <c r="C496" s="159"/>
      <c r="K496" s="156"/>
      <c r="L496" s="156"/>
      <c r="M496" s="156"/>
      <c r="N496" s="156"/>
      <c r="O496" s="156"/>
      <c r="P496" s="156"/>
      <c r="Q496" s="156"/>
      <c r="R496" s="156"/>
    </row>
    <row r="497" spans="1:18" s="157" customFormat="1">
      <c r="A497" s="156"/>
      <c r="B497" s="158"/>
      <c r="C497" s="159"/>
      <c r="K497" s="156"/>
      <c r="L497" s="156"/>
      <c r="M497" s="156"/>
      <c r="N497" s="156"/>
      <c r="O497" s="156"/>
      <c r="P497" s="156"/>
      <c r="Q497" s="156"/>
      <c r="R497" s="156"/>
    </row>
    <row r="498" spans="1:18" s="157" customFormat="1">
      <c r="A498" s="156"/>
      <c r="B498" s="158"/>
      <c r="C498" s="159"/>
      <c r="K498" s="156"/>
      <c r="L498" s="156"/>
      <c r="M498" s="156"/>
      <c r="N498" s="156"/>
      <c r="O498" s="156"/>
      <c r="P498" s="156"/>
      <c r="Q498" s="156"/>
      <c r="R498" s="156"/>
    </row>
    <row r="499" spans="1:18" s="157" customFormat="1">
      <c r="A499" s="156"/>
      <c r="B499" s="158"/>
      <c r="C499" s="159"/>
      <c r="K499" s="156"/>
      <c r="L499" s="156"/>
      <c r="M499" s="156"/>
      <c r="N499" s="156"/>
      <c r="O499" s="156"/>
      <c r="P499" s="156"/>
      <c r="Q499" s="156"/>
      <c r="R499" s="156"/>
    </row>
    <row r="500" spans="1:18" s="157" customFormat="1">
      <c r="A500" s="156"/>
      <c r="B500" s="158"/>
      <c r="C500" s="159"/>
      <c r="K500" s="156"/>
      <c r="L500" s="156"/>
      <c r="M500" s="156"/>
      <c r="N500" s="156"/>
      <c r="O500" s="156"/>
      <c r="P500" s="156"/>
      <c r="Q500" s="156"/>
      <c r="R500" s="156"/>
    </row>
    <row r="501" spans="1:18" s="157" customFormat="1">
      <c r="A501" s="156"/>
      <c r="B501" s="158"/>
      <c r="C501" s="159"/>
      <c r="K501" s="156"/>
      <c r="L501" s="156"/>
      <c r="M501" s="156"/>
      <c r="N501" s="156"/>
      <c r="O501" s="156"/>
      <c r="P501" s="156"/>
      <c r="Q501" s="156"/>
      <c r="R501" s="156"/>
    </row>
    <row r="502" spans="1:18" s="157" customFormat="1">
      <c r="A502" s="156"/>
      <c r="B502" s="158"/>
      <c r="C502" s="159"/>
      <c r="K502" s="156"/>
      <c r="L502" s="156"/>
      <c r="M502" s="156"/>
      <c r="N502" s="156"/>
      <c r="O502" s="156"/>
      <c r="P502" s="156"/>
      <c r="Q502" s="156"/>
      <c r="R502" s="156"/>
    </row>
    <row r="503" spans="1:18" s="157" customFormat="1">
      <c r="A503" s="156"/>
      <c r="B503" s="158"/>
      <c r="C503" s="159"/>
      <c r="K503" s="156"/>
      <c r="L503" s="156"/>
      <c r="M503" s="156"/>
      <c r="N503" s="156"/>
      <c r="O503" s="156"/>
      <c r="P503" s="156"/>
      <c r="Q503" s="156"/>
      <c r="R503" s="156"/>
    </row>
    <row r="504" spans="1:18" s="157" customFormat="1">
      <c r="A504" s="156"/>
      <c r="B504" s="158"/>
      <c r="C504" s="159"/>
      <c r="K504" s="156"/>
      <c r="L504" s="156"/>
      <c r="M504" s="156"/>
      <c r="N504" s="156"/>
      <c r="O504" s="156"/>
      <c r="P504" s="156"/>
      <c r="Q504" s="156"/>
      <c r="R504" s="156"/>
    </row>
    <row r="505" spans="1:18" s="157" customFormat="1">
      <c r="A505" s="156"/>
      <c r="B505" s="158"/>
      <c r="C505" s="159"/>
      <c r="K505" s="156"/>
      <c r="L505" s="156"/>
      <c r="M505" s="156"/>
      <c r="N505" s="156"/>
      <c r="O505" s="156"/>
      <c r="P505" s="156"/>
      <c r="Q505" s="156"/>
      <c r="R505" s="156"/>
    </row>
    <row r="506" spans="1:18" s="157" customFormat="1">
      <c r="A506" s="156"/>
      <c r="B506" s="158"/>
      <c r="C506" s="159"/>
      <c r="K506" s="156"/>
      <c r="L506" s="156"/>
      <c r="M506" s="156"/>
      <c r="N506" s="156"/>
      <c r="O506" s="156"/>
      <c r="P506" s="156"/>
      <c r="Q506" s="156"/>
      <c r="R506" s="156"/>
    </row>
    <row r="507" spans="1:18" s="157" customFormat="1">
      <c r="A507" s="156"/>
      <c r="B507" s="158"/>
      <c r="C507" s="159"/>
      <c r="K507" s="156"/>
      <c r="L507" s="156"/>
      <c r="M507" s="156"/>
      <c r="N507" s="156"/>
      <c r="O507" s="156"/>
      <c r="P507" s="156"/>
      <c r="Q507" s="156"/>
      <c r="R507" s="156"/>
    </row>
    <row r="508" spans="1:18" s="157" customFormat="1">
      <c r="A508" s="156"/>
      <c r="B508" s="158"/>
      <c r="C508" s="159"/>
      <c r="K508" s="156"/>
      <c r="L508" s="156"/>
      <c r="M508" s="156"/>
      <c r="N508" s="156"/>
      <c r="O508" s="156"/>
      <c r="P508" s="156"/>
      <c r="Q508" s="156"/>
      <c r="R508" s="156"/>
    </row>
    <row r="509" spans="1:18" s="157" customFormat="1">
      <c r="A509" s="156"/>
      <c r="B509" s="158"/>
      <c r="C509" s="159"/>
      <c r="K509" s="156"/>
      <c r="L509" s="156"/>
      <c r="M509" s="156"/>
      <c r="N509" s="156"/>
      <c r="O509" s="156"/>
      <c r="P509" s="156"/>
      <c r="Q509" s="156"/>
      <c r="R509" s="156"/>
    </row>
    <row r="510" spans="1:18" s="157" customFormat="1">
      <c r="A510" s="156"/>
      <c r="B510" s="158"/>
      <c r="C510" s="159"/>
      <c r="K510" s="156"/>
      <c r="L510" s="156"/>
      <c r="M510" s="156"/>
      <c r="N510" s="156"/>
      <c r="O510" s="156"/>
      <c r="P510" s="156"/>
      <c r="Q510" s="156"/>
      <c r="R510" s="156"/>
    </row>
    <row r="511" spans="1:18" s="157" customFormat="1">
      <c r="A511" s="156"/>
      <c r="B511" s="158"/>
      <c r="C511" s="159"/>
      <c r="K511" s="156"/>
      <c r="L511" s="156"/>
      <c r="M511" s="156"/>
      <c r="N511" s="156"/>
      <c r="O511" s="156"/>
      <c r="P511" s="156"/>
      <c r="Q511" s="156"/>
      <c r="R511" s="156"/>
    </row>
    <row r="512" spans="1:18" s="157" customFormat="1">
      <c r="A512" s="156"/>
      <c r="B512" s="158"/>
      <c r="C512" s="159"/>
      <c r="K512" s="156"/>
      <c r="L512" s="156"/>
      <c r="M512" s="156"/>
      <c r="N512" s="156"/>
      <c r="O512" s="156"/>
      <c r="P512" s="156"/>
      <c r="Q512" s="156"/>
      <c r="R512" s="156"/>
    </row>
    <row r="513" spans="1:18" s="157" customFormat="1">
      <c r="A513" s="156"/>
      <c r="B513" s="158"/>
      <c r="C513" s="159"/>
      <c r="K513" s="156"/>
      <c r="L513" s="156"/>
      <c r="M513" s="156"/>
      <c r="N513" s="156"/>
      <c r="O513" s="156"/>
      <c r="P513" s="156"/>
      <c r="Q513" s="156"/>
      <c r="R513" s="156"/>
    </row>
    <row r="514" spans="1:18" s="157" customFormat="1">
      <c r="A514" s="156"/>
      <c r="B514" s="158"/>
      <c r="C514" s="159"/>
      <c r="K514" s="156"/>
      <c r="L514" s="156"/>
      <c r="M514" s="156"/>
      <c r="N514" s="156"/>
      <c r="O514" s="156"/>
      <c r="P514" s="156"/>
      <c r="Q514" s="156"/>
      <c r="R514" s="156"/>
    </row>
    <row r="515" spans="1:18" s="157" customFormat="1">
      <c r="A515" s="156"/>
      <c r="B515" s="158"/>
      <c r="C515" s="159"/>
      <c r="K515" s="156"/>
      <c r="L515" s="156"/>
      <c r="M515" s="156"/>
      <c r="N515" s="156"/>
      <c r="O515" s="156"/>
      <c r="P515" s="156"/>
      <c r="Q515" s="156"/>
      <c r="R515" s="156"/>
    </row>
    <row r="516" spans="1:18" s="157" customFormat="1">
      <c r="A516" s="156"/>
      <c r="B516" s="158"/>
      <c r="C516" s="159"/>
      <c r="K516" s="156"/>
      <c r="L516" s="156"/>
      <c r="M516" s="156"/>
      <c r="N516" s="156"/>
      <c r="O516" s="156"/>
      <c r="P516" s="156"/>
      <c r="Q516" s="156"/>
      <c r="R516" s="156"/>
    </row>
    <row r="517" spans="1:18" s="157" customFormat="1">
      <c r="A517" s="156"/>
      <c r="B517" s="158"/>
      <c r="C517" s="159"/>
      <c r="K517" s="156"/>
      <c r="L517" s="156"/>
      <c r="M517" s="156"/>
      <c r="N517" s="156"/>
      <c r="O517" s="156"/>
      <c r="P517" s="156"/>
      <c r="Q517" s="156"/>
      <c r="R517" s="156"/>
    </row>
    <row r="518" spans="1:18" s="157" customFormat="1">
      <c r="A518" s="156"/>
      <c r="B518" s="158"/>
      <c r="C518" s="159"/>
      <c r="K518" s="156"/>
      <c r="L518" s="156"/>
      <c r="M518" s="156"/>
      <c r="N518" s="156"/>
      <c r="O518" s="156"/>
      <c r="P518" s="156"/>
      <c r="Q518" s="156"/>
      <c r="R518" s="156"/>
    </row>
    <row r="519" spans="1:18" s="157" customFormat="1">
      <c r="A519" s="156"/>
      <c r="B519" s="158"/>
      <c r="C519" s="159"/>
      <c r="K519" s="156"/>
      <c r="L519" s="156"/>
      <c r="M519" s="156"/>
      <c r="N519" s="156"/>
      <c r="O519" s="156"/>
      <c r="P519" s="156"/>
      <c r="Q519" s="156"/>
      <c r="R519" s="156"/>
    </row>
    <row r="520" spans="1:18" s="157" customFormat="1">
      <c r="A520" s="156"/>
      <c r="B520" s="158"/>
      <c r="C520" s="159"/>
      <c r="K520" s="156"/>
      <c r="L520" s="156"/>
      <c r="M520" s="156"/>
      <c r="N520" s="156"/>
      <c r="O520" s="156"/>
      <c r="P520" s="156"/>
      <c r="Q520" s="156"/>
      <c r="R520" s="156"/>
    </row>
    <row r="521" spans="1:18" s="157" customFormat="1">
      <c r="A521" s="156"/>
      <c r="B521" s="158"/>
      <c r="C521" s="159"/>
      <c r="K521" s="156"/>
      <c r="L521" s="156"/>
      <c r="M521" s="156"/>
      <c r="N521" s="156"/>
      <c r="O521" s="156"/>
      <c r="P521" s="156"/>
      <c r="Q521" s="156"/>
      <c r="R521" s="156"/>
    </row>
    <row r="522" spans="1:18" s="157" customFormat="1">
      <c r="A522" s="156"/>
      <c r="B522" s="158"/>
      <c r="C522" s="159"/>
      <c r="K522" s="156"/>
      <c r="L522" s="156"/>
      <c r="M522" s="156"/>
      <c r="N522" s="156"/>
      <c r="O522" s="156"/>
      <c r="P522" s="156"/>
      <c r="Q522" s="156"/>
      <c r="R522" s="156"/>
    </row>
    <row r="523" spans="1:18" s="157" customFormat="1">
      <c r="A523" s="156"/>
      <c r="B523" s="158"/>
      <c r="C523" s="159"/>
      <c r="K523" s="156"/>
      <c r="L523" s="156"/>
      <c r="M523" s="156"/>
      <c r="N523" s="156"/>
      <c r="O523" s="156"/>
      <c r="P523" s="156"/>
      <c r="Q523" s="156"/>
      <c r="R523" s="156"/>
    </row>
    <row r="524" spans="1:18" s="157" customFormat="1">
      <c r="A524" s="156"/>
      <c r="B524" s="158"/>
      <c r="C524" s="159"/>
      <c r="K524" s="156"/>
      <c r="L524" s="156"/>
      <c r="M524" s="156"/>
      <c r="N524" s="156"/>
      <c r="O524" s="156"/>
      <c r="P524" s="156"/>
      <c r="Q524" s="156"/>
      <c r="R524" s="156"/>
    </row>
    <row r="525" spans="1:18" s="157" customFormat="1">
      <c r="A525" s="156"/>
      <c r="B525" s="158"/>
      <c r="C525" s="159"/>
      <c r="K525" s="156"/>
      <c r="L525" s="156"/>
      <c r="M525" s="156"/>
      <c r="N525" s="156"/>
      <c r="O525" s="156"/>
      <c r="P525" s="156"/>
      <c r="Q525" s="156"/>
      <c r="R525" s="156"/>
    </row>
    <row r="526" spans="1:18" s="157" customFormat="1">
      <c r="A526" s="156"/>
      <c r="B526" s="158"/>
      <c r="C526" s="159"/>
      <c r="K526" s="156"/>
      <c r="L526" s="156"/>
      <c r="M526" s="156"/>
      <c r="N526" s="156"/>
      <c r="O526" s="156"/>
      <c r="P526" s="156"/>
      <c r="Q526" s="156"/>
      <c r="R526" s="156"/>
    </row>
    <row r="527" spans="1:18" s="157" customFormat="1">
      <c r="A527" s="156"/>
      <c r="B527" s="158"/>
      <c r="C527" s="159"/>
      <c r="K527" s="156"/>
      <c r="L527" s="156"/>
      <c r="M527" s="156"/>
      <c r="N527" s="156"/>
      <c r="O527" s="156"/>
      <c r="P527" s="156"/>
      <c r="Q527" s="156"/>
      <c r="R527" s="156"/>
    </row>
    <row r="528" spans="1:18" s="157" customFormat="1">
      <c r="A528" s="156"/>
      <c r="B528" s="158"/>
      <c r="C528" s="159"/>
      <c r="K528" s="156"/>
      <c r="L528" s="156"/>
      <c r="M528" s="156"/>
      <c r="N528" s="156"/>
      <c r="O528" s="156"/>
      <c r="P528" s="156"/>
      <c r="Q528" s="156"/>
      <c r="R528" s="156"/>
    </row>
    <row r="529" spans="1:18" s="157" customFormat="1">
      <c r="A529" s="156"/>
      <c r="B529" s="158"/>
      <c r="C529" s="159"/>
      <c r="K529" s="156"/>
      <c r="L529" s="156"/>
      <c r="M529" s="156"/>
      <c r="N529" s="156"/>
      <c r="O529" s="156"/>
      <c r="P529" s="156"/>
      <c r="Q529" s="156"/>
      <c r="R529" s="156"/>
    </row>
    <row r="530" spans="1:18" s="157" customFormat="1">
      <c r="A530" s="156"/>
      <c r="B530" s="158"/>
      <c r="C530" s="159"/>
      <c r="K530" s="156"/>
      <c r="L530" s="156"/>
      <c r="M530" s="156"/>
      <c r="N530" s="156"/>
      <c r="O530" s="156"/>
      <c r="P530" s="156"/>
      <c r="Q530" s="156"/>
      <c r="R530" s="156"/>
    </row>
    <row r="531" spans="1:18" s="157" customFormat="1">
      <c r="A531" s="156"/>
      <c r="B531" s="158"/>
      <c r="C531" s="159"/>
      <c r="K531" s="156"/>
      <c r="L531" s="156"/>
      <c r="M531" s="156"/>
      <c r="N531" s="156"/>
      <c r="O531" s="156"/>
      <c r="P531" s="156"/>
      <c r="Q531" s="156"/>
      <c r="R531" s="156"/>
    </row>
    <row r="532" spans="1:18" s="157" customFormat="1">
      <c r="A532" s="156"/>
      <c r="B532" s="158"/>
      <c r="C532" s="159"/>
      <c r="K532" s="156"/>
      <c r="L532" s="156"/>
      <c r="M532" s="156"/>
      <c r="N532" s="156"/>
      <c r="O532" s="156"/>
      <c r="P532" s="156"/>
      <c r="Q532" s="156"/>
      <c r="R532" s="156"/>
    </row>
    <row r="533" spans="1:18" s="157" customFormat="1">
      <c r="A533" s="156"/>
      <c r="B533" s="158"/>
      <c r="C533" s="159"/>
      <c r="K533" s="156"/>
      <c r="L533" s="156"/>
      <c r="M533" s="156"/>
      <c r="N533" s="156"/>
      <c r="O533" s="156"/>
      <c r="P533" s="156"/>
      <c r="Q533" s="156"/>
      <c r="R533" s="156"/>
    </row>
    <row r="534" spans="1:18" s="157" customFormat="1">
      <c r="A534" s="156"/>
      <c r="B534" s="158"/>
      <c r="C534" s="159"/>
      <c r="K534" s="156"/>
      <c r="L534" s="156"/>
      <c r="M534" s="156"/>
      <c r="N534" s="156"/>
      <c r="O534" s="156"/>
      <c r="P534" s="156"/>
      <c r="Q534" s="156"/>
      <c r="R534" s="156"/>
    </row>
    <row r="535" spans="1:18" s="157" customFormat="1">
      <c r="A535" s="156"/>
      <c r="B535" s="158"/>
      <c r="C535" s="159"/>
      <c r="K535" s="156"/>
      <c r="L535" s="156"/>
      <c r="M535" s="156"/>
      <c r="N535" s="156"/>
      <c r="O535" s="156"/>
      <c r="P535" s="156"/>
      <c r="Q535" s="156"/>
      <c r="R535" s="156"/>
    </row>
    <row r="536" spans="1:18" s="157" customFormat="1">
      <c r="A536" s="156"/>
      <c r="B536" s="158"/>
      <c r="C536" s="159"/>
      <c r="K536" s="156"/>
      <c r="L536" s="156"/>
      <c r="M536" s="156"/>
      <c r="N536" s="156"/>
      <c r="O536" s="156"/>
      <c r="P536" s="156"/>
      <c r="Q536" s="156"/>
      <c r="R536" s="156"/>
    </row>
    <row r="537" spans="1:18" s="157" customFormat="1">
      <c r="A537" s="156"/>
      <c r="B537" s="158"/>
      <c r="C537" s="159"/>
      <c r="K537" s="156"/>
      <c r="L537" s="156"/>
      <c r="M537" s="156"/>
      <c r="N537" s="156"/>
      <c r="O537" s="156"/>
      <c r="P537" s="156"/>
      <c r="Q537" s="156"/>
      <c r="R537" s="156"/>
    </row>
    <row r="538" spans="1:18" s="157" customFormat="1">
      <c r="A538" s="156"/>
      <c r="B538" s="158"/>
      <c r="C538" s="159"/>
      <c r="K538" s="156"/>
      <c r="L538" s="156"/>
      <c r="M538" s="156"/>
      <c r="N538" s="156"/>
      <c r="O538" s="156"/>
      <c r="P538" s="156"/>
      <c r="Q538" s="156"/>
      <c r="R538" s="156"/>
    </row>
    <row r="539" spans="1:18" s="157" customFormat="1">
      <c r="A539" s="156"/>
      <c r="B539" s="158"/>
      <c r="C539" s="159"/>
      <c r="K539" s="156"/>
      <c r="L539" s="156"/>
      <c r="M539" s="156"/>
      <c r="N539" s="156"/>
      <c r="O539" s="156"/>
      <c r="P539" s="156"/>
      <c r="Q539" s="156"/>
      <c r="R539" s="156"/>
    </row>
    <row r="540" spans="1:18" s="157" customFormat="1">
      <c r="A540" s="156"/>
      <c r="B540" s="158"/>
      <c r="C540" s="159"/>
      <c r="K540" s="156"/>
      <c r="L540" s="156"/>
      <c r="M540" s="156"/>
      <c r="N540" s="156"/>
      <c r="O540" s="156"/>
      <c r="P540" s="156"/>
      <c r="Q540" s="156"/>
      <c r="R540" s="156"/>
    </row>
    <row r="541" spans="1:18" s="157" customFormat="1">
      <c r="A541" s="156"/>
      <c r="B541" s="158"/>
      <c r="C541" s="159"/>
      <c r="K541" s="156"/>
      <c r="L541" s="156"/>
      <c r="M541" s="156"/>
      <c r="N541" s="156"/>
      <c r="O541" s="156"/>
      <c r="P541" s="156"/>
      <c r="Q541" s="156"/>
      <c r="R541" s="156"/>
    </row>
    <row r="542" spans="1:18" s="157" customFormat="1">
      <c r="A542" s="156"/>
      <c r="B542" s="158"/>
      <c r="C542" s="159"/>
      <c r="K542" s="156"/>
      <c r="L542" s="156"/>
      <c r="M542" s="156"/>
      <c r="N542" s="156"/>
      <c r="O542" s="156"/>
      <c r="P542" s="156"/>
      <c r="Q542" s="156"/>
      <c r="R542" s="156"/>
    </row>
    <row r="543" spans="1:18" s="157" customFormat="1">
      <c r="A543" s="156"/>
      <c r="B543" s="158"/>
      <c r="C543" s="159"/>
      <c r="K543" s="156"/>
      <c r="L543" s="156"/>
      <c r="M543" s="156"/>
      <c r="N543" s="156"/>
      <c r="O543" s="156"/>
      <c r="P543" s="156"/>
      <c r="Q543" s="156"/>
      <c r="R543" s="156"/>
    </row>
    <row r="544" spans="1:18" s="157" customFormat="1">
      <c r="A544" s="156"/>
      <c r="B544" s="158"/>
      <c r="C544" s="159"/>
      <c r="K544" s="156"/>
      <c r="L544" s="156"/>
      <c r="M544" s="156"/>
      <c r="N544" s="156"/>
      <c r="O544" s="156"/>
      <c r="P544" s="156"/>
      <c r="Q544" s="156"/>
      <c r="R544" s="156"/>
    </row>
    <row r="545" spans="1:18" s="157" customFormat="1">
      <c r="A545" s="156"/>
      <c r="B545" s="158"/>
      <c r="C545" s="159"/>
      <c r="K545" s="156"/>
      <c r="L545" s="156"/>
      <c r="M545" s="156"/>
      <c r="N545" s="156"/>
      <c r="O545" s="156"/>
      <c r="P545" s="156"/>
      <c r="Q545" s="156"/>
      <c r="R545" s="156"/>
    </row>
    <row r="546" spans="1:18" s="157" customFormat="1">
      <c r="A546" s="156"/>
      <c r="B546" s="158"/>
      <c r="C546" s="159"/>
      <c r="K546" s="156"/>
      <c r="L546" s="156"/>
      <c r="M546" s="156"/>
      <c r="N546" s="156"/>
      <c r="O546" s="156"/>
      <c r="P546" s="156"/>
      <c r="Q546" s="156"/>
      <c r="R546" s="156"/>
    </row>
    <row r="547" spans="1:18" s="157" customFormat="1">
      <c r="A547" s="156"/>
      <c r="B547" s="158"/>
      <c r="C547" s="159"/>
      <c r="K547" s="156"/>
      <c r="L547" s="156"/>
      <c r="M547" s="156"/>
      <c r="N547" s="156"/>
      <c r="O547" s="156"/>
      <c r="P547" s="156"/>
      <c r="Q547" s="156"/>
      <c r="R547" s="156"/>
    </row>
    <row r="548" spans="1:18" s="157" customFormat="1">
      <c r="A548" s="156"/>
      <c r="B548" s="158"/>
      <c r="C548" s="159"/>
      <c r="K548" s="156"/>
      <c r="L548" s="156"/>
      <c r="M548" s="156"/>
      <c r="N548" s="156"/>
      <c r="O548" s="156"/>
      <c r="P548" s="156"/>
      <c r="Q548" s="156"/>
      <c r="R548" s="156"/>
    </row>
    <row r="549" spans="1:18" s="157" customFormat="1">
      <c r="A549" s="156"/>
      <c r="B549" s="158"/>
      <c r="C549" s="159"/>
      <c r="K549" s="156"/>
      <c r="L549" s="156"/>
      <c r="M549" s="156"/>
      <c r="N549" s="156"/>
      <c r="O549" s="156"/>
      <c r="P549" s="156"/>
      <c r="Q549" s="156"/>
      <c r="R549" s="156"/>
    </row>
    <row r="550" spans="1:18" s="157" customFormat="1">
      <c r="A550" s="156"/>
      <c r="B550" s="158"/>
      <c r="C550" s="159"/>
      <c r="K550" s="156"/>
      <c r="L550" s="156"/>
      <c r="M550" s="156"/>
      <c r="N550" s="156"/>
      <c r="O550" s="156"/>
      <c r="P550" s="156"/>
      <c r="Q550" s="156"/>
      <c r="R550" s="156"/>
    </row>
    <row r="551" spans="1:18" s="157" customFormat="1">
      <c r="A551" s="156"/>
      <c r="B551" s="158"/>
      <c r="C551" s="159"/>
      <c r="K551" s="156"/>
      <c r="L551" s="156"/>
      <c r="M551" s="156"/>
      <c r="N551" s="156"/>
      <c r="O551" s="156"/>
      <c r="P551" s="156"/>
      <c r="Q551" s="156"/>
      <c r="R551" s="156"/>
    </row>
    <row r="552" spans="1:18" s="157" customFormat="1">
      <c r="A552" s="156"/>
      <c r="B552" s="158"/>
      <c r="C552" s="159"/>
      <c r="K552" s="156"/>
      <c r="L552" s="156"/>
      <c r="M552" s="156"/>
      <c r="N552" s="156"/>
      <c r="O552" s="156"/>
      <c r="P552" s="156"/>
      <c r="Q552" s="156"/>
      <c r="R552" s="156"/>
    </row>
    <row r="553" spans="1:18" s="157" customFormat="1">
      <c r="A553" s="156"/>
      <c r="B553" s="158"/>
      <c r="C553" s="159"/>
      <c r="K553" s="156"/>
      <c r="L553" s="156"/>
      <c r="M553" s="156"/>
      <c r="N553" s="156"/>
      <c r="O553" s="156"/>
      <c r="P553" s="156"/>
      <c r="Q553" s="156"/>
      <c r="R553" s="156"/>
    </row>
    <row r="554" spans="1:18" s="157" customFormat="1">
      <c r="A554" s="156"/>
      <c r="B554" s="158"/>
      <c r="C554" s="159"/>
      <c r="K554" s="156"/>
      <c r="L554" s="156"/>
      <c r="M554" s="156"/>
      <c r="N554" s="156"/>
      <c r="O554" s="156"/>
      <c r="P554" s="156"/>
      <c r="Q554" s="156"/>
      <c r="R554" s="156"/>
    </row>
    <row r="555" spans="1:18" s="157" customFormat="1">
      <c r="A555" s="156"/>
      <c r="B555" s="158"/>
      <c r="C555" s="159"/>
      <c r="K555" s="156"/>
      <c r="L555" s="156"/>
      <c r="M555" s="156"/>
      <c r="N555" s="156"/>
      <c r="O555" s="156"/>
      <c r="P555" s="156"/>
      <c r="Q555" s="156"/>
      <c r="R555" s="156"/>
    </row>
    <row r="556" spans="1:18" s="157" customFormat="1">
      <c r="A556" s="156"/>
      <c r="B556" s="158"/>
      <c r="C556" s="159"/>
      <c r="K556" s="156"/>
      <c r="L556" s="156"/>
      <c r="M556" s="156"/>
      <c r="N556" s="156"/>
      <c r="O556" s="156"/>
      <c r="P556" s="156"/>
      <c r="Q556" s="156"/>
      <c r="R556" s="156"/>
    </row>
    <row r="557" spans="1:18" s="157" customFormat="1">
      <c r="A557" s="156"/>
      <c r="B557" s="158"/>
      <c r="C557" s="159"/>
      <c r="K557" s="156"/>
      <c r="L557" s="156"/>
      <c r="M557" s="156"/>
      <c r="N557" s="156"/>
      <c r="O557" s="156"/>
      <c r="P557" s="156"/>
      <c r="Q557" s="156"/>
      <c r="R557" s="156"/>
    </row>
    <row r="558" spans="1:18" s="157" customFormat="1">
      <c r="A558" s="156"/>
      <c r="B558" s="158"/>
      <c r="C558" s="159"/>
      <c r="K558" s="156"/>
      <c r="L558" s="156"/>
      <c r="M558" s="156"/>
      <c r="N558" s="156"/>
      <c r="O558" s="156"/>
      <c r="P558" s="156"/>
      <c r="Q558" s="156"/>
      <c r="R558" s="156"/>
    </row>
    <row r="559" spans="1:18" s="157" customFormat="1">
      <c r="A559" s="156"/>
      <c r="B559" s="158"/>
      <c r="C559" s="159"/>
      <c r="K559" s="156"/>
      <c r="L559" s="156"/>
      <c r="M559" s="156"/>
      <c r="N559" s="156"/>
      <c r="O559" s="156"/>
      <c r="P559" s="156"/>
      <c r="Q559" s="156"/>
      <c r="R559" s="156"/>
    </row>
    <row r="560" spans="1:18" s="157" customFormat="1">
      <c r="A560" s="156"/>
      <c r="B560" s="158"/>
      <c r="C560" s="159"/>
      <c r="K560" s="156"/>
      <c r="L560" s="156"/>
      <c r="M560" s="156"/>
      <c r="N560" s="156"/>
      <c r="O560" s="156"/>
      <c r="P560" s="156"/>
      <c r="Q560" s="156"/>
      <c r="R560" s="156"/>
    </row>
    <row r="561" spans="1:18" s="157" customFormat="1">
      <c r="A561" s="156"/>
      <c r="B561" s="158"/>
      <c r="C561" s="159"/>
      <c r="K561" s="156"/>
      <c r="L561" s="156"/>
      <c r="M561" s="156"/>
      <c r="N561" s="156"/>
      <c r="O561" s="156"/>
      <c r="P561" s="156"/>
      <c r="Q561" s="156"/>
      <c r="R561" s="156"/>
    </row>
    <row r="562" spans="1:18" s="157" customFormat="1">
      <c r="A562" s="156"/>
      <c r="B562" s="158"/>
      <c r="C562" s="159"/>
      <c r="K562" s="156"/>
      <c r="L562" s="156"/>
      <c r="M562" s="156"/>
      <c r="N562" s="156"/>
      <c r="O562" s="156"/>
      <c r="P562" s="156"/>
      <c r="Q562" s="156"/>
      <c r="R562" s="156"/>
    </row>
    <row r="563" spans="1:18" s="157" customFormat="1">
      <c r="A563" s="156"/>
      <c r="B563" s="158"/>
      <c r="C563" s="159"/>
      <c r="K563" s="156"/>
      <c r="L563" s="156"/>
      <c r="M563" s="156"/>
      <c r="N563" s="156"/>
      <c r="O563" s="156"/>
      <c r="P563" s="156"/>
      <c r="Q563" s="156"/>
      <c r="R563" s="156"/>
    </row>
    <row r="564" spans="1:18" s="157" customFormat="1">
      <c r="A564" s="156"/>
      <c r="B564" s="158"/>
      <c r="C564" s="159"/>
      <c r="K564" s="156"/>
      <c r="L564" s="156"/>
      <c r="M564" s="156"/>
      <c r="N564" s="156"/>
      <c r="O564" s="156"/>
      <c r="P564" s="156"/>
      <c r="Q564" s="156"/>
      <c r="R564" s="156"/>
    </row>
    <row r="565" spans="1:18" s="157" customFormat="1">
      <c r="A565" s="156"/>
      <c r="B565" s="158"/>
      <c r="C565" s="159"/>
      <c r="K565" s="156"/>
      <c r="L565" s="156"/>
      <c r="M565" s="156"/>
      <c r="N565" s="156"/>
      <c r="O565" s="156"/>
      <c r="P565" s="156"/>
      <c r="Q565" s="156"/>
      <c r="R565" s="156"/>
    </row>
    <row r="566" spans="1:18" s="157" customFormat="1">
      <c r="A566" s="156"/>
      <c r="B566" s="158"/>
      <c r="C566" s="159"/>
      <c r="K566" s="156"/>
      <c r="L566" s="156"/>
      <c r="M566" s="156"/>
      <c r="N566" s="156"/>
      <c r="O566" s="156"/>
      <c r="P566" s="156"/>
      <c r="Q566" s="156"/>
      <c r="R566" s="156"/>
    </row>
    <row r="567" spans="1:18" s="157" customFormat="1">
      <c r="A567" s="156"/>
      <c r="B567" s="158"/>
      <c r="C567" s="159"/>
      <c r="K567" s="156"/>
      <c r="L567" s="156"/>
      <c r="M567" s="156"/>
      <c r="N567" s="156"/>
      <c r="O567" s="156"/>
      <c r="P567" s="156"/>
      <c r="Q567" s="156"/>
      <c r="R567" s="156"/>
    </row>
    <row r="568" spans="1:18" s="157" customFormat="1">
      <c r="A568" s="156"/>
      <c r="B568" s="158"/>
      <c r="C568" s="159"/>
      <c r="K568" s="156"/>
      <c r="L568" s="156"/>
      <c r="M568" s="156"/>
      <c r="N568" s="156"/>
      <c r="O568" s="156"/>
      <c r="P568" s="156"/>
      <c r="Q568" s="156"/>
      <c r="R568" s="156"/>
    </row>
    <row r="569" spans="1:18" s="157" customFormat="1">
      <c r="A569" s="156"/>
      <c r="B569" s="158"/>
      <c r="C569" s="159"/>
      <c r="K569" s="156"/>
      <c r="L569" s="156"/>
      <c r="M569" s="156"/>
      <c r="N569" s="156"/>
      <c r="O569" s="156"/>
      <c r="P569" s="156"/>
      <c r="Q569" s="156"/>
      <c r="R569" s="156"/>
    </row>
    <row r="570" spans="1:18" s="157" customFormat="1">
      <c r="A570" s="156"/>
      <c r="B570" s="158"/>
      <c r="C570" s="159"/>
      <c r="K570" s="156"/>
      <c r="L570" s="156"/>
      <c r="M570" s="156"/>
      <c r="N570" s="156"/>
      <c r="O570" s="156"/>
      <c r="P570" s="156"/>
      <c r="Q570" s="156"/>
      <c r="R570" s="156"/>
    </row>
    <row r="571" spans="1:18" s="157" customFormat="1">
      <c r="A571" s="156"/>
      <c r="B571" s="158"/>
      <c r="C571" s="159"/>
      <c r="K571" s="156"/>
      <c r="L571" s="156"/>
      <c r="M571" s="156"/>
      <c r="N571" s="156"/>
      <c r="O571" s="156"/>
      <c r="P571" s="156"/>
      <c r="Q571" s="156"/>
      <c r="R571" s="156"/>
    </row>
    <row r="572" spans="1:18" s="157" customFormat="1">
      <c r="A572" s="156"/>
      <c r="B572" s="158"/>
      <c r="C572" s="159"/>
      <c r="K572" s="156"/>
      <c r="L572" s="156"/>
      <c r="M572" s="156"/>
      <c r="N572" s="156"/>
      <c r="O572" s="156"/>
      <c r="P572" s="156"/>
      <c r="Q572" s="156"/>
      <c r="R572" s="156"/>
    </row>
    <row r="573" spans="1:18" s="157" customFormat="1">
      <c r="A573" s="156"/>
      <c r="B573" s="158"/>
      <c r="C573" s="159"/>
      <c r="K573" s="156"/>
      <c r="L573" s="156"/>
      <c r="M573" s="156"/>
      <c r="N573" s="156"/>
      <c r="O573" s="156"/>
      <c r="P573" s="156"/>
      <c r="Q573" s="156"/>
      <c r="R573" s="156"/>
    </row>
    <row r="574" spans="1:18" s="157" customFormat="1">
      <c r="A574" s="156"/>
      <c r="B574" s="158"/>
      <c r="C574" s="159"/>
      <c r="K574" s="156"/>
      <c r="L574" s="156"/>
      <c r="M574" s="156"/>
      <c r="N574" s="156"/>
      <c r="O574" s="156"/>
      <c r="P574" s="156"/>
      <c r="Q574" s="156"/>
      <c r="R574" s="156"/>
    </row>
    <row r="575" spans="1:18" s="157" customFormat="1">
      <c r="A575" s="156"/>
      <c r="B575" s="158"/>
      <c r="C575" s="159"/>
      <c r="K575" s="156"/>
      <c r="L575" s="156"/>
      <c r="M575" s="156"/>
      <c r="N575" s="156"/>
      <c r="O575" s="156"/>
      <c r="P575" s="156"/>
      <c r="Q575" s="156"/>
      <c r="R575" s="156"/>
    </row>
    <row r="576" spans="1:18" s="157" customFormat="1">
      <c r="A576" s="156"/>
      <c r="B576" s="158"/>
      <c r="C576" s="159"/>
      <c r="K576" s="156"/>
      <c r="L576" s="156"/>
      <c r="M576" s="156"/>
      <c r="N576" s="156"/>
      <c r="O576" s="156"/>
      <c r="P576" s="156"/>
      <c r="Q576" s="156"/>
      <c r="R576" s="156"/>
    </row>
    <row r="577" spans="1:18" s="157" customFormat="1">
      <c r="A577" s="156"/>
      <c r="B577" s="158"/>
      <c r="C577" s="159"/>
      <c r="K577" s="156"/>
      <c r="L577" s="156"/>
      <c r="M577" s="156"/>
      <c r="N577" s="156"/>
      <c r="O577" s="156"/>
      <c r="P577" s="156"/>
      <c r="Q577" s="156"/>
      <c r="R577" s="156"/>
    </row>
    <row r="578" spans="1:18" s="157" customFormat="1">
      <c r="A578" s="156"/>
      <c r="B578" s="158"/>
      <c r="C578" s="159"/>
      <c r="K578" s="156"/>
      <c r="L578" s="156"/>
      <c r="M578" s="156"/>
      <c r="N578" s="156"/>
      <c r="O578" s="156"/>
      <c r="P578" s="156"/>
      <c r="Q578" s="156"/>
      <c r="R578" s="156"/>
    </row>
    <row r="579" spans="1:18" s="157" customFormat="1">
      <c r="A579" s="156"/>
      <c r="B579" s="158"/>
      <c r="C579" s="159"/>
      <c r="K579" s="156"/>
      <c r="L579" s="156"/>
      <c r="M579" s="156"/>
      <c r="N579" s="156"/>
      <c r="O579" s="156"/>
      <c r="P579" s="156"/>
      <c r="Q579" s="156"/>
      <c r="R579" s="156"/>
    </row>
    <row r="580" spans="1:18" s="157" customFormat="1">
      <c r="A580" s="156"/>
      <c r="B580" s="158"/>
      <c r="C580" s="159"/>
      <c r="K580" s="156"/>
      <c r="L580" s="156"/>
      <c r="M580" s="156"/>
      <c r="N580" s="156"/>
      <c r="O580" s="156"/>
      <c r="P580" s="156"/>
      <c r="Q580" s="156"/>
      <c r="R580" s="156"/>
    </row>
    <row r="581" spans="1:18" s="157" customFormat="1">
      <c r="A581" s="156"/>
      <c r="B581" s="158"/>
      <c r="C581" s="159"/>
      <c r="K581" s="156"/>
      <c r="L581" s="156"/>
      <c r="M581" s="156"/>
      <c r="N581" s="156"/>
      <c r="O581" s="156"/>
      <c r="P581" s="156"/>
      <c r="Q581" s="156"/>
      <c r="R581" s="156"/>
    </row>
    <row r="582" spans="1:18" s="157" customFormat="1">
      <c r="A582" s="156"/>
      <c r="B582" s="158"/>
      <c r="C582" s="159"/>
      <c r="K582" s="156"/>
      <c r="L582" s="156"/>
      <c r="M582" s="156"/>
      <c r="N582" s="156"/>
      <c r="O582" s="156"/>
      <c r="P582" s="156"/>
      <c r="Q582" s="156"/>
      <c r="R582" s="156"/>
    </row>
    <row r="583" spans="1:18" s="157" customFormat="1">
      <c r="A583" s="156"/>
      <c r="B583" s="158"/>
      <c r="C583" s="159"/>
      <c r="K583" s="156"/>
      <c r="L583" s="156"/>
      <c r="M583" s="156"/>
      <c r="N583" s="156"/>
      <c r="O583" s="156"/>
      <c r="P583" s="156"/>
      <c r="Q583" s="156"/>
      <c r="R583" s="156"/>
    </row>
    <row r="584" spans="1:18" s="157" customFormat="1">
      <c r="A584" s="156"/>
      <c r="B584" s="158"/>
      <c r="C584" s="159"/>
      <c r="K584" s="156"/>
      <c r="L584" s="156"/>
      <c r="M584" s="156"/>
      <c r="N584" s="156"/>
      <c r="O584" s="156"/>
      <c r="P584" s="156"/>
      <c r="Q584" s="156"/>
      <c r="R584" s="156"/>
    </row>
    <row r="585" spans="1:18" s="157" customFormat="1">
      <c r="A585" s="156"/>
      <c r="B585" s="158"/>
      <c r="C585" s="159"/>
      <c r="K585" s="156"/>
      <c r="L585" s="156"/>
      <c r="M585" s="156"/>
      <c r="N585" s="156"/>
      <c r="O585" s="156"/>
      <c r="P585" s="156"/>
      <c r="Q585" s="156"/>
      <c r="R585" s="156"/>
    </row>
    <row r="586" spans="1:18" s="157" customFormat="1">
      <c r="A586" s="156"/>
      <c r="B586" s="158"/>
      <c r="C586" s="159"/>
      <c r="K586" s="156"/>
      <c r="L586" s="156"/>
      <c r="M586" s="156"/>
      <c r="N586" s="156"/>
      <c r="O586" s="156"/>
      <c r="P586" s="156"/>
      <c r="Q586" s="156"/>
      <c r="R586" s="156"/>
    </row>
    <row r="587" spans="1:18" s="157" customFormat="1">
      <c r="A587" s="156"/>
      <c r="B587" s="158"/>
      <c r="C587" s="159"/>
      <c r="K587" s="156"/>
      <c r="L587" s="156"/>
      <c r="M587" s="156"/>
      <c r="N587" s="156"/>
      <c r="O587" s="156"/>
      <c r="P587" s="156"/>
      <c r="Q587" s="156"/>
      <c r="R587" s="156"/>
    </row>
    <row r="588" spans="1:18" s="157" customFormat="1">
      <c r="A588" s="156"/>
      <c r="B588" s="158"/>
      <c r="C588" s="159"/>
      <c r="K588" s="156"/>
      <c r="L588" s="156"/>
      <c r="M588" s="156"/>
      <c r="N588" s="156"/>
      <c r="O588" s="156"/>
      <c r="P588" s="156"/>
      <c r="Q588" s="156"/>
      <c r="R588" s="156"/>
    </row>
    <row r="589" spans="1:18" s="157" customFormat="1">
      <c r="A589" s="156"/>
      <c r="B589" s="158"/>
      <c r="C589" s="159"/>
      <c r="K589" s="156"/>
      <c r="L589" s="156"/>
      <c r="M589" s="156"/>
      <c r="N589" s="156"/>
      <c r="O589" s="156"/>
      <c r="P589" s="156"/>
      <c r="Q589" s="156"/>
      <c r="R589" s="156"/>
    </row>
    <row r="590" spans="1:18" s="157" customFormat="1">
      <c r="A590" s="156"/>
      <c r="B590" s="158"/>
      <c r="C590" s="159"/>
      <c r="K590" s="156"/>
      <c r="L590" s="156"/>
      <c r="M590" s="156"/>
      <c r="N590" s="156"/>
      <c r="O590" s="156"/>
      <c r="P590" s="156"/>
      <c r="Q590" s="156"/>
      <c r="R590" s="156"/>
    </row>
    <row r="591" spans="1:18" s="157" customFormat="1">
      <c r="A591" s="156"/>
      <c r="B591" s="158"/>
      <c r="C591" s="159"/>
      <c r="K591" s="156"/>
      <c r="L591" s="156"/>
      <c r="M591" s="156"/>
      <c r="N591" s="156"/>
      <c r="O591" s="156"/>
      <c r="P591" s="156"/>
      <c r="Q591" s="156"/>
      <c r="R591" s="156"/>
    </row>
    <row r="592" spans="1:18" s="157" customFormat="1">
      <c r="A592" s="156"/>
      <c r="B592" s="158"/>
      <c r="C592" s="159"/>
      <c r="K592" s="156"/>
      <c r="L592" s="156"/>
      <c r="M592" s="156"/>
      <c r="N592" s="156"/>
      <c r="O592" s="156"/>
      <c r="P592" s="156"/>
      <c r="Q592" s="156"/>
      <c r="R592" s="156"/>
    </row>
    <row r="593" spans="1:18" s="157" customFormat="1">
      <c r="A593" s="156"/>
      <c r="B593" s="158"/>
      <c r="C593" s="159"/>
      <c r="K593" s="156"/>
      <c r="L593" s="156"/>
      <c r="M593" s="156"/>
      <c r="N593" s="156"/>
      <c r="O593" s="156"/>
      <c r="P593" s="156"/>
      <c r="Q593" s="156"/>
      <c r="R593" s="156"/>
    </row>
    <row r="594" spans="1:18" s="157" customFormat="1">
      <c r="A594" s="156"/>
      <c r="B594" s="158"/>
      <c r="C594" s="159"/>
      <c r="K594" s="156"/>
      <c r="L594" s="156"/>
      <c r="M594" s="156"/>
      <c r="N594" s="156"/>
      <c r="O594" s="156"/>
      <c r="P594" s="156"/>
      <c r="Q594" s="156"/>
      <c r="R594" s="156"/>
    </row>
    <row r="595" spans="1:18" s="157" customFormat="1">
      <c r="A595" s="156"/>
      <c r="B595" s="158"/>
      <c r="C595" s="159"/>
      <c r="K595" s="156"/>
      <c r="L595" s="156"/>
      <c r="M595" s="156"/>
      <c r="N595" s="156"/>
      <c r="O595" s="156"/>
      <c r="P595" s="156"/>
      <c r="Q595" s="156"/>
      <c r="R595" s="156"/>
    </row>
    <row r="596" spans="1:18" s="157" customFormat="1">
      <c r="A596" s="156"/>
      <c r="B596" s="158"/>
      <c r="C596" s="159"/>
      <c r="K596" s="156"/>
      <c r="L596" s="156"/>
      <c r="M596" s="156"/>
      <c r="N596" s="156"/>
      <c r="O596" s="156"/>
      <c r="P596" s="156"/>
      <c r="Q596" s="156"/>
      <c r="R596" s="156"/>
    </row>
    <row r="597" spans="1:18" s="157" customFormat="1">
      <c r="A597" s="156"/>
      <c r="B597" s="158"/>
      <c r="C597" s="159"/>
      <c r="K597" s="156"/>
      <c r="L597" s="156"/>
      <c r="M597" s="156"/>
      <c r="N597" s="156"/>
      <c r="O597" s="156"/>
      <c r="P597" s="156"/>
      <c r="Q597" s="156"/>
      <c r="R597" s="156"/>
    </row>
    <row r="598" spans="1:18" s="157" customFormat="1">
      <c r="A598" s="156"/>
      <c r="B598" s="158"/>
      <c r="C598" s="159"/>
      <c r="K598" s="156"/>
      <c r="L598" s="156"/>
      <c r="M598" s="156"/>
      <c r="N598" s="156"/>
      <c r="O598" s="156"/>
      <c r="P598" s="156"/>
      <c r="Q598" s="156"/>
      <c r="R598" s="156"/>
    </row>
    <row r="599" spans="1:18" s="157" customFormat="1">
      <c r="A599" s="156"/>
      <c r="B599" s="158"/>
      <c r="C599" s="159"/>
      <c r="K599" s="156"/>
      <c r="L599" s="156"/>
      <c r="M599" s="156"/>
      <c r="N599" s="156"/>
      <c r="O599" s="156"/>
      <c r="P599" s="156"/>
      <c r="Q599" s="156"/>
      <c r="R599" s="156"/>
    </row>
    <row r="600" spans="1:18" s="157" customFormat="1">
      <c r="A600" s="156"/>
      <c r="B600" s="158"/>
      <c r="C600" s="159"/>
      <c r="K600" s="156"/>
      <c r="L600" s="156"/>
      <c r="M600" s="156"/>
      <c r="N600" s="156"/>
      <c r="O600" s="156"/>
      <c r="P600" s="156"/>
      <c r="Q600" s="156"/>
      <c r="R600" s="156"/>
    </row>
    <row r="601" spans="1:18" s="157" customFormat="1">
      <c r="A601" s="156"/>
      <c r="B601" s="158"/>
      <c r="C601" s="159"/>
      <c r="K601" s="156"/>
      <c r="L601" s="156"/>
      <c r="M601" s="156"/>
      <c r="N601" s="156"/>
      <c r="O601" s="156"/>
      <c r="P601" s="156"/>
      <c r="Q601" s="156"/>
      <c r="R601" s="156"/>
    </row>
    <row r="602" spans="1:18" s="157" customFormat="1">
      <c r="A602" s="156"/>
      <c r="B602" s="158"/>
      <c r="C602" s="159"/>
      <c r="K602" s="156"/>
      <c r="L602" s="156"/>
      <c r="M602" s="156"/>
      <c r="N602" s="156"/>
      <c r="O602" s="156"/>
      <c r="P602" s="156"/>
      <c r="Q602" s="156"/>
      <c r="R602" s="156"/>
    </row>
    <row r="603" spans="1:18" s="157" customFormat="1">
      <c r="A603" s="156"/>
      <c r="B603" s="158"/>
      <c r="C603" s="159"/>
      <c r="K603" s="156"/>
      <c r="L603" s="156"/>
      <c r="M603" s="156"/>
      <c r="N603" s="156"/>
      <c r="O603" s="156"/>
      <c r="P603" s="156"/>
      <c r="Q603" s="156"/>
      <c r="R603" s="156"/>
    </row>
    <row r="604" spans="1:18" s="157" customFormat="1">
      <c r="A604" s="156"/>
      <c r="B604" s="158"/>
      <c r="C604" s="159"/>
      <c r="K604" s="156"/>
      <c r="L604" s="156"/>
      <c r="M604" s="156"/>
      <c r="N604" s="156"/>
      <c r="O604" s="156"/>
      <c r="P604" s="156"/>
      <c r="Q604" s="156"/>
      <c r="R604" s="156"/>
    </row>
    <row r="605" spans="1:18" s="157" customFormat="1">
      <c r="A605" s="156"/>
      <c r="B605" s="158"/>
      <c r="C605" s="159"/>
      <c r="K605" s="156"/>
      <c r="L605" s="156"/>
      <c r="M605" s="156"/>
      <c r="N605" s="156"/>
      <c r="O605" s="156"/>
      <c r="P605" s="156"/>
      <c r="Q605" s="156"/>
      <c r="R605" s="156"/>
    </row>
    <row r="606" spans="1:18" s="157" customFormat="1">
      <c r="A606" s="156"/>
      <c r="B606" s="158"/>
      <c r="C606" s="159"/>
      <c r="K606" s="156"/>
      <c r="L606" s="156"/>
      <c r="M606" s="156"/>
      <c r="N606" s="156"/>
      <c r="O606" s="156"/>
      <c r="P606" s="156"/>
      <c r="Q606" s="156"/>
      <c r="R606" s="156"/>
    </row>
    <row r="607" spans="1:18" s="157" customFormat="1">
      <c r="A607" s="156"/>
      <c r="B607" s="158"/>
      <c r="C607" s="159"/>
      <c r="K607" s="156"/>
      <c r="L607" s="156"/>
      <c r="M607" s="156"/>
      <c r="N607" s="156"/>
      <c r="O607" s="156"/>
      <c r="P607" s="156"/>
      <c r="Q607" s="156"/>
      <c r="R607" s="156"/>
    </row>
    <row r="608" spans="1:18" s="157" customFormat="1">
      <c r="A608" s="156"/>
      <c r="B608" s="158"/>
      <c r="C608" s="159"/>
      <c r="K608" s="156"/>
      <c r="L608" s="156"/>
      <c r="M608" s="156"/>
      <c r="N608" s="156"/>
      <c r="O608" s="156"/>
      <c r="P608" s="156"/>
      <c r="Q608" s="156"/>
      <c r="R608" s="156"/>
    </row>
    <row r="609" spans="1:18" s="157" customFormat="1">
      <c r="A609" s="156"/>
      <c r="B609" s="158"/>
      <c r="C609" s="159"/>
      <c r="K609" s="156"/>
      <c r="L609" s="156"/>
      <c r="M609" s="156"/>
      <c r="N609" s="156"/>
      <c r="O609" s="156"/>
      <c r="P609" s="156"/>
      <c r="Q609" s="156"/>
      <c r="R609" s="156"/>
    </row>
    <row r="610" spans="1:18" s="157" customFormat="1">
      <c r="A610" s="156"/>
      <c r="B610" s="158"/>
      <c r="C610" s="159"/>
      <c r="K610" s="156"/>
      <c r="L610" s="156"/>
      <c r="M610" s="156"/>
      <c r="N610" s="156"/>
      <c r="O610" s="156"/>
      <c r="P610" s="156"/>
      <c r="Q610" s="156"/>
      <c r="R610" s="156"/>
    </row>
    <row r="611" spans="1:18" s="157" customFormat="1">
      <c r="A611" s="156"/>
      <c r="B611" s="158"/>
      <c r="C611" s="159"/>
      <c r="K611" s="156"/>
      <c r="L611" s="156"/>
      <c r="M611" s="156"/>
      <c r="N611" s="156"/>
      <c r="O611" s="156"/>
      <c r="P611" s="156"/>
      <c r="Q611" s="156"/>
      <c r="R611" s="156"/>
    </row>
    <row r="612" spans="1:18" s="157" customFormat="1">
      <c r="A612" s="156"/>
      <c r="B612" s="158"/>
      <c r="C612" s="159"/>
      <c r="K612" s="156"/>
      <c r="L612" s="156"/>
      <c r="M612" s="156"/>
      <c r="N612" s="156"/>
      <c r="O612" s="156"/>
      <c r="P612" s="156"/>
      <c r="Q612" s="156"/>
      <c r="R612" s="156"/>
    </row>
    <row r="613" spans="1:18" s="157" customFormat="1">
      <c r="A613" s="156"/>
      <c r="B613" s="158"/>
      <c r="C613" s="159"/>
      <c r="K613" s="156"/>
      <c r="L613" s="156"/>
      <c r="M613" s="156"/>
      <c r="N613" s="156"/>
      <c r="O613" s="156"/>
      <c r="P613" s="156"/>
      <c r="Q613" s="156"/>
      <c r="R613" s="156"/>
    </row>
    <row r="614" spans="1:18" s="157" customFormat="1">
      <c r="A614" s="156"/>
      <c r="B614" s="158"/>
      <c r="C614" s="159"/>
      <c r="K614" s="156"/>
      <c r="L614" s="156"/>
      <c r="M614" s="156"/>
      <c r="N614" s="156"/>
      <c r="O614" s="156"/>
      <c r="P614" s="156"/>
      <c r="Q614" s="156"/>
      <c r="R614" s="156"/>
    </row>
    <row r="615" spans="1:18" s="157" customFormat="1">
      <c r="A615" s="156"/>
      <c r="B615" s="158"/>
      <c r="C615" s="159"/>
      <c r="K615" s="156"/>
      <c r="L615" s="156"/>
      <c r="M615" s="156"/>
      <c r="N615" s="156"/>
      <c r="O615" s="156"/>
      <c r="P615" s="156"/>
      <c r="Q615" s="156"/>
      <c r="R615" s="156"/>
    </row>
    <row r="616" spans="1:18" s="157" customFormat="1">
      <c r="A616" s="156"/>
      <c r="B616" s="158"/>
      <c r="C616" s="159"/>
      <c r="K616" s="156"/>
      <c r="L616" s="156"/>
      <c r="M616" s="156"/>
      <c r="N616" s="156"/>
      <c r="O616" s="156"/>
      <c r="P616" s="156"/>
      <c r="Q616" s="156"/>
      <c r="R616" s="156"/>
    </row>
    <row r="617" spans="1:18" s="157" customFormat="1">
      <c r="A617" s="156"/>
      <c r="B617" s="158"/>
      <c r="C617" s="159"/>
      <c r="K617" s="156"/>
      <c r="L617" s="156"/>
      <c r="M617" s="156"/>
      <c r="N617" s="156"/>
      <c r="O617" s="156"/>
      <c r="P617" s="156"/>
      <c r="Q617" s="156"/>
      <c r="R617" s="156"/>
    </row>
    <row r="618" spans="1:18" s="157" customFormat="1">
      <c r="A618" s="156"/>
      <c r="B618" s="158"/>
      <c r="C618" s="159"/>
      <c r="K618" s="156"/>
      <c r="L618" s="156"/>
      <c r="M618" s="156"/>
      <c r="N618" s="156"/>
      <c r="O618" s="156"/>
      <c r="P618" s="156"/>
      <c r="Q618" s="156"/>
      <c r="R618" s="156"/>
    </row>
    <row r="619" spans="1:18" s="157" customFormat="1">
      <c r="A619" s="156"/>
      <c r="B619" s="158"/>
      <c r="C619" s="159"/>
      <c r="K619" s="156"/>
      <c r="L619" s="156"/>
      <c r="M619" s="156"/>
      <c r="N619" s="156"/>
      <c r="O619" s="156"/>
      <c r="P619" s="156"/>
      <c r="Q619" s="156"/>
      <c r="R619" s="156"/>
    </row>
    <row r="620" spans="1:18" s="157" customFormat="1">
      <c r="A620" s="156"/>
      <c r="B620" s="158"/>
      <c r="C620" s="159"/>
      <c r="K620" s="156"/>
      <c r="L620" s="156"/>
      <c r="M620" s="156"/>
      <c r="N620" s="156"/>
      <c r="O620" s="156"/>
      <c r="P620" s="156"/>
      <c r="Q620" s="156"/>
      <c r="R620" s="156"/>
    </row>
    <row r="621" spans="1:18" s="157" customFormat="1">
      <c r="A621" s="156"/>
      <c r="B621" s="158"/>
      <c r="C621" s="159"/>
      <c r="K621" s="156"/>
      <c r="L621" s="156"/>
      <c r="M621" s="156"/>
      <c r="N621" s="156"/>
      <c r="O621" s="156"/>
      <c r="P621" s="156"/>
      <c r="Q621" s="156"/>
      <c r="R621" s="156"/>
    </row>
    <row r="622" spans="1:18" s="157" customFormat="1">
      <c r="A622" s="156"/>
      <c r="B622" s="158"/>
      <c r="C622" s="159"/>
      <c r="K622" s="156"/>
      <c r="L622" s="156"/>
      <c r="M622" s="156"/>
      <c r="N622" s="156"/>
      <c r="O622" s="156"/>
      <c r="P622" s="156"/>
      <c r="Q622" s="156"/>
      <c r="R622" s="156"/>
    </row>
    <row r="623" spans="1:18" s="157" customFormat="1">
      <c r="A623" s="156"/>
      <c r="B623" s="158"/>
      <c r="C623" s="159"/>
      <c r="K623" s="156"/>
      <c r="L623" s="156"/>
      <c r="M623" s="156"/>
      <c r="N623" s="156"/>
      <c r="O623" s="156"/>
      <c r="P623" s="156"/>
      <c r="Q623" s="156"/>
      <c r="R623" s="156"/>
    </row>
    <row r="624" spans="1:18" s="157" customFormat="1">
      <c r="A624" s="156"/>
      <c r="B624" s="158"/>
      <c r="C624" s="159"/>
      <c r="K624" s="156"/>
      <c r="L624" s="156"/>
      <c r="M624" s="156"/>
      <c r="N624" s="156"/>
      <c r="O624" s="156"/>
      <c r="P624" s="156"/>
      <c r="Q624" s="156"/>
      <c r="R624" s="156"/>
    </row>
    <row r="625" spans="1:18" s="157" customFormat="1">
      <c r="A625" s="156"/>
      <c r="B625" s="158"/>
      <c r="C625" s="159"/>
      <c r="K625" s="156"/>
      <c r="L625" s="156"/>
      <c r="M625" s="156"/>
      <c r="N625" s="156"/>
      <c r="O625" s="156"/>
      <c r="P625" s="156"/>
      <c r="Q625" s="156"/>
      <c r="R625" s="156"/>
    </row>
    <row r="626" spans="1:18" s="157" customFormat="1">
      <c r="A626" s="156"/>
      <c r="B626" s="158"/>
      <c r="C626" s="159"/>
      <c r="K626" s="156"/>
      <c r="L626" s="156"/>
      <c r="M626" s="156"/>
      <c r="N626" s="156"/>
      <c r="O626" s="156"/>
      <c r="P626" s="156"/>
      <c r="Q626" s="156"/>
      <c r="R626" s="156"/>
    </row>
    <row r="627" spans="1:18" s="157" customFormat="1">
      <c r="A627" s="156"/>
      <c r="B627" s="158"/>
      <c r="C627" s="159"/>
      <c r="K627" s="156"/>
      <c r="L627" s="156"/>
      <c r="M627" s="156"/>
      <c r="N627" s="156"/>
      <c r="O627" s="156"/>
      <c r="P627" s="156"/>
      <c r="Q627" s="156"/>
      <c r="R627" s="156"/>
    </row>
    <row r="628" spans="1:18" s="157" customFormat="1">
      <c r="A628" s="156"/>
      <c r="B628" s="158"/>
      <c r="C628" s="159"/>
      <c r="K628" s="156"/>
      <c r="L628" s="156"/>
      <c r="M628" s="156"/>
      <c r="N628" s="156"/>
      <c r="O628" s="156"/>
      <c r="P628" s="156"/>
      <c r="Q628" s="156"/>
      <c r="R628" s="156"/>
    </row>
    <row r="629" spans="1:18" s="157" customFormat="1">
      <c r="A629" s="156"/>
      <c r="B629" s="158"/>
      <c r="C629" s="159"/>
      <c r="K629" s="156"/>
      <c r="L629" s="156"/>
      <c r="M629" s="156"/>
      <c r="N629" s="156"/>
      <c r="O629" s="156"/>
      <c r="P629" s="156"/>
      <c r="Q629" s="156"/>
      <c r="R629" s="156"/>
    </row>
    <row r="630" spans="1:18" s="157" customFormat="1">
      <c r="A630" s="156"/>
      <c r="B630" s="158"/>
      <c r="C630" s="159"/>
      <c r="K630" s="156"/>
      <c r="L630" s="156"/>
      <c r="M630" s="156"/>
      <c r="N630" s="156"/>
      <c r="O630" s="156"/>
      <c r="P630" s="156"/>
      <c r="Q630" s="156"/>
      <c r="R630" s="156"/>
    </row>
    <row r="631" spans="1:18" s="157" customFormat="1">
      <c r="A631" s="156"/>
      <c r="B631" s="158"/>
      <c r="C631" s="159"/>
      <c r="K631" s="156"/>
      <c r="L631" s="156"/>
      <c r="M631" s="156"/>
      <c r="N631" s="156"/>
      <c r="O631" s="156"/>
      <c r="P631" s="156"/>
      <c r="Q631" s="156"/>
      <c r="R631" s="156"/>
    </row>
    <row r="632" spans="1:18" s="157" customFormat="1">
      <c r="A632" s="156"/>
      <c r="B632" s="158"/>
      <c r="C632" s="159"/>
      <c r="K632" s="156"/>
      <c r="L632" s="156"/>
      <c r="M632" s="156"/>
      <c r="N632" s="156"/>
      <c r="O632" s="156"/>
      <c r="P632" s="156"/>
      <c r="Q632" s="156"/>
      <c r="R632" s="156"/>
    </row>
    <row r="633" spans="1:18" s="157" customFormat="1">
      <c r="A633" s="156"/>
      <c r="B633" s="158"/>
      <c r="C633" s="159"/>
      <c r="K633" s="156"/>
      <c r="L633" s="156"/>
      <c r="M633" s="156"/>
      <c r="N633" s="156"/>
      <c r="O633" s="156"/>
      <c r="P633" s="156"/>
      <c r="Q633" s="156"/>
      <c r="R633" s="156"/>
    </row>
    <row r="634" spans="1:18" s="157" customFormat="1">
      <c r="A634" s="156"/>
      <c r="B634" s="158"/>
      <c r="C634" s="159"/>
      <c r="K634" s="156"/>
      <c r="L634" s="156"/>
      <c r="M634" s="156"/>
      <c r="N634" s="156"/>
      <c r="O634" s="156"/>
      <c r="P634" s="156"/>
      <c r="Q634" s="156"/>
      <c r="R634" s="156"/>
    </row>
    <row r="635" spans="1:18" s="157" customFormat="1">
      <c r="A635" s="156"/>
      <c r="B635" s="158"/>
      <c r="C635" s="159"/>
      <c r="K635" s="156"/>
      <c r="L635" s="156"/>
      <c r="M635" s="156"/>
      <c r="N635" s="156"/>
      <c r="O635" s="156"/>
      <c r="P635" s="156"/>
      <c r="Q635" s="156"/>
      <c r="R635" s="156"/>
    </row>
    <row r="636" spans="1:18" s="157" customFormat="1">
      <c r="A636" s="156"/>
      <c r="B636" s="158"/>
      <c r="C636" s="159"/>
      <c r="K636" s="156"/>
      <c r="L636" s="156"/>
      <c r="M636" s="156"/>
      <c r="N636" s="156"/>
      <c r="O636" s="156"/>
      <c r="P636" s="156"/>
      <c r="Q636" s="156"/>
      <c r="R636" s="156"/>
    </row>
    <row r="637" spans="1:18" s="157" customFormat="1">
      <c r="A637" s="156"/>
      <c r="B637" s="158"/>
      <c r="C637" s="159"/>
      <c r="K637" s="156"/>
      <c r="L637" s="156"/>
      <c r="M637" s="156"/>
      <c r="N637" s="156"/>
      <c r="O637" s="156"/>
      <c r="P637" s="156"/>
      <c r="Q637" s="156"/>
      <c r="R637" s="156"/>
    </row>
    <row r="638" spans="1:18" s="157" customFormat="1">
      <c r="A638" s="156"/>
      <c r="B638" s="158"/>
      <c r="C638" s="159"/>
      <c r="K638" s="156"/>
      <c r="L638" s="156"/>
      <c r="M638" s="156"/>
      <c r="N638" s="156"/>
      <c r="O638" s="156"/>
      <c r="P638" s="156"/>
      <c r="Q638" s="156"/>
      <c r="R638" s="156"/>
    </row>
    <row r="639" spans="1:18" s="157" customFormat="1">
      <c r="A639" s="156"/>
      <c r="B639" s="158"/>
      <c r="C639" s="159"/>
      <c r="K639" s="156"/>
      <c r="L639" s="156"/>
      <c r="M639" s="156"/>
      <c r="N639" s="156"/>
      <c r="O639" s="156"/>
      <c r="P639" s="156"/>
      <c r="Q639" s="156"/>
      <c r="R639" s="156"/>
    </row>
    <row r="640" spans="1:18" s="157" customFormat="1">
      <c r="A640" s="156"/>
      <c r="B640" s="158"/>
      <c r="C640" s="159"/>
      <c r="K640" s="156"/>
      <c r="L640" s="156"/>
      <c r="M640" s="156"/>
      <c r="N640" s="156"/>
      <c r="O640" s="156"/>
      <c r="P640" s="156"/>
      <c r="Q640" s="156"/>
      <c r="R640" s="156"/>
    </row>
    <row r="641" spans="1:18" s="157" customFormat="1">
      <c r="A641" s="156"/>
      <c r="B641" s="158"/>
      <c r="C641" s="159"/>
      <c r="K641" s="156"/>
      <c r="L641" s="156"/>
      <c r="M641" s="156"/>
      <c r="N641" s="156"/>
      <c r="O641" s="156"/>
      <c r="P641" s="156"/>
      <c r="Q641" s="156"/>
      <c r="R641" s="156"/>
    </row>
    <row r="642" spans="1:18" s="157" customFormat="1">
      <c r="A642" s="156"/>
      <c r="B642" s="158"/>
      <c r="C642" s="159"/>
      <c r="K642" s="156"/>
      <c r="L642" s="156"/>
      <c r="M642" s="156"/>
      <c r="N642" s="156"/>
      <c r="O642" s="156"/>
      <c r="P642" s="156"/>
      <c r="Q642" s="156"/>
      <c r="R642" s="156"/>
    </row>
    <row r="643" spans="1:18" s="157" customFormat="1">
      <c r="A643" s="156"/>
      <c r="B643" s="158"/>
      <c r="C643" s="159"/>
      <c r="K643" s="156"/>
      <c r="L643" s="156"/>
      <c r="M643" s="156"/>
      <c r="N643" s="156"/>
      <c r="O643" s="156"/>
      <c r="P643" s="156"/>
      <c r="Q643" s="156"/>
      <c r="R643" s="156"/>
    </row>
    <row r="644" spans="1:18" s="157" customFormat="1">
      <c r="A644" s="156"/>
      <c r="B644" s="158"/>
      <c r="C644" s="159"/>
      <c r="K644" s="156"/>
      <c r="L644" s="156"/>
      <c r="M644" s="156"/>
      <c r="N644" s="156"/>
      <c r="O644" s="156"/>
      <c r="P644" s="156"/>
      <c r="Q644" s="156"/>
      <c r="R644" s="156"/>
    </row>
    <row r="645" spans="1:18" s="157" customFormat="1">
      <c r="A645" s="156"/>
      <c r="B645" s="158"/>
      <c r="C645" s="159"/>
      <c r="K645" s="156"/>
      <c r="L645" s="156"/>
      <c r="M645" s="156"/>
      <c r="N645" s="156"/>
      <c r="O645" s="156"/>
      <c r="P645" s="156"/>
      <c r="Q645" s="156"/>
      <c r="R645" s="156"/>
    </row>
    <row r="646" spans="1:18" s="157" customFormat="1">
      <c r="A646" s="156"/>
      <c r="B646" s="158"/>
      <c r="C646" s="159"/>
      <c r="K646" s="156"/>
      <c r="L646" s="156"/>
      <c r="M646" s="156"/>
      <c r="N646" s="156"/>
      <c r="O646" s="156"/>
      <c r="P646" s="156"/>
      <c r="Q646" s="156"/>
      <c r="R646" s="156"/>
    </row>
    <row r="647" spans="1:18" s="157" customFormat="1">
      <c r="A647" s="156"/>
      <c r="B647" s="158"/>
      <c r="C647" s="159"/>
      <c r="K647" s="156"/>
      <c r="L647" s="156"/>
      <c r="M647" s="156"/>
      <c r="N647" s="156"/>
      <c r="O647" s="156"/>
      <c r="P647" s="156"/>
      <c r="Q647" s="156"/>
      <c r="R647" s="156"/>
    </row>
    <row r="648" spans="1:18" s="157" customFormat="1">
      <c r="A648" s="156"/>
      <c r="B648" s="158"/>
      <c r="C648" s="159"/>
      <c r="K648" s="156"/>
      <c r="L648" s="156"/>
      <c r="M648" s="156"/>
      <c r="N648" s="156"/>
      <c r="O648" s="156"/>
      <c r="P648" s="156"/>
      <c r="Q648" s="156"/>
      <c r="R648" s="156"/>
    </row>
    <row r="649" spans="1:18" s="157" customFormat="1">
      <c r="A649" s="156"/>
      <c r="B649" s="158"/>
      <c r="C649" s="159"/>
      <c r="K649" s="156"/>
      <c r="L649" s="156"/>
      <c r="M649" s="156"/>
      <c r="N649" s="156"/>
      <c r="O649" s="156"/>
      <c r="P649" s="156"/>
      <c r="Q649" s="156"/>
      <c r="R649" s="156"/>
    </row>
    <row r="650" spans="1:18" s="157" customFormat="1">
      <c r="A650" s="156"/>
      <c r="B650" s="158"/>
      <c r="C650" s="159"/>
      <c r="K650" s="156"/>
      <c r="L650" s="156"/>
      <c r="M650" s="156"/>
      <c r="N650" s="156"/>
      <c r="O650" s="156"/>
      <c r="P650" s="156"/>
      <c r="Q650" s="156"/>
      <c r="R650" s="156"/>
    </row>
    <row r="651" spans="1:18" s="157" customFormat="1">
      <c r="A651" s="156"/>
      <c r="B651" s="158"/>
      <c r="C651" s="159"/>
      <c r="K651" s="156"/>
      <c r="L651" s="156"/>
      <c r="M651" s="156"/>
      <c r="N651" s="156"/>
      <c r="O651" s="156"/>
      <c r="P651" s="156"/>
      <c r="Q651" s="156"/>
      <c r="R651" s="156"/>
    </row>
    <row r="652" spans="1:18" s="157" customFormat="1">
      <c r="A652" s="156"/>
      <c r="B652" s="158"/>
      <c r="C652" s="159"/>
      <c r="K652" s="156"/>
      <c r="L652" s="156"/>
      <c r="M652" s="156"/>
      <c r="N652" s="156"/>
      <c r="O652" s="156"/>
      <c r="P652" s="156"/>
      <c r="Q652" s="156"/>
      <c r="R652" s="156"/>
    </row>
    <row r="653" spans="1:18" s="157" customFormat="1">
      <c r="A653" s="156"/>
      <c r="B653" s="158"/>
      <c r="C653" s="159"/>
      <c r="K653" s="156"/>
      <c r="L653" s="156"/>
      <c r="M653" s="156"/>
      <c r="N653" s="156"/>
      <c r="O653" s="156"/>
      <c r="P653" s="156"/>
      <c r="Q653" s="156"/>
      <c r="R653" s="156"/>
    </row>
    <row r="654" spans="1:18" s="157" customFormat="1">
      <c r="A654" s="156"/>
      <c r="B654" s="158"/>
      <c r="C654" s="159"/>
      <c r="K654" s="156"/>
      <c r="L654" s="156"/>
      <c r="M654" s="156"/>
      <c r="N654" s="156"/>
      <c r="O654" s="156"/>
      <c r="P654" s="156"/>
      <c r="Q654" s="156"/>
      <c r="R654" s="156"/>
    </row>
    <row r="655" spans="1:18" s="157" customFormat="1">
      <c r="A655" s="156"/>
      <c r="B655" s="158"/>
      <c r="C655" s="159"/>
      <c r="K655" s="156"/>
      <c r="L655" s="156"/>
      <c r="M655" s="156"/>
      <c r="N655" s="156"/>
      <c r="O655" s="156"/>
      <c r="P655" s="156"/>
      <c r="Q655" s="156"/>
      <c r="R655" s="156"/>
    </row>
    <row r="656" spans="1:18" s="157" customFormat="1">
      <c r="A656" s="156"/>
      <c r="B656" s="158"/>
      <c r="C656" s="159"/>
      <c r="K656" s="156"/>
      <c r="L656" s="156"/>
      <c r="M656" s="156"/>
      <c r="N656" s="156"/>
      <c r="O656" s="156"/>
      <c r="P656" s="156"/>
      <c r="Q656" s="156"/>
      <c r="R656" s="156"/>
    </row>
    <row r="657" spans="1:18" s="157" customFormat="1">
      <c r="A657" s="156"/>
      <c r="B657" s="158"/>
      <c r="C657" s="159"/>
      <c r="K657" s="156"/>
      <c r="L657" s="156"/>
      <c r="M657" s="156"/>
      <c r="N657" s="156"/>
      <c r="O657" s="156"/>
      <c r="P657" s="156"/>
      <c r="Q657" s="156"/>
      <c r="R657" s="156"/>
    </row>
    <row r="658" spans="1:18" s="157" customFormat="1">
      <c r="A658" s="156"/>
      <c r="B658" s="158"/>
      <c r="C658" s="159"/>
      <c r="K658" s="156"/>
      <c r="L658" s="156"/>
      <c r="M658" s="156"/>
      <c r="N658" s="156"/>
      <c r="O658" s="156"/>
      <c r="P658" s="156"/>
      <c r="Q658" s="156"/>
      <c r="R658" s="156"/>
    </row>
    <row r="659" spans="1:18" s="157" customFormat="1">
      <c r="A659" s="156"/>
      <c r="B659" s="158"/>
      <c r="C659" s="159"/>
      <c r="K659" s="156"/>
      <c r="L659" s="156"/>
      <c r="M659" s="156"/>
      <c r="N659" s="156"/>
      <c r="O659" s="156"/>
      <c r="P659" s="156"/>
      <c r="Q659" s="156"/>
      <c r="R659" s="156"/>
    </row>
    <row r="660" spans="1:18" s="157" customFormat="1">
      <c r="A660" s="156"/>
      <c r="B660" s="158"/>
      <c r="C660" s="159"/>
      <c r="K660" s="156"/>
      <c r="L660" s="156"/>
      <c r="M660" s="156"/>
      <c r="N660" s="156"/>
      <c r="O660" s="156"/>
      <c r="P660" s="156"/>
      <c r="Q660" s="156"/>
      <c r="R660" s="156"/>
    </row>
    <row r="661" spans="1:18" s="157" customFormat="1">
      <c r="A661" s="156"/>
      <c r="B661" s="158"/>
      <c r="C661" s="159"/>
      <c r="K661" s="156"/>
      <c r="L661" s="156"/>
      <c r="M661" s="156"/>
      <c r="N661" s="156"/>
      <c r="O661" s="156"/>
      <c r="P661" s="156"/>
      <c r="Q661" s="156"/>
      <c r="R661" s="156"/>
    </row>
    <row r="662" spans="1:18" s="157" customFormat="1">
      <c r="A662" s="156"/>
      <c r="B662" s="158"/>
      <c r="C662" s="159"/>
      <c r="K662" s="156"/>
      <c r="L662" s="156"/>
      <c r="M662" s="156"/>
      <c r="N662" s="156"/>
      <c r="O662" s="156"/>
      <c r="P662" s="156"/>
      <c r="Q662" s="156"/>
      <c r="R662" s="156"/>
    </row>
    <row r="663" spans="1:18" s="157" customFormat="1">
      <c r="A663" s="156"/>
      <c r="B663" s="158"/>
      <c r="C663" s="159"/>
      <c r="K663" s="156"/>
      <c r="L663" s="156"/>
      <c r="M663" s="156"/>
      <c r="N663" s="156"/>
      <c r="O663" s="156"/>
      <c r="P663" s="156"/>
      <c r="Q663" s="156"/>
      <c r="R663" s="156"/>
    </row>
    <row r="664" spans="1:18" s="157" customFormat="1">
      <c r="A664" s="156"/>
      <c r="B664" s="158"/>
      <c r="C664" s="159"/>
      <c r="K664" s="156"/>
      <c r="L664" s="156"/>
      <c r="M664" s="156"/>
      <c r="N664" s="156"/>
      <c r="O664" s="156"/>
      <c r="P664" s="156"/>
      <c r="Q664" s="156"/>
      <c r="R664" s="156"/>
    </row>
    <row r="665" spans="1:18" s="157" customFormat="1">
      <c r="A665" s="156"/>
      <c r="B665" s="158"/>
      <c r="C665" s="159"/>
      <c r="K665" s="156"/>
      <c r="L665" s="156"/>
      <c r="M665" s="156"/>
      <c r="N665" s="156"/>
      <c r="O665" s="156"/>
      <c r="P665" s="156"/>
      <c r="Q665" s="156"/>
      <c r="R665" s="156"/>
    </row>
    <row r="666" spans="1:18" s="157" customFormat="1">
      <c r="A666" s="156"/>
      <c r="B666" s="158"/>
      <c r="C666" s="159"/>
      <c r="K666" s="156"/>
      <c r="L666" s="156"/>
      <c r="M666" s="156"/>
      <c r="N666" s="156"/>
      <c r="O666" s="156"/>
      <c r="P666" s="156"/>
      <c r="Q666" s="156"/>
      <c r="R666" s="156"/>
    </row>
    <row r="667" spans="1:18" s="157" customFormat="1">
      <c r="A667" s="156"/>
      <c r="B667" s="158"/>
      <c r="C667" s="159"/>
      <c r="K667" s="156"/>
      <c r="L667" s="156"/>
      <c r="M667" s="156"/>
      <c r="N667" s="156"/>
      <c r="O667" s="156"/>
      <c r="P667" s="156"/>
      <c r="Q667" s="156"/>
      <c r="R667" s="156"/>
    </row>
    <row r="668" spans="1:18" s="157" customFormat="1">
      <c r="A668" s="156"/>
      <c r="B668" s="158"/>
      <c r="C668" s="159"/>
      <c r="K668" s="156"/>
      <c r="L668" s="156"/>
      <c r="M668" s="156"/>
      <c r="N668" s="156"/>
      <c r="O668" s="156"/>
      <c r="P668" s="156"/>
      <c r="Q668" s="156"/>
      <c r="R668" s="156"/>
    </row>
    <row r="669" spans="1:18" s="157" customFormat="1">
      <c r="A669" s="156"/>
      <c r="B669" s="158"/>
      <c r="C669" s="159"/>
      <c r="K669" s="156"/>
      <c r="L669" s="156"/>
      <c r="M669" s="156"/>
      <c r="N669" s="156"/>
      <c r="O669" s="156"/>
      <c r="P669" s="156"/>
      <c r="Q669" s="156"/>
      <c r="R669" s="156"/>
    </row>
    <row r="670" spans="1:18" s="157" customFormat="1">
      <c r="A670" s="156"/>
      <c r="B670" s="158"/>
      <c r="C670" s="159"/>
      <c r="K670" s="156"/>
      <c r="L670" s="156"/>
      <c r="M670" s="156"/>
      <c r="N670" s="156"/>
      <c r="O670" s="156"/>
      <c r="P670" s="156"/>
      <c r="Q670" s="156"/>
      <c r="R670" s="156"/>
    </row>
    <row r="671" spans="1:18" s="157" customFormat="1">
      <c r="A671" s="156"/>
      <c r="B671" s="158"/>
      <c r="C671" s="159"/>
      <c r="K671" s="156"/>
      <c r="L671" s="156"/>
      <c r="M671" s="156"/>
      <c r="N671" s="156"/>
      <c r="O671" s="156"/>
      <c r="P671" s="156"/>
      <c r="Q671" s="156"/>
      <c r="R671" s="156"/>
    </row>
    <row r="672" spans="1:18" s="157" customFormat="1">
      <c r="A672" s="156"/>
      <c r="B672" s="158"/>
      <c r="C672" s="159"/>
      <c r="K672" s="156"/>
      <c r="L672" s="156"/>
      <c r="M672" s="156"/>
      <c r="N672" s="156"/>
      <c r="O672" s="156"/>
      <c r="P672" s="156"/>
      <c r="Q672" s="156"/>
      <c r="R672" s="156"/>
    </row>
    <row r="673" spans="1:18" s="157" customFormat="1">
      <c r="A673" s="156"/>
      <c r="B673" s="158"/>
      <c r="C673" s="159"/>
      <c r="K673" s="156"/>
      <c r="L673" s="156"/>
      <c r="M673" s="156"/>
      <c r="N673" s="156"/>
      <c r="O673" s="156"/>
      <c r="P673" s="156"/>
      <c r="Q673" s="156"/>
      <c r="R673" s="156"/>
    </row>
    <row r="674" spans="1:18" s="157" customFormat="1">
      <c r="A674" s="156"/>
      <c r="B674" s="158"/>
      <c r="C674" s="159"/>
      <c r="K674" s="156"/>
      <c r="L674" s="156"/>
      <c r="M674" s="156"/>
      <c r="N674" s="156"/>
      <c r="O674" s="156"/>
      <c r="P674" s="156"/>
      <c r="Q674" s="156"/>
      <c r="R674" s="156"/>
    </row>
    <row r="675" spans="1:18" s="157" customFormat="1">
      <c r="A675" s="156"/>
      <c r="B675" s="158"/>
      <c r="C675" s="159"/>
      <c r="K675" s="156"/>
      <c r="L675" s="156"/>
      <c r="M675" s="156"/>
      <c r="N675" s="156"/>
      <c r="O675" s="156"/>
      <c r="P675" s="156"/>
      <c r="Q675" s="156"/>
      <c r="R675" s="156"/>
    </row>
    <row r="676" spans="1:18" s="157" customFormat="1">
      <c r="A676" s="156"/>
      <c r="B676" s="158"/>
      <c r="C676" s="159"/>
      <c r="K676" s="156"/>
      <c r="L676" s="156"/>
      <c r="M676" s="156"/>
      <c r="N676" s="156"/>
      <c r="O676" s="156"/>
      <c r="P676" s="156"/>
      <c r="Q676" s="156"/>
      <c r="R676" s="156"/>
    </row>
    <row r="677" spans="1:18" s="157" customFormat="1">
      <c r="A677" s="156"/>
      <c r="B677" s="158"/>
      <c r="C677" s="159"/>
      <c r="K677" s="156"/>
      <c r="L677" s="156"/>
      <c r="M677" s="156"/>
      <c r="N677" s="156"/>
      <c r="O677" s="156"/>
      <c r="P677" s="156"/>
      <c r="Q677" s="156"/>
      <c r="R677" s="156"/>
    </row>
    <row r="678" spans="1:18" s="157" customFormat="1">
      <c r="A678" s="156"/>
      <c r="B678" s="158"/>
      <c r="C678" s="159"/>
      <c r="K678" s="156"/>
      <c r="L678" s="156"/>
      <c r="M678" s="156"/>
      <c r="N678" s="156"/>
      <c r="O678" s="156"/>
      <c r="P678" s="156"/>
      <c r="Q678" s="156"/>
      <c r="R678" s="156"/>
    </row>
    <row r="679" spans="1:18" s="157" customFormat="1">
      <c r="A679" s="156"/>
      <c r="B679" s="158"/>
      <c r="C679" s="159"/>
      <c r="K679" s="156"/>
      <c r="L679" s="156"/>
      <c r="M679" s="156"/>
      <c r="N679" s="156"/>
      <c r="O679" s="156"/>
      <c r="P679" s="156"/>
      <c r="Q679" s="156"/>
      <c r="R679" s="156"/>
    </row>
    <row r="680" spans="1:18" s="157" customFormat="1">
      <c r="A680" s="156"/>
      <c r="B680" s="158"/>
      <c r="C680" s="159"/>
      <c r="K680" s="156"/>
      <c r="L680" s="156"/>
      <c r="M680" s="156"/>
      <c r="N680" s="156"/>
      <c r="O680" s="156"/>
      <c r="P680" s="156"/>
      <c r="Q680" s="156"/>
      <c r="R680" s="156"/>
    </row>
    <row r="681" spans="1:18" s="157" customFormat="1">
      <c r="A681" s="156"/>
      <c r="B681" s="158"/>
      <c r="C681" s="159"/>
      <c r="K681" s="156"/>
      <c r="L681" s="156"/>
      <c r="M681" s="156"/>
      <c r="N681" s="156"/>
      <c r="O681" s="156"/>
      <c r="P681" s="156"/>
      <c r="Q681" s="156"/>
      <c r="R681" s="156"/>
    </row>
    <row r="682" spans="1:18" s="157" customFormat="1">
      <c r="A682" s="156"/>
      <c r="B682" s="158"/>
      <c r="C682" s="159"/>
      <c r="K682" s="156"/>
      <c r="L682" s="156"/>
      <c r="M682" s="156"/>
      <c r="N682" s="156"/>
      <c r="O682" s="156"/>
      <c r="P682" s="156"/>
      <c r="Q682" s="156"/>
      <c r="R682" s="156"/>
    </row>
    <row r="683" spans="1:18" s="157" customFormat="1">
      <c r="A683" s="156"/>
      <c r="B683" s="158"/>
      <c r="C683" s="159"/>
      <c r="K683" s="156"/>
      <c r="L683" s="156"/>
      <c r="M683" s="156"/>
      <c r="N683" s="156"/>
      <c r="O683" s="156"/>
      <c r="P683" s="156"/>
      <c r="Q683" s="156"/>
      <c r="R683" s="156"/>
    </row>
    <row r="684" spans="1:18" s="157" customFormat="1">
      <c r="A684" s="156"/>
      <c r="B684" s="158"/>
      <c r="C684" s="159"/>
      <c r="K684" s="156"/>
      <c r="L684" s="156"/>
      <c r="M684" s="156"/>
      <c r="N684" s="156"/>
      <c r="O684" s="156"/>
      <c r="P684" s="156"/>
      <c r="Q684" s="156"/>
      <c r="R684" s="156"/>
    </row>
    <row r="685" spans="1:18" s="157" customFormat="1">
      <c r="A685" s="156"/>
      <c r="B685" s="158"/>
      <c r="C685" s="159"/>
      <c r="K685" s="156"/>
      <c r="L685" s="156"/>
      <c r="M685" s="156"/>
      <c r="N685" s="156"/>
      <c r="O685" s="156"/>
      <c r="P685" s="156"/>
      <c r="Q685" s="156"/>
      <c r="R685" s="156"/>
    </row>
    <row r="686" spans="1:18" s="157" customFormat="1">
      <c r="A686" s="156"/>
      <c r="B686" s="158"/>
      <c r="C686" s="159"/>
      <c r="K686" s="156"/>
      <c r="L686" s="156"/>
      <c r="M686" s="156"/>
      <c r="N686" s="156"/>
      <c r="O686" s="156"/>
      <c r="P686" s="156"/>
      <c r="Q686" s="156"/>
      <c r="R686" s="156"/>
    </row>
    <row r="687" spans="1:18" s="157" customFormat="1">
      <c r="A687" s="156"/>
      <c r="B687" s="158"/>
      <c r="C687" s="159"/>
      <c r="K687" s="156"/>
      <c r="L687" s="156"/>
      <c r="M687" s="156"/>
      <c r="N687" s="156"/>
      <c r="O687" s="156"/>
      <c r="P687" s="156"/>
      <c r="Q687" s="156"/>
      <c r="R687" s="156"/>
    </row>
    <row r="688" spans="1:18" s="157" customFormat="1">
      <c r="A688" s="156"/>
      <c r="B688" s="158"/>
      <c r="C688" s="159"/>
      <c r="K688" s="156"/>
      <c r="L688" s="156"/>
      <c r="M688" s="156"/>
      <c r="N688" s="156"/>
      <c r="O688" s="156"/>
      <c r="P688" s="156"/>
      <c r="Q688" s="156"/>
      <c r="R688" s="156"/>
    </row>
    <row r="689" spans="1:18" s="157" customFormat="1">
      <c r="A689" s="156"/>
      <c r="B689" s="158"/>
      <c r="C689" s="159"/>
      <c r="K689" s="156"/>
      <c r="L689" s="156"/>
      <c r="M689" s="156"/>
      <c r="N689" s="156"/>
      <c r="O689" s="156"/>
      <c r="P689" s="156"/>
      <c r="Q689" s="156"/>
      <c r="R689" s="156"/>
    </row>
    <row r="690" spans="1:18" s="157" customFormat="1">
      <c r="A690" s="156"/>
      <c r="B690" s="158"/>
      <c r="C690" s="159"/>
      <c r="K690" s="156"/>
      <c r="L690" s="156"/>
      <c r="M690" s="156"/>
      <c r="N690" s="156"/>
      <c r="O690" s="156"/>
      <c r="P690" s="156"/>
      <c r="Q690" s="156"/>
      <c r="R690" s="156"/>
    </row>
    <row r="691" spans="1:18" s="157" customFormat="1">
      <c r="A691" s="156"/>
      <c r="B691" s="158"/>
      <c r="C691" s="159"/>
      <c r="K691" s="156"/>
      <c r="L691" s="156"/>
      <c r="M691" s="156"/>
      <c r="N691" s="156"/>
      <c r="O691" s="156"/>
      <c r="P691" s="156"/>
      <c r="Q691" s="156"/>
      <c r="R691" s="156"/>
    </row>
    <row r="692" spans="1:18" s="157" customFormat="1">
      <c r="A692" s="156"/>
      <c r="B692" s="158"/>
      <c r="C692" s="159"/>
      <c r="K692" s="156"/>
      <c r="L692" s="156"/>
      <c r="M692" s="156"/>
      <c r="N692" s="156"/>
      <c r="O692" s="156"/>
      <c r="P692" s="156"/>
      <c r="Q692" s="156"/>
      <c r="R692" s="156"/>
    </row>
    <row r="693" spans="1:18" s="157" customFormat="1">
      <c r="A693" s="156"/>
      <c r="B693" s="158"/>
      <c r="C693" s="159"/>
      <c r="K693" s="156"/>
      <c r="L693" s="156"/>
      <c r="M693" s="156"/>
      <c r="N693" s="156"/>
      <c r="O693" s="156"/>
      <c r="P693" s="156"/>
      <c r="Q693" s="156"/>
      <c r="R693" s="156"/>
    </row>
    <row r="694" spans="1:18" s="157" customFormat="1">
      <c r="A694" s="156"/>
      <c r="B694" s="158"/>
      <c r="C694" s="159"/>
      <c r="K694" s="156"/>
      <c r="L694" s="156"/>
      <c r="M694" s="156"/>
      <c r="N694" s="156"/>
      <c r="O694" s="156"/>
      <c r="P694" s="156"/>
      <c r="Q694" s="156"/>
      <c r="R694" s="156"/>
    </row>
    <row r="695" spans="1:18" s="157" customFormat="1">
      <c r="A695" s="156"/>
      <c r="B695" s="158"/>
      <c r="C695" s="159"/>
      <c r="K695" s="156"/>
      <c r="L695" s="156"/>
      <c r="M695" s="156"/>
      <c r="N695" s="156"/>
      <c r="O695" s="156"/>
      <c r="P695" s="156"/>
      <c r="Q695" s="156"/>
      <c r="R695" s="156"/>
    </row>
    <row r="696" spans="1:18" s="157" customFormat="1">
      <c r="A696" s="156"/>
      <c r="B696" s="158"/>
      <c r="C696" s="159"/>
      <c r="K696" s="156"/>
      <c r="L696" s="156"/>
      <c r="M696" s="156"/>
      <c r="N696" s="156"/>
      <c r="O696" s="156"/>
      <c r="P696" s="156"/>
      <c r="Q696" s="156"/>
      <c r="R696" s="156"/>
    </row>
    <row r="697" spans="1:18" s="157" customFormat="1">
      <c r="A697" s="156"/>
      <c r="B697" s="158"/>
      <c r="C697" s="159"/>
      <c r="K697" s="156"/>
      <c r="L697" s="156"/>
      <c r="M697" s="156"/>
      <c r="N697" s="156"/>
      <c r="O697" s="156"/>
      <c r="P697" s="156"/>
      <c r="Q697" s="156"/>
      <c r="R697" s="156"/>
    </row>
    <row r="698" spans="1:18" s="157" customFormat="1">
      <c r="A698" s="156"/>
      <c r="B698" s="158"/>
      <c r="C698" s="159"/>
      <c r="K698" s="156"/>
      <c r="L698" s="156"/>
      <c r="M698" s="156"/>
      <c r="N698" s="156"/>
      <c r="O698" s="156"/>
      <c r="P698" s="156"/>
      <c r="Q698" s="156"/>
      <c r="R698" s="156"/>
    </row>
    <row r="699" spans="1:18" s="157" customFormat="1">
      <c r="A699" s="156"/>
      <c r="B699" s="158"/>
      <c r="C699" s="159"/>
      <c r="K699" s="156"/>
      <c r="L699" s="156"/>
      <c r="M699" s="156"/>
      <c r="N699" s="156"/>
      <c r="O699" s="156"/>
      <c r="P699" s="156"/>
      <c r="Q699" s="156"/>
      <c r="R699" s="156"/>
    </row>
    <row r="700" spans="1:18" s="157" customFormat="1">
      <c r="A700" s="156"/>
      <c r="B700" s="158"/>
      <c r="C700" s="159"/>
      <c r="K700" s="156"/>
      <c r="L700" s="156"/>
      <c r="M700" s="156"/>
      <c r="N700" s="156"/>
      <c r="O700" s="156"/>
      <c r="P700" s="156"/>
      <c r="Q700" s="156"/>
      <c r="R700" s="156"/>
    </row>
    <row r="701" spans="1:18" s="157" customFormat="1">
      <c r="A701" s="156"/>
      <c r="B701" s="158"/>
      <c r="C701" s="159"/>
      <c r="K701" s="156"/>
      <c r="L701" s="156"/>
      <c r="M701" s="156"/>
      <c r="N701" s="156"/>
      <c r="O701" s="156"/>
      <c r="P701" s="156"/>
      <c r="Q701" s="156"/>
      <c r="R701" s="156"/>
    </row>
    <row r="702" spans="1:18" s="157" customFormat="1">
      <c r="A702" s="156"/>
      <c r="B702" s="158"/>
      <c r="C702" s="159"/>
      <c r="K702" s="156"/>
      <c r="L702" s="156"/>
      <c r="M702" s="156"/>
      <c r="N702" s="156"/>
      <c r="O702" s="156"/>
      <c r="P702" s="156"/>
      <c r="Q702" s="156"/>
      <c r="R702" s="156"/>
    </row>
    <row r="703" spans="1:18" s="157" customFormat="1">
      <c r="A703" s="156"/>
      <c r="B703" s="158"/>
      <c r="C703" s="159"/>
      <c r="K703" s="156"/>
      <c r="L703" s="156"/>
      <c r="M703" s="156"/>
      <c r="N703" s="156"/>
      <c r="O703" s="156"/>
      <c r="P703" s="156"/>
      <c r="Q703" s="156"/>
      <c r="R703" s="156"/>
    </row>
    <row r="704" spans="1:18" s="157" customFormat="1">
      <c r="A704" s="156"/>
      <c r="B704" s="158"/>
      <c r="C704" s="159"/>
      <c r="K704" s="156"/>
      <c r="L704" s="156"/>
      <c r="M704" s="156"/>
      <c r="N704" s="156"/>
      <c r="O704" s="156"/>
      <c r="P704" s="156"/>
      <c r="Q704" s="156"/>
      <c r="R704" s="156"/>
    </row>
    <row r="705" spans="1:18" s="157" customFormat="1">
      <c r="A705" s="156"/>
      <c r="B705" s="158"/>
      <c r="C705" s="159"/>
      <c r="K705" s="156"/>
      <c r="L705" s="156"/>
      <c r="M705" s="156"/>
      <c r="N705" s="156"/>
      <c r="O705" s="156"/>
      <c r="P705" s="156"/>
      <c r="Q705" s="156"/>
      <c r="R705" s="156"/>
    </row>
    <row r="706" spans="1:18" s="157" customFormat="1">
      <c r="A706" s="156"/>
      <c r="B706" s="158"/>
      <c r="C706" s="159"/>
      <c r="K706" s="156"/>
      <c r="L706" s="156"/>
      <c r="M706" s="156"/>
      <c r="N706" s="156"/>
      <c r="O706" s="156"/>
      <c r="P706" s="156"/>
      <c r="Q706" s="156"/>
      <c r="R706" s="156"/>
    </row>
    <row r="707" spans="1:18" s="157" customFormat="1">
      <c r="A707" s="156"/>
      <c r="B707" s="158"/>
      <c r="C707" s="159"/>
      <c r="K707" s="156"/>
      <c r="L707" s="156"/>
      <c r="M707" s="156"/>
      <c r="N707" s="156"/>
      <c r="O707" s="156"/>
      <c r="P707" s="156"/>
      <c r="Q707" s="156"/>
      <c r="R707" s="156"/>
    </row>
    <row r="708" spans="1:18" s="157" customFormat="1">
      <c r="A708" s="156"/>
      <c r="B708" s="158"/>
      <c r="C708" s="159"/>
      <c r="K708" s="156"/>
      <c r="L708" s="156"/>
      <c r="M708" s="156"/>
      <c r="N708" s="156"/>
      <c r="O708" s="156"/>
      <c r="P708" s="156"/>
      <c r="Q708" s="156"/>
      <c r="R708" s="156"/>
    </row>
    <row r="709" spans="1:18" s="157" customFormat="1">
      <c r="A709" s="156"/>
      <c r="B709" s="158"/>
      <c r="C709" s="159"/>
      <c r="K709" s="156"/>
      <c r="L709" s="156"/>
      <c r="M709" s="156"/>
      <c r="N709" s="156"/>
      <c r="O709" s="156"/>
      <c r="P709" s="156"/>
      <c r="Q709" s="156"/>
      <c r="R709" s="156"/>
    </row>
    <row r="710" spans="1:18" s="157" customFormat="1">
      <c r="A710" s="156"/>
      <c r="B710" s="158"/>
      <c r="C710" s="159"/>
      <c r="K710" s="156"/>
      <c r="L710" s="156"/>
      <c r="M710" s="156"/>
      <c r="N710" s="156"/>
      <c r="O710" s="156"/>
      <c r="P710" s="156"/>
      <c r="Q710" s="156"/>
      <c r="R710" s="156"/>
    </row>
    <row r="711" spans="1:18" s="157" customFormat="1">
      <c r="A711" s="156"/>
      <c r="B711" s="158"/>
      <c r="C711" s="159"/>
      <c r="K711" s="156"/>
      <c r="L711" s="156"/>
      <c r="M711" s="156"/>
      <c r="N711" s="156"/>
      <c r="O711" s="156"/>
      <c r="P711" s="156"/>
      <c r="Q711" s="156"/>
      <c r="R711" s="156"/>
    </row>
    <row r="712" spans="1:18" s="157" customFormat="1">
      <c r="A712" s="156"/>
      <c r="B712" s="158"/>
      <c r="C712" s="159"/>
      <c r="K712" s="156"/>
      <c r="L712" s="156"/>
      <c r="M712" s="156"/>
      <c r="N712" s="156"/>
      <c r="O712" s="156"/>
      <c r="P712" s="156"/>
      <c r="Q712" s="156"/>
      <c r="R712" s="156"/>
    </row>
    <row r="713" spans="1:18" s="157" customFormat="1">
      <c r="A713" s="156"/>
      <c r="B713" s="158"/>
      <c r="C713" s="159"/>
      <c r="K713" s="156"/>
      <c r="L713" s="156"/>
      <c r="M713" s="156"/>
      <c r="N713" s="156"/>
      <c r="O713" s="156"/>
      <c r="P713" s="156"/>
      <c r="Q713" s="156"/>
      <c r="R713" s="156"/>
    </row>
    <row r="714" spans="1:18" s="157" customFormat="1">
      <c r="A714" s="156"/>
      <c r="B714" s="158"/>
      <c r="C714" s="159"/>
      <c r="K714" s="156"/>
      <c r="L714" s="156"/>
      <c r="M714" s="156"/>
      <c r="N714" s="156"/>
      <c r="O714" s="156"/>
      <c r="P714" s="156"/>
      <c r="Q714" s="156"/>
      <c r="R714" s="156"/>
    </row>
    <row r="715" spans="1:18" s="157" customFormat="1">
      <c r="A715" s="156"/>
      <c r="B715" s="158"/>
      <c r="C715" s="159"/>
      <c r="K715" s="156"/>
      <c r="L715" s="156"/>
      <c r="M715" s="156"/>
      <c r="N715" s="156"/>
      <c r="O715" s="156"/>
      <c r="P715" s="156"/>
      <c r="Q715" s="156"/>
      <c r="R715" s="156"/>
    </row>
    <row r="716" spans="1:18" s="157" customFormat="1">
      <c r="A716" s="156"/>
      <c r="B716" s="158"/>
      <c r="C716" s="159"/>
      <c r="K716" s="156"/>
      <c r="L716" s="156"/>
      <c r="M716" s="156"/>
      <c r="N716" s="156"/>
      <c r="O716" s="156"/>
      <c r="P716" s="156"/>
      <c r="Q716" s="156"/>
      <c r="R716" s="156"/>
    </row>
    <row r="717" spans="1:18" s="157" customFormat="1">
      <c r="A717" s="156"/>
      <c r="B717" s="158"/>
      <c r="C717" s="159"/>
      <c r="K717" s="156"/>
      <c r="L717" s="156"/>
      <c r="M717" s="156"/>
      <c r="N717" s="156"/>
      <c r="O717" s="156"/>
      <c r="P717" s="156"/>
      <c r="Q717" s="156"/>
      <c r="R717" s="156"/>
    </row>
    <row r="718" spans="1:18" s="157" customFormat="1">
      <c r="A718" s="156"/>
      <c r="B718" s="158"/>
      <c r="C718" s="159"/>
      <c r="K718" s="156"/>
      <c r="L718" s="156"/>
      <c r="M718" s="156"/>
      <c r="N718" s="156"/>
      <c r="O718" s="156"/>
      <c r="P718" s="156"/>
      <c r="Q718" s="156"/>
      <c r="R718" s="156"/>
    </row>
    <row r="719" spans="1:18" s="157" customFormat="1">
      <c r="A719" s="156"/>
      <c r="B719" s="158"/>
      <c r="C719" s="159"/>
      <c r="K719" s="156"/>
      <c r="L719" s="156"/>
      <c r="M719" s="156"/>
      <c r="N719" s="156"/>
      <c r="O719" s="156"/>
      <c r="P719" s="156"/>
      <c r="Q719" s="156"/>
      <c r="R719" s="156"/>
    </row>
    <row r="720" spans="1:18" s="157" customFormat="1">
      <c r="A720" s="156"/>
      <c r="B720" s="158"/>
      <c r="C720" s="159"/>
      <c r="K720" s="156"/>
      <c r="L720" s="156"/>
      <c r="M720" s="156"/>
      <c r="N720" s="156"/>
      <c r="O720" s="156"/>
      <c r="P720" s="156"/>
      <c r="Q720" s="156"/>
      <c r="R720" s="156"/>
    </row>
    <row r="721" spans="1:18" s="157" customFormat="1">
      <c r="A721" s="156"/>
      <c r="B721" s="158"/>
      <c r="C721" s="159"/>
      <c r="K721" s="156"/>
      <c r="L721" s="156"/>
      <c r="M721" s="156"/>
      <c r="N721" s="156"/>
      <c r="O721" s="156"/>
      <c r="P721" s="156"/>
      <c r="Q721" s="156"/>
      <c r="R721" s="156"/>
    </row>
    <row r="722" spans="1:18" s="157" customFormat="1">
      <c r="A722" s="156"/>
      <c r="B722" s="158"/>
      <c r="C722" s="159"/>
      <c r="K722" s="156"/>
      <c r="L722" s="156"/>
      <c r="M722" s="156"/>
      <c r="N722" s="156"/>
      <c r="O722" s="156"/>
      <c r="P722" s="156"/>
      <c r="Q722" s="156"/>
      <c r="R722" s="156"/>
    </row>
    <row r="723" spans="1:18" s="157" customFormat="1">
      <c r="A723" s="156"/>
      <c r="B723" s="158"/>
      <c r="C723" s="159"/>
      <c r="K723" s="156"/>
      <c r="L723" s="156"/>
      <c r="M723" s="156"/>
      <c r="N723" s="156"/>
      <c r="O723" s="156"/>
      <c r="P723" s="156"/>
      <c r="Q723" s="156"/>
      <c r="R723" s="156"/>
    </row>
    <row r="724" spans="1:18" s="157" customFormat="1">
      <c r="A724" s="156"/>
      <c r="B724" s="158"/>
      <c r="C724" s="159"/>
      <c r="K724" s="156"/>
      <c r="L724" s="156"/>
      <c r="M724" s="156"/>
      <c r="N724" s="156"/>
      <c r="O724" s="156"/>
      <c r="P724" s="156"/>
      <c r="Q724" s="156"/>
      <c r="R724" s="156"/>
    </row>
    <row r="725" spans="1:18" s="157" customFormat="1">
      <c r="A725" s="156"/>
      <c r="B725" s="158"/>
      <c r="C725" s="159"/>
      <c r="K725" s="156"/>
      <c r="L725" s="156"/>
      <c r="M725" s="156"/>
      <c r="N725" s="156"/>
      <c r="O725" s="156"/>
      <c r="P725" s="156"/>
      <c r="Q725" s="156"/>
      <c r="R725" s="156"/>
    </row>
    <row r="726" spans="1:18" s="157" customFormat="1">
      <c r="A726" s="156"/>
      <c r="B726" s="158"/>
      <c r="C726" s="159"/>
      <c r="K726" s="156"/>
      <c r="L726" s="156"/>
      <c r="M726" s="156"/>
      <c r="N726" s="156"/>
      <c r="O726" s="156"/>
      <c r="P726" s="156"/>
      <c r="Q726" s="156"/>
      <c r="R726" s="156"/>
    </row>
    <row r="727" spans="1:18" s="157" customFormat="1">
      <c r="A727" s="156"/>
      <c r="B727" s="158"/>
      <c r="C727" s="159"/>
      <c r="K727" s="156"/>
      <c r="L727" s="156"/>
      <c r="M727" s="156"/>
      <c r="N727" s="156"/>
      <c r="O727" s="156"/>
      <c r="P727" s="156"/>
      <c r="Q727" s="156"/>
      <c r="R727" s="156"/>
    </row>
    <row r="728" spans="1:18" s="157" customFormat="1">
      <c r="A728" s="156"/>
      <c r="B728" s="158"/>
      <c r="C728" s="159"/>
      <c r="K728" s="156"/>
      <c r="L728" s="156"/>
      <c r="M728" s="156"/>
      <c r="N728" s="156"/>
      <c r="O728" s="156"/>
      <c r="P728" s="156"/>
      <c r="Q728" s="156"/>
      <c r="R728" s="156"/>
    </row>
    <row r="729" spans="1:18" s="157" customFormat="1">
      <c r="A729" s="156"/>
      <c r="B729" s="158"/>
      <c r="C729" s="159"/>
      <c r="K729" s="156"/>
      <c r="L729" s="156"/>
      <c r="M729" s="156"/>
      <c r="N729" s="156"/>
      <c r="O729" s="156"/>
      <c r="P729" s="156"/>
      <c r="Q729" s="156"/>
      <c r="R729" s="156"/>
    </row>
    <row r="730" spans="1:18" s="157" customFormat="1">
      <c r="A730" s="156"/>
      <c r="B730" s="158"/>
      <c r="C730" s="159"/>
      <c r="K730" s="156"/>
      <c r="L730" s="156"/>
      <c r="M730" s="156"/>
      <c r="N730" s="156"/>
      <c r="O730" s="156"/>
      <c r="P730" s="156"/>
      <c r="Q730" s="156"/>
      <c r="R730" s="156"/>
    </row>
    <row r="731" spans="1:18" s="157" customFormat="1">
      <c r="A731" s="156"/>
      <c r="B731" s="158"/>
      <c r="C731" s="159"/>
      <c r="K731" s="156"/>
      <c r="L731" s="156"/>
      <c r="M731" s="156"/>
      <c r="N731" s="156"/>
      <c r="O731" s="156"/>
      <c r="P731" s="156"/>
      <c r="Q731" s="156"/>
      <c r="R731" s="156"/>
    </row>
    <row r="732" spans="1:18" s="157" customFormat="1">
      <c r="A732" s="156"/>
      <c r="B732" s="158"/>
      <c r="C732" s="159"/>
      <c r="K732" s="156"/>
      <c r="L732" s="156"/>
      <c r="M732" s="156"/>
      <c r="N732" s="156"/>
      <c r="O732" s="156"/>
      <c r="P732" s="156"/>
      <c r="Q732" s="156"/>
      <c r="R732" s="156"/>
    </row>
    <row r="733" spans="1:18" s="157" customFormat="1">
      <c r="A733" s="156"/>
      <c r="B733" s="158"/>
      <c r="C733" s="159"/>
      <c r="K733" s="156"/>
      <c r="L733" s="156"/>
      <c r="M733" s="156"/>
      <c r="N733" s="156"/>
      <c r="O733" s="156"/>
      <c r="P733" s="156"/>
      <c r="Q733" s="156"/>
      <c r="R733" s="156"/>
    </row>
    <row r="734" spans="1:18" s="157" customFormat="1">
      <c r="A734" s="156"/>
      <c r="B734" s="158"/>
      <c r="C734" s="159"/>
      <c r="K734" s="156"/>
      <c r="L734" s="156"/>
      <c r="M734" s="156"/>
      <c r="N734" s="156"/>
      <c r="O734" s="156"/>
      <c r="P734" s="156"/>
      <c r="Q734" s="156"/>
      <c r="R734" s="156"/>
    </row>
    <row r="735" spans="1:18" s="157" customFormat="1">
      <c r="A735" s="156"/>
      <c r="B735" s="158"/>
      <c r="C735" s="159"/>
      <c r="K735" s="156"/>
      <c r="L735" s="156"/>
      <c r="M735" s="156"/>
      <c r="N735" s="156"/>
      <c r="O735" s="156"/>
      <c r="P735" s="156"/>
      <c r="Q735" s="156"/>
      <c r="R735" s="156"/>
    </row>
    <row r="736" spans="1:18" s="157" customFormat="1">
      <c r="A736" s="156"/>
      <c r="B736" s="158"/>
      <c r="C736" s="159"/>
      <c r="K736" s="156"/>
      <c r="L736" s="156"/>
      <c r="M736" s="156"/>
      <c r="N736" s="156"/>
      <c r="O736" s="156"/>
      <c r="P736" s="156"/>
      <c r="Q736" s="156"/>
      <c r="R736" s="156"/>
    </row>
    <row r="737" spans="1:18" s="157" customFormat="1">
      <c r="A737" s="156"/>
      <c r="B737" s="158"/>
      <c r="C737" s="159"/>
      <c r="K737" s="156"/>
      <c r="L737" s="156"/>
      <c r="M737" s="156"/>
      <c r="N737" s="156"/>
      <c r="O737" s="156"/>
      <c r="P737" s="156"/>
      <c r="Q737" s="156"/>
      <c r="R737" s="156"/>
    </row>
    <row r="738" spans="1:18" s="157" customFormat="1">
      <c r="A738" s="156"/>
      <c r="B738" s="158"/>
      <c r="C738" s="159"/>
      <c r="K738" s="156"/>
      <c r="L738" s="156"/>
      <c r="M738" s="156"/>
      <c r="N738" s="156"/>
      <c r="O738" s="156"/>
      <c r="P738" s="156"/>
      <c r="Q738" s="156"/>
      <c r="R738" s="156"/>
    </row>
    <row r="739" spans="1:18" s="157" customFormat="1">
      <c r="A739" s="156"/>
      <c r="B739" s="158"/>
      <c r="C739" s="159"/>
      <c r="K739" s="156"/>
      <c r="L739" s="156"/>
      <c r="M739" s="156"/>
      <c r="N739" s="156"/>
      <c r="O739" s="156"/>
      <c r="P739" s="156"/>
      <c r="Q739" s="156"/>
      <c r="R739" s="156"/>
    </row>
    <row r="740" spans="1:18" s="157" customFormat="1">
      <c r="A740" s="156"/>
      <c r="B740" s="158"/>
      <c r="C740" s="159"/>
      <c r="K740" s="156"/>
      <c r="L740" s="156"/>
      <c r="M740" s="156"/>
      <c r="N740" s="156"/>
      <c r="O740" s="156"/>
      <c r="P740" s="156"/>
      <c r="Q740" s="156"/>
      <c r="R740" s="156"/>
    </row>
    <row r="741" spans="1:18" s="157" customFormat="1">
      <c r="A741" s="156"/>
      <c r="B741" s="158"/>
      <c r="C741" s="159"/>
      <c r="K741" s="156"/>
      <c r="L741" s="156"/>
      <c r="M741" s="156"/>
      <c r="N741" s="156"/>
      <c r="O741" s="156"/>
      <c r="P741" s="156"/>
      <c r="Q741" s="156"/>
      <c r="R741" s="156"/>
    </row>
    <row r="742" spans="1:18" s="157" customFormat="1">
      <c r="A742" s="156"/>
      <c r="B742" s="158"/>
      <c r="C742" s="159"/>
      <c r="K742" s="156"/>
      <c r="L742" s="156"/>
      <c r="M742" s="156"/>
      <c r="N742" s="156"/>
      <c r="O742" s="156"/>
      <c r="P742" s="156"/>
      <c r="Q742" s="156"/>
      <c r="R742" s="156"/>
    </row>
    <row r="743" spans="1:18" s="157" customFormat="1">
      <c r="A743" s="156"/>
      <c r="B743" s="158"/>
      <c r="C743" s="159"/>
      <c r="K743" s="156"/>
      <c r="L743" s="156"/>
      <c r="M743" s="156"/>
      <c r="N743" s="156"/>
      <c r="O743" s="156"/>
      <c r="P743" s="156"/>
      <c r="Q743" s="156"/>
      <c r="R743" s="156"/>
    </row>
    <row r="744" spans="1:18" s="157" customFormat="1">
      <c r="A744" s="156"/>
      <c r="B744" s="158"/>
      <c r="C744" s="159"/>
      <c r="K744" s="156"/>
      <c r="L744" s="156"/>
      <c r="M744" s="156"/>
      <c r="N744" s="156"/>
      <c r="O744" s="156"/>
      <c r="P744" s="156"/>
      <c r="Q744" s="156"/>
      <c r="R744" s="156"/>
    </row>
    <row r="745" spans="1:18" s="157" customFormat="1">
      <c r="A745" s="156"/>
      <c r="B745" s="158"/>
      <c r="C745" s="159"/>
      <c r="K745" s="156"/>
      <c r="L745" s="156"/>
      <c r="M745" s="156"/>
      <c r="N745" s="156"/>
      <c r="O745" s="156"/>
      <c r="P745" s="156"/>
      <c r="Q745" s="156"/>
      <c r="R745" s="156"/>
    </row>
    <row r="746" spans="1:18" s="157" customFormat="1">
      <c r="A746" s="156"/>
      <c r="B746" s="158"/>
      <c r="C746" s="159"/>
      <c r="K746" s="156"/>
      <c r="L746" s="156"/>
      <c r="M746" s="156"/>
      <c r="N746" s="156"/>
      <c r="O746" s="156"/>
      <c r="P746" s="156"/>
      <c r="Q746" s="156"/>
      <c r="R746" s="156"/>
    </row>
    <row r="747" spans="1:18" s="157" customFormat="1">
      <c r="A747" s="156"/>
      <c r="B747" s="158"/>
      <c r="C747" s="159"/>
      <c r="K747" s="156"/>
      <c r="L747" s="156"/>
      <c r="M747" s="156"/>
      <c r="N747" s="156"/>
      <c r="O747" s="156"/>
      <c r="P747" s="156"/>
      <c r="Q747" s="156"/>
      <c r="R747" s="156"/>
    </row>
    <row r="748" spans="1:18" s="157" customFormat="1">
      <c r="A748" s="156"/>
      <c r="B748" s="158"/>
      <c r="C748" s="159"/>
      <c r="K748" s="156"/>
      <c r="L748" s="156"/>
      <c r="M748" s="156"/>
      <c r="N748" s="156"/>
      <c r="O748" s="156"/>
      <c r="P748" s="156"/>
      <c r="Q748" s="156"/>
      <c r="R748" s="156"/>
    </row>
    <row r="749" spans="1:18" s="157" customFormat="1">
      <c r="A749" s="156"/>
      <c r="B749" s="158"/>
      <c r="C749" s="159"/>
      <c r="K749" s="156"/>
      <c r="L749" s="156"/>
      <c r="M749" s="156"/>
      <c r="N749" s="156"/>
      <c r="O749" s="156"/>
      <c r="P749" s="156"/>
      <c r="Q749" s="156"/>
      <c r="R749" s="156"/>
    </row>
    <row r="750" spans="1:18" s="157" customFormat="1">
      <c r="A750" s="156"/>
      <c r="B750" s="158"/>
      <c r="C750" s="159"/>
      <c r="K750" s="156"/>
      <c r="L750" s="156"/>
      <c r="M750" s="156"/>
      <c r="N750" s="156"/>
      <c r="O750" s="156"/>
      <c r="P750" s="156"/>
      <c r="Q750" s="156"/>
      <c r="R750" s="156"/>
    </row>
    <row r="751" spans="1:18" s="157" customFormat="1">
      <c r="A751" s="156"/>
      <c r="B751" s="158"/>
      <c r="C751" s="159"/>
      <c r="K751" s="156"/>
      <c r="L751" s="156"/>
      <c r="M751" s="156"/>
      <c r="N751" s="156"/>
      <c r="O751" s="156"/>
      <c r="P751" s="156"/>
      <c r="Q751" s="156"/>
      <c r="R751" s="156"/>
    </row>
    <row r="752" spans="1:18" s="157" customFormat="1">
      <c r="A752" s="156"/>
      <c r="B752" s="158"/>
      <c r="C752" s="159"/>
      <c r="K752" s="156"/>
      <c r="L752" s="156"/>
      <c r="M752" s="156"/>
      <c r="N752" s="156"/>
      <c r="O752" s="156"/>
      <c r="P752" s="156"/>
      <c r="Q752" s="156"/>
      <c r="R752" s="156"/>
    </row>
    <row r="753" spans="1:18" s="157" customFormat="1">
      <c r="A753" s="156"/>
      <c r="B753" s="158"/>
      <c r="C753" s="159"/>
      <c r="K753" s="156"/>
      <c r="L753" s="156"/>
      <c r="M753" s="156"/>
      <c r="N753" s="156"/>
      <c r="O753" s="156"/>
      <c r="P753" s="156"/>
      <c r="Q753" s="156"/>
      <c r="R753" s="156"/>
    </row>
    <row r="754" spans="1:18" s="157" customFormat="1">
      <c r="A754" s="156"/>
      <c r="B754" s="158"/>
      <c r="C754" s="159"/>
      <c r="K754" s="156"/>
      <c r="L754" s="156"/>
      <c r="M754" s="156"/>
      <c r="N754" s="156"/>
      <c r="O754" s="156"/>
      <c r="P754" s="156"/>
      <c r="Q754" s="156"/>
      <c r="R754" s="156"/>
    </row>
    <row r="755" spans="1:18" s="157" customFormat="1">
      <c r="A755" s="156"/>
      <c r="B755" s="158"/>
      <c r="C755" s="159"/>
      <c r="K755" s="156"/>
      <c r="L755" s="156"/>
      <c r="M755" s="156"/>
      <c r="N755" s="156"/>
      <c r="O755" s="156"/>
      <c r="P755" s="156"/>
      <c r="Q755" s="156"/>
      <c r="R755" s="156"/>
    </row>
    <row r="756" spans="1:18" s="157" customFormat="1">
      <c r="A756" s="156"/>
      <c r="B756" s="158"/>
      <c r="C756" s="159"/>
      <c r="K756" s="156"/>
      <c r="L756" s="156"/>
      <c r="M756" s="156"/>
      <c r="N756" s="156"/>
      <c r="O756" s="156"/>
      <c r="P756" s="156"/>
      <c r="Q756" s="156"/>
      <c r="R756" s="156"/>
    </row>
    <row r="757" spans="1:18" s="157" customFormat="1">
      <c r="A757" s="156"/>
      <c r="B757" s="158"/>
      <c r="C757" s="159"/>
      <c r="K757" s="156"/>
      <c r="L757" s="156"/>
      <c r="M757" s="156"/>
      <c r="N757" s="156"/>
      <c r="O757" s="156"/>
      <c r="P757" s="156"/>
      <c r="Q757" s="156"/>
      <c r="R757" s="156"/>
    </row>
    <row r="758" spans="1:18" s="157" customFormat="1">
      <c r="A758" s="156"/>
      <c r="B758" s="158"/>
      <c r="C758" s="159"/>
      <c r="K758" s="156"/>
      <c r="L758" s="156"/>
      <c r="M758" s="156"/>
      <c r="N758" s="156"/>
      <c r="O758" s="156"/>
      <c r="P758" s="156"/>
      <c r="Q758" s="156"/>
      <c r="R758" s="156"/>
    </row>
    <row r="759" spans="1:18" s="157" customFormat="1">
      <c r="A759" s="156"/>
      <c r="B759" s="158"/>
      <c r="C759" s="159"/>
      <c r="K759" s="156"/>
      <c r="L759" s="156"/>
      <c r="M759" s="156"/>
      <c r="N759" s="156"/>
      <c r="O759" s="156"/>
      <c r="P759" s="156"/>
      <c r="Q759" s="156"/>
      <c r="R759" s="156"/>
    </row>
    <row r="760" spans="1:18" s="157" customFormat="1">
      <c r="A760" s="156"/>
      <c r="B760" s="158"/>
      <c r="C760" s="159"/>
      <c r="K760" s="156"/>
      <c r="L760" s="156"/>
      <c r="M760" s="156"/>
      <c r="N760" s="156"/>
      <c r="O760" s="156"/>
      <c r="P760" s="156"/>
      <c r="Q760" s="156"/>
      <c r="R760" s="156"/>
    </row>
    <row r="761" spans="1:18" s="157" customFormat="1">
      <c r="A761" s="156"/>
      <c r="B761" s="158"/>
      <c r="C761" s="159"/>
      <c r="K761" s="156"/>
      <c r="L761" s="156"/>
      <c r="M761" s="156"/>
      <c r="N761" s="156"/>
      <c r="O761" s="156"/>
      <c r="P761" s="156"/>
      <c r="Q761" s="156"/>
      <c r="R761" s="156"/>
    </row>
    <row r="762" spans="1:18" s="157" customFormat="1">
      <c r="A762" s="156"/>
      <c r="B762" s="158"/>
      <c r="C762" s="159"/>
      <c r="K762" s="156"/>
      <c r="L762" s="156"/>
      <c r="M762" s="156"/>
      <c r="N762" s="156"/>
      <c r="O762" s="156"/>
      <c r="P762" s="156"/>
      <c r="Q762" s="156"/>
      <c r="R762" s="156"/>
    </row>
    <row r="763" spans="1:18" s="157" customFormat="1">
      <c r="A763" s="156"/>
      <c r="B763" s="158"/>
      <c r="C763" s="159"/>
      <c r="K763" s="156"/>
      <c r="L763" s="156"/>
      <c r="M763" s="156"/>
      <c r="N763" s="156"/>
      <c r="O763" s="156"/>
      <c r="P763" s="156"/>
      <c r="Q763" s="156"/>
      <c r="R763" s="156"/>
    </row>
    <row r="764" spans="1:18" s="157" customFormat="1">
      <c r="A764" s="156"/>
      <c r="B764" s="158"/>
      <c r="C764" s="159"/>
      <c r="K764" s="156"/>
      <c r="L764" s="156"/>
      <c r="M764" s="156"/>
      <c r="N764" s="156"/>
      <c r="O764" s="156"/>
      <c r="P764" s="156"/>
      <c r="Q764" s="156"/>
      <c r="R764" s="156"/>
    </row>
    <row r="765" spans="1:18" s="157" customFormat="1">
      <c r="A765" s="156"/>
      <c r="B765" s="158"/>
      <c r="C765" s="159"/>
      <c r="K765" s="156"/>
      <c r="L765" s="156"/>
      <c r="M765" s="156"/>
      <c r="N765" s="156"/>
      <c r="O765" s="156"/>
      <c r="P765" s="156"/>
      <c r="Q765" s="156"/>
      <c r="R765" s="156"/>
    </row>
    <row r="766" spans="1:18" s="157" customFormat="1">
      <c r="A766" s="156"/>
      <c r="B766" s="158"/>
      <c r="C766" s="159"/>
      <c r="K766" s="156"/>
      <c r="L766" s="156"/>
      <c r="M766" s="156"/>
      <c r="N766" s="156"/>
      <c r="O766" s="156"/>
      <c r="P766" s="156"/>
      <c r="Q766" s="156"/>
      <c r="R766" s="156"/>
    </row>
    <row r="767" spans="1:18" s="157" customFormat="1">
      <c r="A767" s="156"/>
      <c r="B767" s="158"/>
      <c r="C767" s="159"/>
      <c r="K767" s="156"/>
      <c r="L767" s="156"/>
      <c r="M767" s="156"/>
      <c r="N767" s="156"/>
      <c r="O767" s="156"/>
      <c r="P767" s="156"/>
      <c r="Q767" s="156"/>
      <c r="R767" s="156"/>
    </row>
    <row r="768" spans="1:18" s="157" customFormat="1">
      <c r="A768" s="156"/>
      <c r="B768" s="158"/>
      <c r="C768" s="159"/>
      <c r="K768" s="156"/>
      <c r="L768" s="156"/>
      <c r="M768" s="156"/>
      <c r="N768" s="156"/>
      <c r="O768" s="156"/>
      <c r="P768" s="156"/>
      <c r="Q768" s="156"/>
      <c r="R768" s="156"/>
    </row>
    <row r="769" spans="1:18" s="157" customFormat="1">
      <c r="A769" s="156"/>
      <c r="B769" s="158"/>
      <c r="C769" s="159"/>
      <c r="K769" s="156"/>
      <c r="L769" s="156"/>
      <c r="M769" s="156"/>
      <c r="N769" s="156"/>
      <c r="O769" s="156"/>
      <c r="P769" s="156"/>
      <c r="Q769" s="156"/>
      <c r="R769" s="156"/>
    </row>
    <row r="770" spans="1:18" s="157" customFormat="1">
      <c r="A770" s="156"/>
      <c r="B770" s="158"/>
      <c r="C770" s="159"/>
      <c r="K770" s="156"/>
      <c r="L770" s="156"/>
      <c r="M770" s="156"/>
      <c r="N770" s="156"/>
      <c r="O770" s="156"/>
      <c r="P770" s="156"/>
      <c r="Q770" s="156"/>
      <c r="R770" s="156"/>
    </row>
    <row r="771" spans="1:18" s="157" customFormat="1">
      <c r="A771" s="156"/>
      <c r="B771" s="158"/>
      <c r="C771" s="159"/>
      <c r="K771" s="156"/>
      <c r="L771" s="156"/>
      <c r="M771" s="156"/>
      <c r="N771" s="156"/>
      <c r="O771" s="156"/>
      <c r="P771" s="156"/>
      <c r="Q771" s="156"/>
      <c r="R771" s="156"/>
    </row>
    <row r="772" spans="1:18" s="157" customFormat="1">
      <c r="A772" s="156"/>
      <c r="B772" s="158"/>
      <c r="C772" s="159"/>
      <c r="K772" s="156"/>
      <c r="L772" s="156"/>
      <c r="M772" s="156"/>
      <c r="N772" s="156"/>
      <c r="O772" s="156"/>
      <c r="P772" s="156"/>
      <c r="Q772" s="156"/>
      <c r="R772" s="156"/>
    </row>
    <row r="773" spans="1:18" s="157" customFormat="1">
      <c r="A773" s="156"/>
      <c r="B773" s="158"/>
      <c r="C773" s="159"/>
      <c r="K773" s="156"/>
      <c r="L773" s="156"/>
      <c r="M773" s="156"/>
      <c r="N773" s="156"/>
      <c r="O773" s="156"/>
      <c r="P773" s="156"/>
      <c r="Q773" s="156"/>
      <c r="R773" s="156"/>
    </row>
    <row r="774" spans="1:18" s="157" customFormat="1">
      <c r="A774" s="156"/>
      <c r="B774" s="158"/>
      <c r="C774" s="159"/>
      <c r="K774" s="156"/>
      <c r="L774" s="156"/>
      <c r="M774" s="156"/>
      <c r="N774" s="156"/>
      <c r="O774" s="156"/>
      <c r="P774" s="156"/>
      <c r="Q774" s="156"/>
      <c r="R774" s="156"/>
    </row>
    <row r="775" spans="1:18" s="157" customFormat="1">
      <c r="A775" s="156"/>
      <c r="B775" s="158"/>
      <c r="C775" s="159"/>
      <c r="K775" s="156"/>
      <c r="L775" s="156"/>
      <c r="M775" s="156"/>
      <c r="N775" s="156"/>
      <c r="O775" s="156"/>
      <c r="P775" s="156"/>
      <c r="Q775" s="156"/>
      <c r="R775" s="156"/>
    </row>
    <row r="776" spans="1:18" s="157" customFormat="1">
      <c r="A776" s="156"/>
      <c r="B776" s="158"/>
      <c r="C776" s="159"/>
      <c r="K776" s="156"/>
      <c r="L776" s="156"/>
      <c r="M776" s="156"/>
      <c r="N776" s="156"/>
      <c r="O776" s="156"/>
      <c r="P776" s="156"/>
      <c r="Q776" s="156"/>
      <c r="R776" s="156"/>
    </row>
    <row r="777" spans="1:18" s="157" customFormat="1">
      <c r="A777" s="156"/>
      <c r="B777" s="158"/>
      <c r="C777" s="159"/>
      <c r="K777" s="156"/>
      <c r="L777" s="156"/>
      <c r="M777" s="156"/>
      <c r="N777" s="156"/>
      <c r="O777" s="156"/>
      <c r="P777" s="156"/>
      <c r="Q777" s="156"/>
      <c r="R777" s="156"/>
    </row>
    <row r="778" spans="1:18" s="157" customFormat="1">
      <c r="A778" s="156"/>
      <c r="B778" s="158"/>
      <c r="C778" s="159"/>
      <c r="K778" s="156"/>
      <c r="L778" s="156"/>
      <c r="M778" s="156"/>
      <c r="N778" s="156"/>
      <c r="O778" s="156"/>
      <c r="P778" s="156"/>
      <c r="Q778" s="156"/>
      <c r="R778" s="156"/>
    </row>
    <row r="779" spans="1:18" s="157" customFormat="1">
      <c r="A779" s="156"/>
      <c r="B779" s="158"/>
      <c r="C779" s="159"/>
      <c r="K779" s="156"/>
      <c r="L779" s="156"/>
      <c r="M779" s="156"/>
      <c r="N779" s="156"/>
      <c r="O779" s="156"/>
      <c r="P779" s="156"/>
      <c r="Q779" s="156"/>
      <c r="R779" s="156"/>
    </row>
    <row r="780" spans="1:18" s="157" customFormat="1">
      <c r="A780" s="156"/>
      <c r="B780" s="158"/>
      <c r="C780" s="159"/>
      <c r="K780" s="156"/>
      <c r="L780" s="156"/>
      <c r="M780" s="156"/>
      <c r="N780" s="156"/>
      <c r="O780" s="156"/>
      <c r="P780" s="156"/>
      <c r="Q780" s="156"/>
      <c r="R780" s="156"/>
    </row>
    <row r="781" spans="1:18" s="157" customFormat="1">
      <c r="A781" s="156"/>
      <c r="B781" s="158"/>
      <c r="C781" s="159"/>
      <c r="K781" s="156"/>
      <c r="L781" s="156"/>
      <c r="M781" s="156"/>
      <c r="N781" s="156"/>
      <c r="O781" s="156"/>
      <c r="P781" s="156"/>
      <c r="Q781" s="156"/>
      <c r="R781" s="156"/>
    </row>
    <row r="782" spans="1:18" s="157" customFormat="1">
      <c r="A782" s="156"/>
      <c r="B782" s="158"/>
      <c r="C782" s="159"/>
      <c r="K782" s="156"/>
      <c r="L782" s="156"/>
      <c r="M782" s="156"/>
      <c r="N782" s="156"/>
      <c r="O782" s="156"/>
      <c r="P782" s="156"/>
      <c r="Q782" s="156"/>
      <c r="R782" s="156"/>
    </row>
    <row r="783" spans="1:18" s="157" customFormat="1">
      <c r="A783" s="156"/>
      <c r="B783" s="158"/>
      <c r="C783" s="159"/>
      <c r="K783" s="156"/>
      <c r="L783" s="156"/>
      <c r="M783" s="156"/>
      <c r="N783" s="156"/>
      <c r="O783" s="156"/>
      <c r="P783" s="156"/>
      <c r="Q783" s="156"/>
      <c r="R783" s="156"/>
    </row>
    <row r="784" spans="1:18" s="157" customFormat="1">
      <c r="A784" s="156"/>
      <c r="B784" s="158"/>
      <c r="C784" s="159"/>
      <c r="K784" s="156"/>
      <c r="L784" s="156"/>
      <c r="M784" s="156"/>
      <c r="N784" s="156"/>
      <c r="O784" s="156"/>
      <c r="P784" s="156"/>
      <c r="Q784" s="156"/>
      <c r="R784" s="156"/>
    </row>
    <row r="785" spans="1:18" s="157" customFormat="1">
      <c r="A785" s="156"/>
      <c r="B785" s="158"/>
      <c r="C785" s="159"/>
      <c r="K785" s="156"/>
      <c r="L785" s="156"/>
      <c r="M785" s="156"/>
      <c r="N785" s="156"/>
      <c r="O785" s="156"/>
      <c r="P785" s="156"/>
      <c r="Q785" s="156"/>
      <c r="R785" s="156"/>
    </row>
    <row r="786" spans="1:18" s="157" customFormat="1">
      <c r="A786" s="156"/>
      <c r="B786" s="158"/>
      <c r="C786" s="159"/>
      <c r="K786" s="156"/>
      <c r="L786" s="156"/>
      <c r="M786" s="156"/>
      <c r="N786" s="156"/>
      <c r="O786" s="156"/>
      <c r="P786" s="156"/>
      <c r="Q786" s="156"/>
      <c r="R786" s="156"/>
    </row>
    <row r="787" spans="1:18" s="157" customFormat="1">
      <c r="A787" s="156"/>
      <c r="B787" s="158"/>
      <c r="C787" s="159"/>
      <c r="K787" s="156"/>
      <c r="L787" s="156"/>
      <c r="M787" s="156"/>
      <c r="N787" s="156"/>
      <c r="O787" s="156"/>
      <c r="P787" s="156"/>
      <c r="Q787" s="156"/>
      <c r="R787" s="156"/>
    </row>
    <row r="788" spans="1:18" s="157" customFormat="1">
      <c r="A788" s="156"/>
      <c r="B788" s="158"/>
      <c r="C788" s="159"/>
      <c r="K788" s="156"/>
      <c r="L788" s="156"/>
      <c r="M788" s="156"/>
      <c r="N788" s="156"/>
      <c r="O788" s="156"/>
      <c r="P788" s="156"/>
      <c r="Q788" s="156"/>
      <c r="R788" s="156"/>
    </row>
    <row r="789" spans="1:18" s="157" customFormat="1">
      <c r="A789" s="156"/>
      <c r="B789" s="158"/>
      <c r="C789" s="159"/>
      <c r="K789" s="156"/>
      <c r="L789" s="156"/>
      <c r="M789" s="156"/>
      <c r="N789" s="156"/>
      <c r="O789" s="156"/>
      <c r="P789" s="156"/>
      <c r="Q789" s="156"/>
      <c r="R789" s="156"/>
    </row>
    <row r="790" spans="1:18" s="157" customFormat="1">
      <c r="A790" s="156"/>
      <c r="B790" s="158"/>
      <c r="C790" s="159"/>
      <c r="K790" s="156"/>
      <c r="L790" s="156"/>
      <c r="M790" s="156"/>
      <c r="N790" s="156"/>
      <c r="O790" s="156"/>
      <c r="P790" s="156"/>
      <c r="Q790" s="156"/>
      <c r="R790" s="156"/>
    </row>
    <row r="791" spans="1:18" s="157" customFormat="1">
      <c r="A791" s="156"/>
      <c r="B791" s="158"/>
      <c r="C791" s="159"/>
      <c r="K791" s="156"/>
      <c r="L791" s="156"/>
      <c r="M791" s="156"/>
      <c r="N791" s="156"/>
      <c r="O791" s="156"/>
      <c r="P791" s="156"/>
      <c r="Q791" s="156"/>
      <c r="R791" s="156"/>
    </row>
    <row r="792" spans="1:18" s="157" customFormat="1">
      <c r="A792" s="156"/>
      <c r="B792" s="158"/>
      <c r="C792" s="159"/>
      <c r="K792" s="156"/>
      <c r="L792" s="156"/>
      <c r="M792" s="156"/>
      <c r="N792" s="156"/>
      <c r="O792" s="156"/>
      <c r="P792" s="156"/>
      <c r="Q792" s="156"/>
      <c r="R792" s="156"/>
    </row>
    <row r="793" spans="1:18" s="157" customFormat="1">
      <c r="A793" s="156"/>
      <c r="B793" s="158"/>
      <c r="C793" s="159"/>
      <c r="K793" s="156"/>
      <c r="L793" s="156"/>
      <c r="M793" s="156"/>
      <c r="N793" s="156"/>
      <c r="O793" s="156"/>
      <c r="P793" s="156"/>
      <c r="Q793" s="156"/>
      <c r="R793" s="156"/>
    </row>
    <row r="794" spans="1:18" s="157" customFormat="1">
      <c r="A794" s="156"/>
      <c r="B794" s="158"/>
      <c r="C794" s="159"/>
      <c r="K794" s="156"/>
      <c r="L794" s="156"/>
      <c r="M794" s="156"/>
      <c r="N794" s="156"/>
      <c r="O794" s="156"/>
      <c r="P794" s="156"/>
      <c r="Q794" s="156"/>
      <c r="R794" s="156"/>
    </row>
    <row r="795" spans="1:18" s="157" customFormat="1">
      <c r="A795" s="156"/>
      <c r="B795" s="158"/>
      <c r="C795" s="159"/>
      <c r="K795" s="156"/>
      <c r="L795" s="156"/>
      <c r="M795" s="156"/>
      <c r="N795" s="156"/>
      <c r="O795" s="156"/>
      <c r="P795" s="156"/>
      <c r="Q795" s="156"/>
      <c r="R795" s="156"/>
    </row>
    <row r="796" spans="1:18" s="157" customFormat="1">
      <c r="A796" s="156"/>
      <c r="B796" s="158"/>
      <c r="C796" s="159"/>
      <c r="K796" s="156"/>
      <c r="L796" s="156"/>
      <c r="M796" s="156"/>
      <c r="N796" s="156"/>
      <c r="O796" s="156"/>
      <c r="P796" s="156"/>
      <c r="Q796" s="156"/>
      <c r="R796" s="156"/>
    </row>
    <row r="797" spans="1:18" s="157" customFormat="1">
      <c r="A797" s="156"/>
      <c r="B797" s="158"/>
      <c r="C797" s="159"/>
      <c r="K797" s="156"/>
      <c r="L797" s="156"/>
      <c r="M797" s="156"/>
      <c r="N797" s="156"/>
      <c r="O797" s="156"/>
      <c r="P797" s="156"/>
      <c r="Q797" s="156"/>
      <c r="R797" s="156"/>
    </row>
    <row r="798" spans="1:18" s="157" customFormat="1">
      <c r="A798" s="156"/>
      <c r="B798" s="158"/>
      <c r="C798" s="159"/>
      <c r="K798" s="156"/>
      <c r="L798" s="156"/>
      <c r="M798" s="156"/>
      <c r="N798" s="156"/>
      <c r="O798" s="156"/>
      <c r="P798" s="156"/>
      <c r="Q798" s="156"/>
      <c r="R798" s="156"/>
    </row>
    <row r="799" spans="1:18" s="157" customFormat="1">
      <c r="A799" s="156"/>
      <c r="B799" s="158"/>
      <c r="C799" s="159"/>
      <c r="K799" s="156"/>
      <c r="L799" s="156"/>
      <c r="M799" s="156"/>
      <c r="N799" s="156"/>
      <c r="O799" s="156"/>
      <c r="P799" s="156"/>
      <c r="Q799" s="156"/>
      <c r="R799" s="156"/>
    </row>
    <row r="800" spans="1:18" s="157" customFormat="1">
      <c r="A800" s="156"/>
      <c r="B800" s="158"/>
      <c r="C800" s="159"/>
      <c r="K800" s="156"/>
      <c r="L800" s="156"/>
      <c r="M800" s="156"/>
      <c r="N800" s="156"/>
      <c r="O800" s="156"/>
      <c r="P800" s="156"/>
      <c r="Q800" s="156"/>
      <c r="R800" s="156"/>
    </row>
    <row r="801" spans="1:18" s="157" customFormat="1">
      <c r="A801" s="156"/>
      <c r="B801" s="158"/>
      <c r="C801" s="159"/>
      <c r="K801" s="156"/>
      <c r="L801" s="156"/>
      <c r="M801" s="156"/>
      <c r="N801" s="156"/>
      <c r="O801" s="156"/>
      <c r="P801" s="156"/>
      <c r="Q801" s="156"/>
      <c r="R801" s="156"/>
    </row>
    <row r="802" spans="1:18" s="157" customFormat="1">
      <c r="A802" s="156"/>
      <c r="B802" s="158"/>
      <c r="C802" s="159"/>
      <c r="K802" s="156"/>
      <c r="L802" s="156"/>
      <c r="M802" s="156"/>
      <c r="N802" s="156"/>
      <c r="O802" s="156"/>
      <c r="P802" s="156"/>
      <c r="Q802" s="156"/>
      <c r="R802" s="156"/>
    </row>
    <row r="803" spans="1:18" s="157" customFormat="1">
      <c r="A803" s="156"/>
      <c r="B803" s="158"/>
      <c r="C803" s="159"/>
      <c r="K803" s="156"/>
      <c r="L803" s="156"/>
      <c r="M803" s="156"/>
      <c r="N803" s="156"/>
      <c r="O803" s="156"/>
      <c r="P803" s="156"/>
      <c r="Q803" s="156"/>
      <c r="R803" s="156"/>
    </row>
    <row r="804" spans="1:18" s="157" customFormat="1">
      <c r="A804" s="156"/>
      <c r="B804" s="158"/>
      <c r="C804" s="159"/>
      <c r="K804" s="156"/>
      <c r="L804" s="156"/>
      <c r="M804" s="156"/>
      <c r="N804" s="156"/>
      <c r="O804" s="156"/>
      <c r="P804" s="156"/>
      <c r="Q804" s="156"/>
      <c r="R804" s="156"/>
    </row>
    <row r="805" spans="1:18" s="157" customFormat="1">
      <c r="A805" s="156"/>
      <c r="B805" s="158"/>
      <c r="C805" s="159"/>
      <c r="K805" s="156"/>
      <c r="L805" s="156"/>
      <c r="M805" s="156"/>
      <c r="N805" s="156"/>
      <c r="O805" s="156"/>
      <c r="P805" s="156"/>
      <c r="Q805" s="156"/>
      <c r="R805" s="156"/>
    </row>
    <row r="806" spans="1:18" s="157" customFormat="1">
      <c r="A806" s="156"/>
      <c r="B806" s="158"/>
      <c r="C806" s="159"/>
      <c r="K806" s="156"/>
      <c r="L806" s="156"/>
      <c r="M806" s="156"/>
      <c r="N806" s="156"/>
      <c r="O806" s="156"/>
      <c r="P806" s="156"/>
      <c r="Q806" s="156"/>
      <c r="R806" s="156"/>
    </row>
    <row r="807" spans="1:18" s="157" customFormat="1">
      <c r="A807" s="156"/>
      <c r="B807" s="158"/>
      <c r="C807" s="159"/>
      <c r="K807" s="156"/>
      <c r="L807" s="156"/>
      <c r="M807" s="156"/>
      <c r="N807" s="156"/>
      <c r="O807" s="156"/>
      <c r="P807" s="156"/>
      <c r="Q807" s="156"/>
      <c r="R807" s="156"/>
    </row>
    <row r="808" spans="1:18" s="157" customFormat="1">
      <c r="A808" s="156"/>
      <c r="B808" s="158"/>
      <c r="C808" s="159"/>
      <c r="K808" s="156"/>
      <c r="L808" s="156"/>
      <c r="M808" s="156"/>
      <c r="N808" s="156"/>
      <c r="O808" s="156"/>
      <c r="P808" s="156"/>
      <c r="Q808" s="156"/>
      <c r="R808" s="156"/>
    </row>
    <row r="809" spans="1:18" s="157" customFormat="1">
      <c r="A809" s="156"/>
      <c r="B809" s="158"/>
      <c r="C809" s="159"/>
      <c r="K809" s="156"/>
      <c r="L809" s="156"/>
      <c r="M809" s="156"/>
      <c r="N809" s="156"/>
      <c r="O809" s="156"/>
      <c r="P809" s="156"/>
      <c r="Q809" s="156"/>
      <c r="R809" s="156"/>
    </row>
    <row r="810" spans="1:18" s="157" customFormat="1">
      <c r="A810" s="156"/>
      <c r="B810" s="158"/>
      <c r="C810" s="159"/>
      <c r="K810" s="156"/>
      <c r="L810" s="156"/>
      <c r="M810" s="156"/>
      <c r="N810" s="156"/>
      <c r="O810" s="156"/>
      <c r="P810" s="156"/>
      <c r="Q810" s="156"/>
      <c r="R810" s="156"/>
    </row>
    <row r="811" spans="1:18" s="157" customFormat="1">
      <c r="A811" s="156"/>
      <c r="B811" s="158"/>
      <c r="C811" s="159"/>
      <c r="K811" s="156"/>
      <c r="L811" s="156"/>
      <c r="M811" s="156"/>
      <c r="N811" s="156"/>
      <c r="O811" s="156"/>
      <c r="P811" s="156"/>
      <c r="Q811" s="156"/>
      <c r="R811" s="156"/>
    </row>
    <row r="812" spans="1:18" s="157" customFormat="1">
      <c r="A812" s="156"/>
      <c r="B812" s="158"/>
      <c r="C812" s="159"/>
      <c r="K812" s="156"/>
      <c r="L812" s="156"/>
      <c r="M812" s="156"/>
      <c r="N812" s="156"/>
      <c r="O812" s="156"/>
      <c r="P812" s="156"/>
      <c r="Q812" s="156"/>
      <c r="R812" s="156"/>
    </row>
    <row r="813" spans="1:18" s="157" customFormat="1">
      <c r="A813" s="156"/>
      <c r="B813" s="158"/>
      <c r="C813" s="159"/>
      <c r="K813" s="156"/>
      <c r="L813" s="156"/>
      <c r="M813" s="156"/>
      <c r="N813" s="156"/>
      <c r="O813" s="156"/>
      <c r="P813" s="156"/>
      <c r="Q813" s="156"/>
      <c r="R813" s="156"/>
    </row>
    <row r="814" spans="1:18" s="157" customFormat="1">
      <c r="A814" s="156"/>
      <c r="B814" s="158"/>
      <c r="C814" s="159"/>
      <c r="K814" s="156"/>
      <c r="L814" s="156"/>
      <c r="M814" s="156"/>
      <c r="N814" s="156"/>
      <c r="O814" s="156"/>
      <c r="P814" s="156"/>
      <c r="Q814" s="156"/>
      <c r="R814" s="156"/>
    </row>
    <row r="815" spans="1:18" s="157" customFormat="1">
      <c r="A815" s="156"/>
      <c r="B815" s="158"/>
      <c r="C815" s="159"/>
      <c r="K815" s="156"/>
      <c r="L815" s="156"/>
      <c r="M815" s="156"/>
      <c r="N815" s="156"/>
      <c r="O815" s="156"/>
      <c r="P815" s="156"/>
      <c r="Q815" s="156"/>
      <c r="R815" s="156"/>
    </row>
    <row r="816" spans="1:18" s="157" customFormat="1">
      <c r="A816" s="156"/>
      <c r="B816" s="158"/>
      <c r="C816" s="159"/>
      <c r="K816" s="156"/>
      <c r="L816" s="156"/>
      <c r="M816" s="156"/>
      <c r="N816" s="156"/>
      <c r="O816" s="156"/>
      <c r="P816" s="156"/>
      <c r="Q816" s="156"/>
      <c r="R816" s="156"/>
    </row>
    <row r="817" spans="1:18" s="157" customFormat="1">
      <c r="A817" s="156"/>
      <c r="B817" s="158"/>
      <c r="C817" s="159"/>
      <c r="K817" s="156"/>
      <c r="L817" s="156"/>
      <c r="M817" s="156"/>
      <c r="N817" s="156"/>
      <c r="O817" s="156"/>
      <c r="P817" s="156"/>
      <c r="Q817" s="156"/>
      <c r="R817" s="156"/>
    </row>
    <row r="818" spans="1:18" s="157" customFormat="1">
      <c r="A818" s="156"/>
      <c r="B818" s="158"/>
      <c r="C818" s="159"/>
      <c r="K818" s="156"/>
      <c r="L818" s="156"/>
      <c r="M818" s="156"/>
      <c r="N818" s="156"/>
      <c r="O818" s="156"/>
      <c r="P818" s="156"/>
      <c r="Q818" s="156"/>
      <c r="R818" s="156"/>
    </row>
    <row r="819" spans="1:18" s="157" customFormat="1">
      <c r="A819" s="156"/>
      <c r="B819" s="158"/>
      <c r="C819" s="159"/>
      <c r="K819" s="156"/>
      <c r="L819" s="156"/>
      <c r="M819" s="156"/>
      <c r="N819" s="156"/>
      <c r="O819" s="156"/>
      <c r="P819" s="156"/>
      <c r="Q819" s="156"/>
      <c r="R819" s="156"/>
    </row>
    <row r="820" spans="1:18" s="157" customFormat="1">
      <c r="A820" s="156"/>
      <c r="B820" s="158"/>
      <c r="C820" s="159"/>
      <c r="K820" s="156"/>
      <c r="L820" s="156"/>
      <c r="M820" s="156"/>
      <c r="N820" s="156"/>
      <c r="O820" s="156"/>
      <c r="P820" s="156"/>
      <c r="Q820" s="156"/>
      <c r="R820" s="156"/>
    </row>
    <row r="821" spans="1:18" s="157" customFormat="1">
      <c r="A821" s="156"/>
      <c r="B821" s="158"/>
      <c r="C821" s="159"/>
      <c r="K821" s="156"/>
      <c r="L821" s="156"/>
      <c r="M821" s="156"/>
      <c r="N821" s="156"/>
      <c r="O821" s="156"/>
      <c r="P821" s="156"/>
      <c r="Q821" s="156"/>
      <c r="R821" s="156"/>
    </row>
    <row r="822" spans="1:18" s="157" customFormat="1">
      <c r="A822" s="156"/>
      <c r="B822" s="158"/>
      <c r="C822" s="159"/>
      <c r="K822" s="156"/>
      <c r="L822" s="156"/>
      <c r="M822" s="156"/>
      <c r="N822" s="156"/>
      <c r="O822" s="156"/>
      <c r="P822" s="156"/>
      <c r="Q822" s="156"/>
      <c r="R822" s="156"/>
    </row>
    <row r="823" spans="1:18" s="157" customFormat="1">
      <c r="A823" s="156"/>
      <c r="B823" s="158"/>
      <c r="C823" s="159"/>
      <c r="K823" s="156"/>
      <c r="L823" s="156"/>
      <c r="M823" s="156"/>
      <c r="N823" s="156"/>
      <c r="O823" s="156"/>
      <c r="P823" s="156"/>
      <c r="Q823" s="156"/>
      <c r="R823" s="156"/>
    </row>
    <row r="824" spans="1:18" s="157" customFormat="1">
      <c r="A824" s="156"/>
      <c r="B824" s="158"/>
      <c r="C824" s="159"/>
      <c r="K824" s="156"/>
      <c r="L824" s="156"/>
      <c r="M824" s="156"/>
      <c r="N824" s="156"/>
      <c r="O824" s="156"/>
      <c r="P824" s="156"/>
      <c r="Q824" s="156"/>
      <c r="R824" s="156"/>
    </row>
    <row r="825" spans="1:18" s="157" customFormat="1">
      <c r="A825" s="156"/>
      <c r="B825" s="158"/>
      <c r="C825" s="159"/>
      <c r="K825" s="156"/>
      <c r="L825" s="156"/>
      <c r="M825" s="156"/>
      <c r="N825" s="156"/>
      <c r="O825" s="156"/>
      <c r="P825" s="156"/>
      <c r="Q825" s="156"/>
      <c r="R825" s="156"/>
    </row>
    <row r="826" spans="1:18" s="157" customFormat="1">
      <c r="A826" s="156"/>
      <c r="B826" s="158"/>
      <c r="C826" s="159"/>
      <c r="K826" s="156"/>
      <c r="L826" s="156"/>
      <c r="M826" s="156"/>
      <c r="N826" s="156"/>
      <c r="O826" s="156"/>
      <c r="P826" s="156"/>
      <c r="Q826" s="156"/>
      <c r="R826" s="156"/>
    </row>
    <row r="827" spans="1:18" s="157" customFormat="1">
      <c r="A827" s="156"/>
      <c r="B827" s="158"/>
      <c r="C827" s="159"/>
      <c r="K827" s="156"/>
      <c r="L827" s="156"/>
      <c r="M827" s="156"/>
      <c r="N827" s="156"/>
      <c r="O827" s="156"/>
      <c r="P827" s="156"/>
      <c r="Q827" s="156"/>
      <c r="R827" s="156"/>
    </row>
    <row r="828" spans="1:18" s="157" customFormat="1">
      <c r="A828" s="156"/>
      <c r="B828" s="158"/>
      <c r="C828" s="159"/>
      <c r="K828" s="156"/>
      <c r="L828" s="156"/>
      <c r="M828" s="156"/>
      <c r="N828" s="156"/>
      <c r="O828" s="156"/>
      <c r="P828" s="156"/>
      <c r="Q828" s="156"/>
      <c r="R828" s="156"/>
    </row>
    <row r="829" spans="1:18" s="157" customFormat="1">
      <c r="A829" s="156"/>
      <c r="B829" s="158"/>
      <c r="C829" s="159"/>
      <c r="K829" s="156"/>
      <c r="L829" s="156"/>
      <c r="M829" s="156"/>
      <c r="N829" s="156"/>
      <c r="O829" s="156"/>
      <c r="P829" s="156"/>
      <c r="Q829" s="156"/>
      <c r="R829" s="156"/>
    </row>
    <row r="830" spans="1:18" s="157" customFormat="1">
      <c r="A830" s="156"/>
      <c r="B830" s="158"/>
      <c r="C830" s="159"/>
      <c r="K830" s="156"/>
      <c r="L830" s="156"/>
      <c r="M830" s="156"/>
      <c r="N830" s="156"/>
      <c r="O830" s="156"/>
      <c r="P830" s="156"/>
      <c r="Q830" s="156"/>
      <c r="R830" s="156"/>
    </row>
    <row r="831" spans="1:18" s="157" customFormat="1">
      <c r="A831" s="156"/>
      <c r="B831" s="158"/>
      <c r="C831" s="159"/>
      <c r="K831" s="156"/>
      <c r="L831" s="156"/>
      <c r="M831" s="156"/>
      <c r="N831" s="156"/>
      <c r="O831" s="156"/>
      <c r="P831" s="156"/>
      <c r="Q831" s="156"/>
      <c r="R831" s="156"/>
    </row>
    <row r="832" spans="1:18" s="157" customFormat="1">
      <c r="A832" s="156"/>
      <c r="B832" s="158"/>
      <c r="C832" s="159"/>
      <c r="K832" s="156"/>
      <c r="L832" s="156"/>
      <c r="M832" s="156"/>
      <c r="N832" s="156"/>
      <c r="O832" s="156"/>
      <c r="P832" s="156"/>
      <c r="Q832" s="156"/>
      <c r="R832" s="156"/>
    </row>
    <row r="833" spans="1:18" s="157" customFormat="1">
      <c r="A833" s="156"/>
      <c r="B833" s="158"/>
      <c r="C833" s="159"/>
      <c r="K833" s="156"/>
      <c r="L833" s="156"/>
      <c r="M833" s="156"/>
      <c r="N833" s="156"/>
      <c r="O833" s="156"/>
      <c r="P833" s="156"/>
      <c r="Q833" s="156"/>
      <c r="R833" s="156"/>
    </row>
    <row r="834" spans="1:18" s="157" customFormat="1">
      <c r="A834" s="156"/>
      <c r="B834" s="158"/>
      <c r="C834" s="159"/>
      <c r="K834" s="156"/>
      <c r="L834" s="156"/>
      <c r="M834" s="156"/>
      <c r="N834" s="156"/>
      <c r="O834" s="156"/>
      <c r="P834" s="156"/>
      <c r="Q834" s="156"/>
      <c r="R834" s="156"/>
    </row>
    <row r="835" spans="1:18" s="157" customFormat="1">
      <c r="A835" s="156"/>
      <c r="B835" s="158"/>
      <c r="C835" s="159"/>
      <c r="K835" s="156"/>
      <c r="L835" s="156"/>
      <c r="M835" s="156"/>
      <c r="N835" s="156"/>
      <c r="O835" s="156"/>
      <c r="P835" s="156"/>
      <c r="Q835" s="156"/>
      <c r="R835" s="156"/>
    </row>
    <row r="836" spans="1:18" s="157" customFormat="1">
      <c r="A836" s="156"/>
      <c r="B836" s="158"/>
      <c r="C836" s="159"/>
      <c r="K836" s="156"/>
      <c r="L836" s="156"/>
      <c r="M836" s="156"/>
      <c r="N836" s="156"/>
      <c r="O836" s="156"/>
      <c r="P836" s="156"/>
      <c r="Q836" s="156"/>
      <c r="R836" s="156"/>
    </row>
    <row r="837" spans="1:18" s="157" customFormat="1">
      <c r="A837" s="156"/>
      <c r="B837" s="158"/>
      <c r="C837" s="159"/>
      <c r="K837" s="156"/>
      <c r="L837" s="156"/>
      <c r="M837" s="156"/>
      <c r="N837" s="156"/>
      <c r="O837" s="156"/>
      <c r="P837" s="156"/>
      <c r="Q837" s="156"/>
      <c r="R837" s="156"/>
    </row>
    <row r="838" spans="1:18" s="157" customFormat="1">
      <c r="A838" s="156"/>
      <c r="B838" s="158"/>
      <c r="C838" s="159"/>
      <c r="K838" s="156"/>
      <c r="L838" s="156"/>
      <c r="M838" s="156"/>
      <c r="N838" s="156"/>
      <c r="O838" s="156"/>
      <c r="P838" s="156"/>
      <c r="Q838" s="156"/>
      <c r="R838" s="156"/>
    </row>
    <row r="839" spans="1:18" s="157" customFormat="1">
      <c r="A839" s="156"/>
      <c r="B839" s="158"/>
      <c r="C839" s="159"/>
      <c r="K839" s="156"/>
      <c r="L839" s="156"/>
      <c r="M839" s="156"/>
      <c r="N839" s="156"/>
      <c r="O839" s="156"/>
      <c r="P839" s="156"/>
      <c r="Q839" s="156"/>
      <c r="R839" s="156"/>
    </row>
    <row r="840" spans="1:18" s="157" customFormat="1">
      <c r="A840" s="156"/>
      <c r="B840" s="158"/>
      <c r="C840" s="159"/>
      <c r="K840" s="156"/>
      <c r="L840" s="156"/>
      <c r="M840" s="156"/>
      <c r="N840" s="156"/>
      <c r="O840" s="156"/>
      <c r="P840" s="156"/>
      <c r="Q840" s="156"/>
      <c r="R840" s="156"/>
    </row>
    <row r="841" spans="1:18" s="157" customFormat="1">
      <c r="A841" s="156"/>
      <c r="B841" s="158"/>
      <c r="C841" s="159"/>
      <c r="K841" s="156"/>
      <c r="L841" s="156"/>
      <c r="M841" s="156"/>
      <c r="N841" s="156"/>
      <c r="O841" s="156"/>
      <c r="P841" s="156"/>
      <c r="Q841" s="156"/>
      <c r="R841" s="156"/>
    </row>
    <row r="842" spans="1:18" s="157" customFormat="1">
      <c r="A842" s="156"/>
      <c r="B842" s="158"/>
      <c r="C842" s="159"/>
      <c r="K842" s="156"/>
      <c r="L842" s="156"/>
      <c r="M842" s="156"/>
      <c r="N842" s="156"/>
      <c r="O842" s="156"/>
      <c r="P842" s="156"/>
      <c r="Q842" s="156"/>
      <c r="R842" s="156"/>
    </row>
    <row r="843" spans="1:18" s="157" customFormat="1">
      <c r="A843" s="156"/>
      <c r="B843" s="158"/>
      <c r="C843" s="159"/>
      <c r="K843" s="156"/>
      <c r="L843" s="156"/>
      <c r="M843" s="156"/>
      <c r="N843" s="156"/>
      <c r="O843" s="156"/>
      <c r="P843" s="156"/>
      <c r="Q843" s="156"/>
      <c r="R843" s="156"/>
    </row>
    <row r="844" spans="1:18" s="157" customFormat="1">
      <c r="A844" s="156"/>
      <c r="B844" s="158"/>
      <c r="C844" s="159"/>
      <c r="K844" s="156"/>
      <c r="L844" s="156"/>
      <c r="M844" s="156"/>
      <c r="N844" s="156"/>
      <c r="O844" s="156"/>
      <c r="P844" s="156"/>
      <c r="Q844" s="156"/>
      <c r="R844" s="156"/>
    </row>
    <row r="845" spans="1:18" s="157" customFormat="1">
      <c r="A845" s="156"/>
      <c r="B845" s="158"/>
      <c r="C845" s="159"/>
      <c r="K845" s="156"/>
      <c r="L845" s="156"/>
      <c r="M845" s="156"/>
      <c r="N845" s="156"/>
      <c r="O845" s="156"/>
      <c r="P845" s="156"/>
      <c r="Q845" s="156"/>
      <c r="R845" s="156"/>
    </row>
    <row r="846" spans="1:18" s="157" customFormat="1">
      <c r="A846" s="156"/>
      <c r="B846" s="158"/>
      <c r="C846" s="159"/>
      <c r="K846" s="156"/>
      <c r="L846" s="156"/>
      <c r="M846" s="156"/>
      <c r="N846" s="156"/>
      <c r="O846" s="156"/>
      <c r="P846" s="156"/>
      <c r="Q846" s="156"/>
      <c r="R846" s="156"/>
    </row>
    <row r="847" spans="1:18" s="157" customFormat="1">
      <c r="A847" s="156"/>
      <c r="B847" s="158"/>
      <c r="C847" s="159"/>
      <c r="K847" s="156"/>
      <c r="L847" s="156"/>
      <c r="M847" s="156"/>
      <c r="N847" s="156"/>
      <c r="O847" s="156"/>
      <c r="P847" s="156"/>
      <c r="Q847" s="156"/>
      <c r="R847" s="156"/>
    </row>
    <row r="848" spans="1:18" s="157" customFormat="1">
      <c r="A848" s="156"/>
      <c r="B848" s="158"/>
      <c r="C848" s="159"/>
      <c r="K848" s="156"/>
      <c r="L848" s="156"/>
      <c r="M848" s="156"/>
      <c r="N848" s="156"/>
      <c r="O848" s="156"/>
      <c r="P848" s="156"/>
      <c r="Q848" s="156"/>
      <c r="R848" s="156"/>
    </row>
    <row r="849" spans="1:18" s="157" customFormat="1">
      <c r="A849" s="156"/>
      <c r="B849" s="158"/>
      <c r="C849" s="159"/>
      <c r="K849" s="156"/>
      <c r="L849" s="156"/>
      <c r="M849" s="156"/>
      <c r="N849" s="156"/>
      <c r="O849" s="156"/>
      <c r="P849" s="156"/>
      <c r="Q849" s="156"/>
      <c r="R849" s="156"/>
    </row>
    <row r="850" spans="1:18" s="157" customFormat="1">
      <c r="A850" s="156"/>
      <c r="B850" s="158"/>
      <c r="C850" s="159"/>
      <c r="K850" s="156"/>
      <c r="L850" s="156"/>
      <c r="M850" s="156"/>
      <c r="N850" s="156"/>
      <c r="O850" s="156"/>
      <c r="P850" s="156"/>
      <c r="Q850" s="156"/>
      <c r="R850" s="156"/>
    </row>
    <row r="851" spans="1:18" s="157" customFormat="1">
      <c r="A851" s="156"/>
      <c r="B851" s="158"/>
      <c r="C851" s="159"/>
      <c r="K851" s="156"/>
      <c r="L851" s="156"/>
      <c r="M851" s="156"/>
      <c r="N851" s="156"/>
      <c r="O851" s="156"/>
      <c r="P851" s="156"/>
      <c r="Q851" s="156"/>
      <c r="R851" s="156"/>
    </row>
    <row r="852" spans="1:18" s="157" customFormat="1">
      <c r="A852" s="156"/>
      <c r="B852" s="158"/>
      <c r="C852" s="159"/>
      <c r="K852" s="156"/>
      <c r="L852" s="156"/>
      <c r="M852" s="156"/>
      <c r="N852" s="156"/>
      <c r="O852" s="156"/>
      <c r="P852" s="156"/>
      <c r="Q852" s="156"/>
      <c r="R852" s="156"/>
    </row>
    <row r="853" spans="1:18" s="157" customFormat="1">
      <c r="A853" s="156"/>
      <c r="B853" s="158"/>
      <c r="C853" s="159"/>
      <c r="K853" s="156"/>
      <c r="L853" s="156"/>
      <c r="M853" s="156"/>
      <c r="N853" s="156"/>
      <c r="O853" s="156"/>
      <c r="P853" s="156"/>
      <c r="Q853" s="156"/>
      <c r="R853" s="156"/>
    </row>
    <row r="854" spans="1:18" s="157" customFormat="1">
      <c r="A854" s="156"/>
      <c r="B854" s="158"/>
      <c r="C854" s="159"/>
      <c r="K854" s="156"/>
      <c r="L854" s="156"/>
      <c r="M854" s="156"/>
      <c r="N854" s="156"/>
      <c r="O854" s="156"/>
      <c r="P854" s="156"/>
      <c r="Q854" s="156"/>
      <c r="R854" s="156"/>
    </row>
    <row r="855" spans="1:18" s="157" customFormat="1">
      <c r="A855" s="156"/>
      <c r="B855" s="158"/>
      <c r="C855" s="159"/>
      <c r="K855" s="156"/>
      <c r="L855" s="156"/>
      <c r="M855" s="156"/>
      <c r="N855" s="156"/>
      <c r="O855" s="156"/>
      <c r="P855" s="156"/>
      <c r="Q855" s="156"/>
      <c r="R855" s="156"/>
    </row>
    <row r="856" spans="1:18" s="157" customFormat="1">
      <c r="A856" s="156"/>
      <c r="B856" s="158"/>
      <c r="C856" s="159"/>
      <c r="K856" s="156"/>
      <c r="L856" s="156"/>
      <c r="M856" s="156"/>
      <c r="N856" s="156"/>
      <c r="O856" s="156"/>
      <c r="P856" s="156"/>
      <c r="Q856" s="156"/>
      <c r="R856" s="156"/>
    </row>
    <row r="857" spans="1:18" s="157" customFormat="1">
      <c r="A857" s="156"/>
      <c r="B857" s="158"/>
      <c r="C857" s="159"/>
      <c r="K857" s="156"/>
      <c r="L857" s="156"/>
      <c r="M857" s="156"/>
      <c r="N857" s="156"/>
      <c r="O857" s="156"/>
      <c r="P857" s="156"/>
      <c r="Q857" s="156"/>
      <c r="R857" s="156"/>
    </row>
    <row r="858" spans="1:18" s="157" customFormat="1">
      <c r="A858" s="156"/>
      <c r="B858" s="158"/>
      <c r="C858" s="159"/>
      <c r="K858" s="156"/>
      <c r="L858" s="156"/>
      <c r="M858" s="156"/>
      <c r="N858" s="156"/>
      <c r="O858" s="156"/>
      <c r="P858" s="156"/>
      <c r="Q858" s="156"/>
      <c r="R858" s="156"/>
    </row>
    <row r="859" spans="1:18" s="157" customFormat="1">
      <c r="A859" s="156"/>
      <c r="B859" s="158"/>
      <c r="C859" s="159"/>
      <c r="K859" s="156"/>
      <c r="L859" s="156"/>
      <c r="M859" s="156"/>
      <c r="N859" s="156"/>
      <c r="O859" s="156"/>
      <c r="P859" s="156"/>
      <c r="Q859" s="156"/>
      <c r="R859" s="156"/>
    </row>
    <row r="860" spans="1:18" s="157" customFormat="1">
      <c r="A860" s="156"/>
      <c r="B860" s="158"/>
      <c r="C860" s="159"/>
      <c r="K860" s="156"/>
      <c r="L860" s="156"/>
      <c r="M860" s="156"/>
      <c r="N860" s="156"/>
      <c r="O860" s="156"/>
      <c r="P860" s="156"/>
      <c r="Q860" s="156"/>
      <c r="R860" s="156"/>
    </row>
    <row r="861" spans="1:18" s="157" customFormat="1">
      <c r="A861" s="156"/>
      <c r="B861" s="158"/>
      <c r="C861" s="159"/>
      <c r="K861" s="156"/>
      <c r="L861" s="156"/>
      <c r="M861" s="156"/>
      <c r="N861" s="156"/>
      <c r="O861" s="156"/>
      <c r="P861" s="156"/>
      <c r="Q861" s="156"/>
      <c r="R861" s="156"/>
    </row>
    <row r="862" spans="1:18" s="157" customFormat="1">
      <c r="A862" s="156"/>
      <c r="B862" s="158"/>
      <c r="C862" s="159"/>
      <c r="K862" s="156"/>
      <c r="L862" s="156"/>
      <c r="M862" s="156"/>
      <c r="N862" s="156"/>
      <c r="O862" s="156"/>
      <c r="P862" s="156"/>
      <c r="Q862" s="156"/>
      <c r="R862" s="156"/>
    </row>
    <row r="863" spans="1:18" s="157" customFormat="1">
      <c r="A863" s="156"/>
      <c r="B863" s="158"/>
      <c r="C863" s="159"/>
      <c r="K863" s="156"/>
      <c r="L863" s="156"/>
      <c r="M863" s="156"/>
      <c r="N863" s="156"/>
      <c r="O863" s="156"/>
      <c r="P863" s="156"/>
      <c r="Q863" s="156"/>
      <c r="R863" s="156"/>
    </row>
    <row r="864" spans="1:18" s="157" customFormat="1">
      <c r="A864" s="156"/>
      <c r="B864" s="158"/>
      <c r="C864" s="159"/>
      <c r="K864" s="156"/>
      <c r="L864" s="156"/>
      <c r="M864" s="156"/>
      <c r="N864" s="156"/>
      <c r="O864" s="156"/>
      <c r="P864" s="156"/>
      <c r="Q864" s="156"/>
      <c r="R864" s="156"/>
    </row>
    <row r="865" spans="1:18" s="157" customFormat="1">
      <c r="A865" s="156"/>
      <c r="B865" s="158"/>
      <c r="C865" s="159"/>
      <c r="K865" s="156"/>
      <c r="L865" s="156"/>
      <c r="M865" s="156"/>
      <c r="N865" s="156"/>
      <c r="O865" s="156"/>
      <c r="P865" s="156"/>
      <c r="Q865" s="156"/>
      <c r="R865" s="156"/>
    </row>
    <row r="866" spans="1:18" s="157" customFormat="1">
      <c r="A866" s="156"/>
      <c r="B866" s="158"/>
      <c r="C866" s="159"/>
      <c r="K866" s="156"/>
      <c r="L866" s="156"/>
      <c r="M866" s="156"/>
      <c r="N866" s="156"/>
      <c r="O866" s="156"/>
      <c r="P866" s="156"/>
      <c r="Q866" s="156"/>
      <c r="R866" s="156"/>
    </row>
    <row r="867" spans="1:18" s="157" customFormat="1">
      <c r="A867" s="156"/>
      <c r="B867" s="158"/>
      <c r="C867" s="159"/>
      <c r="K867" s="156"/>
      <c r="L867" s="156"/>
      <c r="M867" s="156"/>
      <c r="N867" s="156"/>
      <c r="O867" s="156"/>
      <c r="P867" s="156"/>
      <c r="Q867" s="156"/>
      <c r="R867" s="156"/>
    </row>
    <row r="868" spans="1:18" s="157" customFormat="1">
      <c r="A868" s="156"/>
      <c r="B868" s="158"/>
      <c r="C868" s="159"/>
      <c r="K868" s="156"/>
      <c r="L868" s="156"/>
      <c r="M868" s="156"/>
      <c r="N868" s="156"/>
      <c r="O868" s="156"/>
      <c r="P868" s="156"/>
      <c r="Q868" s="156"/>
      <c r="R868" s="156"/>
    </row>
    <row r="869" spans="1:18" s="157" customFormat="1">
      <c r="A869" s="156"/>
      <c r="B869" s="158"/>
      <c r="C869" s="159"/>
      <c r="K869" s="156"/>
      <c r="L869" s="156"/>
      <c r="M869" s="156"/>
      <c r="N869" s="156"/>
      <c r="O869" s="156"/>
      <c r="P869" s="156"/>
      <c r="Q869" s="156"/>
      <c r="R869" s="156"/>
    </row>
    <row r="870" spans="1:18" s="157" customFormat="1">
      <c r="A870" s="156"/>
      <c r="B870" s="158"/>
      <c r="C870" s="159"/>
      <c r="K870" s="156"/>
      <c r="L870" s="156"/>
      <c r="M870" s="156"/>
      <c r="N870" s="156"/>
      <c r="O870" s="156"/>
      <c r="P870" s="156"/>
      <c r="Q870" s="156"/>
      <c r="R870" s="156"/>
    </row>
    <row r="871" spans="1:18" s="157" customFormat="1">
      <c r="A871" s="156"/>
      <c r="B871" s="158"/>
      <c r="C871" s="159"/>
      <c r="K871" s="156"/>
      <c r="L871" s="156"/>
      <c r="M871" s="156"/>
      <c r="N871" s="156"/>
      <c r="O871" s="156"/>
      <c r="P871" s="156"/>
      <c r="Q871" s="156"/>
      <c r="R871" s="156"/>
    </row>
    <row r="872" spans="1:18" s="157" customFormat="1">
      <c r="A872" s="156"/>
      <c r="B872" s="158"/>
      <c r="C872" s="159"/>
      <c r="K872" s="156"/>
      <c r="L872" s="156"/>
      <c r="M872" s="156"/>
      <c r="N872" s="156"/>
      <c r="O872" s="156"/>
      <c r="P872" s="156"/>
      <c r="Q872" s="156"/>
      <c r="R872" s="156"/>
    </row>
    <row r="873" spans="1:18" s="157" customFormat="1">
      <c r="A873" s="156"/>
      <c r="B873" s="158"/>
      <c r="C873" s="159"/>
      <c r="K873" s="156"/>
      <c r="L873" s="156"/>
      <c r="M873" s="156"/>
      <c r="N873" s="156"/>
      <c r="O873" s="156"/>
      <c r="P873" s="156"/>
      <c r="Q873" s="156"/>
      <c r="R873" s="156"/>
    </row>
    <row r="874" spans="1:18" s="157" customFormat="1">
      <c r="A874" s="156"/>
      <c r="B874" s="158"/>
      <c r="C874" s="159"/>
      <c r="K874" s="156"/>
      <c r="L874" s="156"/>
      <c r="M874" s="156"/>
      <c r="N874" s="156"/>
      <c r="O874" s="156"/>
      <c r="P874" s="156"/>
      <c r="Q874" s="156"/>
      <c r="R874" s="156"/>
    </row>
    <row r="875" spans="1:18" s="157" customFormat="1">
      <c r="A875" s="156"/>
      <c r="B875" s="158"/>
      <c r="C875" s="159"/>
      <c r="K875" s="156"/>
      <c r="L875" s="156"/>
      <c r="M875" s="156"/>
      <c r="N875" s="156"/>
      <c r="O875" s="156"/>
      <c r="P875" s="156"/>
      <c r="Q875" s="156"/>
      <c r="R875" s="156"/>
    </row>
    <row r="876" spans="1:18" s="157" customFormat="1">
      <c r="A876" s="156"/>
      <c r="B876" s="158"/>
      <c r="C876" s="159"/>
      <c r="K876" s="156"/>
      <c r="L876" s="156"/>
      <c r="M876" s="156"/>
      <c r="N876" s="156"/>
      <c r="O876" s="156"/>
      <c r="P876" s="156"/>
      <c r="Q876" s="156"/>
      <c r="R876" s="156"/>
    </row>
    <row r="877" spans="1:18" s="157" customFormat="1">
      <c r="A877" s="156"/>
      <c r="B877" s="158"/>
      <c r="C877" s="159"/>
      <c r="K877" s="156"/>
      <c r="L877" s="156"/>
      <c r="M877" s="156"/>
      <c r="N877" s="156"/>
      <c r="O877" s="156"/>
      <c r="P877" s="156"/>
      <c r="Q877" s="156"/>
      <c r="R877" s="156"/>
    </row>
    <row r="878" spans="1:18" s="157" customFormat="1">
      <c r="A878" s="156"/>
      <c r="B878" s="158"/>
      <c r="C878" s="159"/>
      <c r="K878" s="156"/>
      <c r="L878" s="156"/>
      <c r="M878" s="156"/>
      <c r="N878" s="156"/>
      <c r="O878" s="156"/>
      <c r="P878" s="156"/>
      <c r="Q878" s="156"/>
      <c r="R878" s="156"/>
    </row>
    <row r="879" spans="1:18" s="157" customFormat="1">
      <c r="A879" s="156"/>
      <c r="B879" s="158"/>
      <c r="C879" s="159"/>
      <c r="K879" s="156"/>
      <c r="L879" s="156"/>
      <c r="M879" s="156"/>
      <c r="N879" s="156"/>
      <c r="O879" s="156"/>
      <c r="P879" s="156"/>
      <c r="Q879" s="156"/>
      <c r="R879" s="156"/>
    </row>
    <row r="880" spans="1:18" s="157" customFormat="1">
      <c r="A880" s="156"/>
      <c r="B880" s="158"/>
      <c r="C880" s="159"/>
      <c r="K880" s="156"/>
      <c r="L880" s="156"/>
      <c r="M880" s="156"/>
      <c r="N880" s="156"/>
      <c r="O880" s="156"/>
      <c r="P880" s="156"/>
      <c r="Q880" s="156"/>
      <c r="R880" s="156"/>
    </row>
    <row r="881" spans="1:18" s="157" customFormat="1">
      <c r="A881" s="156"/>
      <c r="B881" s="158"/>
      <c r="C881" s="159"/>
      <c r="K881" s="156"/>
      <c r="L881" s="156"/>
      <c r="M881" s="156"/>
      <c r="N881" s="156"/>
      <c r="O881" s="156"/>
      <c r="P881" s="156"/>
      <c r="Q881" s="156"/>
      <c r="R881" s="156"/>
    </row>
    <row r="882" spans="1:18" s="157" customFormat="1">
      <c r="A882" s="156"/>
      <c r="B882" s="158"/>
      <c r="C882" s="159"/>
      <c r="K882" s="156"/>
      <c r="L882" s="156"/>
      <c r="M882" s="156"/>
      <c r="N882" s="156"/>
      <c r="O882" s="156"/>
      <c r="P882" s="156"/>
      <c r="Q882" s="156"/>
      <c r="R882" s="156"/>
    </row>
    <row r="883" spans="1:18" s="157" customFormat="1">
      <c r="A883" s="156"/>
      <c r="B883" s="158"/>
      <c r="C883" s="159"/>
      <c r="K883" s="156"/>
      <c r="L883" s="156"/>
      <c r="M883" s="156"/>
      <c r="N883" s="156"/>
      <c r="O883" s="156"/>
      <c r="P883" s="156"/>
      <c r="Q883" s="156"/>
      <c r="R883" s="156"/>
    </row>
    <row r="884" spans="1:18" s="157" customFormat="1">
      <c r="A884" s="156"/>
      <c r="B884" s="158"/>
      <c r="C884" s="159"/>
      <c r="K884" s="156"/>
      <c r="L884" s="156"/>
      <c r="M884" s="156"/>
      <c r="N884" s="156"/>
      <c r="O884" s="156"/>
      <c r="P884" s="156"/>
      <c r="Q884" s="156"/>
      <c r="R884" s="156"/>
    </row>
    <row r="885" spans="1:18" s="157" customFormat="1">
      <c r="A885" s="156"/>
      <c r="B885" s="158"/>
      <c r="C885" s="159"/>
      <c r="K885" s="156"/>
      <c r="L885" s="156"/>
      <c r="M885" s="156"/>
      <c r="N885" s="156"/>
      <c r="O885" s="156"/>
      <c r="P885" s="156"/>
      <c r="Q885" s="156"/>
      <c r="R885" s="156"/>
    </row>
    <row r="886" spans="1:18" s="157" customFormat="1">
      <c r="A886" s="156"/>
      <c r="B886" s="158"/>
      <c r="C886" s="159"/>
      <c r="K886" s="156"/>
      <c r="L886" s="156"/>
      <c r="M886" s="156"/>
      <c r="N886" s="156"/>
      <c r="O886" s="156"/>
      <c r="P886" s="156"/>
      <c r="Q886" s="156"/>
      <c r="R886" s="156"/>
    </row>
    <row r="887" spans="1:18" s="157" customFormat="1">
      <c r="A887" s="156"/>
      <c r="B887" s="158"/>
      <c r="C887" s="159"/>
      <c r="K887" s="156"/>
      <c r="L887" s="156"/>
      <c r="M887" s="156"/>
      <c r="N887" s="156"/>
      <c r="O887" s="156"/>
      <c r="P887" s="156"/>
      <c r="Q887" s="156"/>
      <c r="R887" s="156"/>
    </row>
    <row r="888" spans="1:18" s="157" customFormat="1">
      <c r="A888" s="156"/>
      <c r="B888" s="158"/>
      <c r="C888" s="159"/>
      <c r="K888" s="156"/>
      <c r="L888" s="156"/>
      <c r="M888" s="156"/>
      <c r="N888" s="156"/>
      <c r="O888" s="156"/>
      <c r="P888" s="156"/>
      <c r="Q888" s="156"/>
      <c r="R888" s="156"/>
    </row>
    <row r="889" spans="1:18" s="157" customFormat="1">
      <c r="A889" s="156"/>
      <c r="B889" s="158"/>
      <c r="C889" s="159"/>
      <c r="K889" s="156"/>
      <c r="L889" s="156"/>
      <c r="M889" s="156"/>
      <c r="N889" s="156"/>
      <c r="O889" s="156"/>
      <c r="P889" s="156"/>
      <c r="Q889" s="156"/>
      <c r="R889" s="156"/>
    </row>
    <row r="890" spans="1:18" s="157" customFormat="1">
      <c r="A890" s="156"/>
      <c r="B890" s="158"/>
      <c r="C890" s="159"/>
      <c r="K890" s="156"/>
      <c r="L890" s="156"/>
      <c r="M890" s="156"/>
      <c r="N890" s="156"/>
      <c r="O890" s="156"/>
      <c r="P890" s="156"/>
      <c r="Q890" s="156"/>
      <c r="R890" s="156"/>
    </row>
    <row r="891" spans="1:18" s="157" customFormat="1">
      <c r="A891" s="156"/>
      <c r="B891" s="158"/>
      <c r="C891" s="159"/>
      <c r="K891" s="156"/>
      <c r="L891" s="156"/>
      <c r="M891" s="156"/>
      <c r="N891" s="156"/>
      <c r="O891" s="156"/>
      <c r="P891" s="156"/>
      <c r="Q891" s="156"/>
      <c r="R891" s="156"/>
    </row>
    <row r="892" spans="1:18" s="157" customFormat="1">
      <c r="A892" s="156"/>
      <c r="B892" s="158"/>
      <c r="C892" s="159"/>
      <c r="K892" s="156"/>
      <c r="L892" s="156"/>
      <c r="M892" s="156"/>
      <c r="N892" s="156"/>
      <c r="O892" s="156"/>
      <c r="P892" s="156"/>
      <c r="Q892" s="156"/>
      <c r="R892" s="156"/>
    </row>
    <row r="893" spans="1:18" s="157" customFormat="1">
      <c r="A893" s="156"/>
      <c r="B893" s="158"/>
      <c r="C893" s="159"/>
      <c r="K893" s="156"/>
      <c r="L893" s="156"/>
      <c r="M893" s="156"/>
      <c r="N893" s="156"/>
      <c r="O893" s="156"/>
      <c r="P893" s="156"/>
      <c r="Q893" s="156"/>
      <c r="R893" s="156"/>
    </row>
    <row r="894" spans="1:18" s="157" customFormat="1">
      <c r="A894" s="156"/>
      <c r="B894" s="158"/>
      <c r="C894" s="159"/>
      <c r="K894" s="156"/>
      <c r="L894" s="156"/>
      <c r="M894" s="156"/>
      <c r="N894" s="156"/>
      <c r="O894" s="156"/>
      <c r="P894" s="156"/>
      <c r="Q894" s="156"/>
      <c r="R894" s="156"/>
    </row>
    <row r="895" spans="1:18" s="157" customFormat="1">
      <c r="A895" s="156"/>
      <c r="B895" s="158"/>
      <c r="C895" s="159"/>
      <c r="K895" s="156"/>
      <c r="L895" s="156"/>
      <c r="M895" s="156"/>
      <c r="N895" s="156"/>
      <c r="O895" s="156"/>
      <c r="P895" s="156"/>
      <c r="Q895" s="156"/>
      <c r="R895" s="156"/>
    </row>
    <row r="896" spans="1:18" s="157" customFormat="1">
      <c r="A896" s="156"/>
      <c r="B896" s="158"/>
      <c r="C896" s="159"/>
      <c r="K896" s="156"/>
      <c r="L896" s="156"/>
      <c r="M896" s="156"/>
      <c r="N896" s="156"/>
      <c r="O896" s="156"/>
      <c r="P896" s="156"/>
      <c r="Q896" s="156"/>
      <c r="R896" s="156"/>
    </row>
    <row r="897" spans="1:18" s="157" customFormat="1">
      <c r="A897" s="156"/>
      <c r="B897" s="158"/>
      <c r="C897" s="159"/>
      <c r="K897" s="156"/>
      <c r="L897" s="156"/>
      <c r="M897" s="156"/>
      <c r="N897" s="156"/>
      <c r="O897" s="156"/>
      <c r="P897" s="156"/>
      <c r="Q897" s="156"/>
      <c r="R897" s="156"/>
    </row>
    <row r="898" spans="1:18" s="157" customFormat="1">
      <c r="A898" s="156"/>
      <c r="B898" s="158"/>
      <c r="C898" s="159"/>
      <c r="K898" s="156"/>
      <c r="L898" s="156"/>
      <c r="M898" s="156"/>
      <c r="N898" s="156"/>
      <c r="O898" s="156"/>
      <c r="P898" s="156"/>
      <c r="Q898" s="156"/>
      <c r="R898" s="156"/>
    </row>
    <row r="899" spans="1:18" s="157" customFormat="1">
      <c r="A899" s="156"/>
      <c r="B899" s="158"/>
      <c r="C899" s="159"/>
      <c r="K899" s="156"/>
      <c r="L899" s="156"/>
      <c r="M899" s="156"/>
      <c r="N899" s="156"/>
      <c r="O899" s="156"/>
      <c r="P899" s="156"/>
      <c r="Q899" s="156"/>
      <c r="R899" s="156"/>
    </row>
    <row r="900" spans="1:18" s="157" customFormat="1">
      <c r="A900" s="156"/>
      <c r="B900" s="158"/>
      <c r="C900" s="159"/>
      <c r="K900" s="156"/>
      <c r="L900" s="156"/>
      <c r="M900" s="156"/>
      <c r="N900" s="156"/>
      <c r="O900" s="156"/>
      <c r="P900" s="156"/>
      <c r="Q900" s="156"/>
      <c r="R900" s="156"/>
    </row>
    <row r="901" spans="1:18" s="157" customFormat="1">
      <c r="A901" s="156"/>
      <c r="B901" s="158"/>
      <c r="C901" s="159"/>
      <c r="K901" s="156"/>
      <c r="L901" s="156"/>
      <c r="M901" s="156"/>
      <c r="N901" s="156"/>
      <c r="O901" s="156"/>
      <c r="P901" s="156"/>
      <c r="Q901" s="156"/>
      <c r="R901" s="156"/>
    </row>
    <row r="902" spans="1:18" s="157" customFormat="1">
      <c r="A902" s="156"/>
      <c r="B902" s="158"/>
      <c r="C902" s="159"/>
      <c r="K902" s="156"/>
      <c r="L902" s="156"/>
      <c r="M902" s="156"/>
      <c r="N902" s="156"/>
      <c r="O902" s="156"/>
      <c r="P902" s="156"/>
      <c r="Q902" s="156"/>
      <c r="R902" s="156"/>
    </row>
    <row r="903" spans="1:18" s="157" customFormat="1">
      <c r="A903" s="156"/>
      <c r="B903" s="158"/>
      <c r="C903" s="159"/>
      <c r="K903" s="156"/>
      <c r="L903" s="156"/>
      <c r="M903" s="156"/>
      <c r="N903" s="156"/>
      <c r="O903" s="156"/>
      <c r="P903" s="156"/>
      <c r="Q903" s="156"/>
      <c r="R903" s="156"/>
    </row>
    <row r="904" spans="1:18" s="157" customFormat="1">
      <c r="A904" s="156"/>
      <c r="B904" s="158"/>
      <c r="C904" s="159"/>
      <c r="K904" s="156"/>
      <c r="L904" s="156"/>
      <c r="M904" s="156"/>
      <c r="N904" s="156"/>
      <c r="O904" s="156"/>
      <c r="P904" s="156"/>
      <c r="Q904" s="156"/>
      <c r="R904" s="156"/>
    </row>
    <row r="905" spans="1:18" s="157" customFormat="1">
      <c r="A905" s="156"/>
      <c r="B905" s="158"/>
      <c r="C905" s="159"/>
      <c r="K905" s="156"/>
      <c r="L905" s="156"/>
      <c r="M905" s="156"/>
      <c r="N905" s="156"/>
      <c r="O905" s="156"/>
      <c r="P905" s="156"/>
      <c r="Q905" s="156"/>
      <c r="R905" s="156"/>
    </row>
    <row r="906" spans="1:18" s="157" customFormat="1">
      <c r="A906" s="156"/>
      <c r="B906" s="158"/>
      <c r="C906" s="159"/>
      <c r="K906" s="156"/>
      <c r="L906" s="156"/>
      <c r="M906" s="156"/>
      <c r="N906" s="156"/>
      <c r="O906" s="156"/>
      <c r="P906" s="156"/>
      <c r="Q906" s="156"/>
      <c r="R906" s="156"/>
    </row>
    <row r="907" spans="1:18" s="157" customFormat="1">
      <c r="A907" s="156"/>
      <c r="B907" s="158"/>
      <c r="C907" s="159"/>
      <c r="K907" s="156"/>
      <c r="L907" s="156"/>
      <c r="M907" s="156"/>
      <c r="N907" s="156"/>
      <c r="O907" s="156"/>
      <c r="P907" s="156"/>
      <c r="Q907" s="156"/>
      <c r="R907" s="156"/>
    </row>
    <row r="908" spans="1:18" s="157" customFormat="1">
      <c r="A908" s="156"/>
      <c r="B908" s="158"/>
      <c r="C908" s="159"/>
      <c r="K908" s="156"/>
      <c r="L908" s="156"/>
      <c r="M908" s="156"/>
      <c r="N908" s="156"/>
      <c r="O908" s="156"/>
      <c r="P908" s="156"/>
      <c r="Q908" s="156"/>
      <c r="R908" s="156"/>
    </row>
    <row r="909" spans="1:18" s="157" customFormat="1">
      <c r="A909" s="156"/>
      <c r="B909" s="158"/>
      <c r="C909" s="159"/>
      <c r="K909" s="156"/>
      <c r="L909" s="156"/>
      <c r="M909" s="156"/>
      <c r="N909" s="156"/>
      <c r="O909" s="156"/>
      <c r="P909" s="156"/>
      <c r="Q909" s="156"/>
      <c r="R909" s="156"/>
    </row>
    <row r="910" spans="1:18" s="157" customFormat="1">
      <c r="A910" s="156"/>
      <c r="B910" s="158"/>
      <c r="C910" s="159"/>
      <c r="K910" s="156"/>
      <c r="L910" s="156"/>
      <c r="M910" s="156"/>
      <c r="N910" s="156"/>
      <c r="O910" s="156"/>
      <c r="P910" s="156"/>
      <c r="Q910" s="156"/>
      <c r="R910" s="156"/>
    </row>
    <row r="911" spans="1:18" s="157" customFormat="1">
      <c r="A911" s="156"/>
      <c r="B911" s="158"/>
      <c r="C911" s="159"/>
      <c r="K911" s="156"/>
      <c r="L911" s="156"/>
      <c r="M911" s="156"/>
      <c r="N911" s="156"/>
      <c r="O911" s="156"/>
      <c r="P911" s="156"/>
      <c r="Q911" s="156"/>
      <c r="R911" s="156"/>
    </row>
    <row r="912" spans="1:18" s="157" customFormat="1">
      <c r="A912" s="156"/>
      <c r="B912" s="158"/>
      <c r="C912" s="159"/>
      <c r="K912" s="156"/>
      <c r="L912" s="156"/>
      <c r="M912" s="156"/>
      <c r="N912" s="156"/>
      <c r="O912" s="156"/>
      <c r="P912" s="156"/>
      <c r="Q912" s="156"/>
      <c r="R912" s="156"/>
    </row>
    <row r="913" spans="1:18" s="157" customFormat="1">
      <c r="A913" s="156"/>
      <c r="B913" s="158"/>
      <c r="C913" s="159"/>
      <c r="K913" s="156"/>
      <c r="L913" s="156"/>
      <c r="M913" s="156"/>
      <c r="N913" s="156"/>
      <c r="O913" s="156"/>
      <c r="P913" s="156"/>
      <c r="Q913" s="156"/>
      <c r="R913" s="156"/>
    </row>
    <row r="914" spans="1:18" s="157" customFormat="1">
      <c r="A914" s="156"/>
      <c r="B914" s="158"/>
      <c r="C914" s="159"/>
      <c r="K914" s="156"/>
      <c r="L914" s="156"/>
      <c r="M914" s="156"/>
      <c r="N914" s="156"/>
      <c r="O914" s="156"/>
      <c r="P914" s="156"/>
      <c r="Q914" s="156"/>
      <c r="R914" s="156"/>
    </row>
    <row r="915" spans="1:18" s="157" customFormat="1">
      <c r="A915" s="156"/>
      <c r="B915" s="158"/>
      <c r="C915" s="159"/>
      <c r="K915" s="156"/>
      <c r="L915" s="156"/>
      <c r="M915" s="156"/>
      <c r="N915" s="156"/>
      <c r="O915" s="156"/>
      <c r="P915" s="156"/>
      <c r="Q915" s="156"/>
      <c r="R915" s="156"/>
    </row>
    <row r="916" spans="1:18" s="157" customFormat="1">
      <c r="A916" s="156"/>
      <c r="B916" s="158"/>
      <c r="C916" s="159"/>
      <c r="K916" s="156"/>
      <c r="L916" s="156"/>
      <c r="M916" s="156"/>
      <c r="N916" s="156"/>
      <c r="O916" s="156"/>
      <c r="P916" s="156"/>
      <c r="Q916" s="156"/>
      <c r="R916" s="156"/>
    </row>
    <row r="917" spans="1:18" s="157" customFormat="1">
      <c r="A917" s="156"/>
      <c r="B917" s="158"/>
      <c r="C917" s="159"/>
      <c r="K917" s="156"/>
      <c r="L917" s="156"/>
      <c r="M917" s="156"/>
      <c r="N917" s="156"/>
      <c r="O917" s="156"/>
      <c r="P917" s="156"/>
      <c r="Q917" s="156"/>
      <c r="R917" s="156"/>
    </row>
    <row r="918" spans="1:18" s="157" customFormat="1">
      <c r="A918" s="156"/>
      <c r="B918" s="158"/>
      <c r="C918" s="159"/>
      <c r="K918" s="156"/>
      <c r="L918" s="156"/>
      <c r="M918" s="156"/>
      <c r="N918" s="156"/>
      <c r="O918" s="156"/>
      <c r="P918" s="156"/>
      <c r="Q918" s="156"/>
      <c r="R918" s="156"/>
    </row>
    <row r="919" spans="1:18" s="157" customFormat="1">
      <c r="A919" s="156"/>
      <c r="B919" s="158"/>
      <c r="C919" s="159"/>
      <c r="K919" s="156"/>
      <c r="L919" s="156"/>
      <c r="M919" s="156"/>
      <c r="N919" s="156"/>
      <c r="O919" s="156"/>
      <c r="P919" s="156"/>
      <c r="Q919" s="156"/>
      <c r="R919" s="156"/>
    </row>
    <row r="920" spans="1:18" s="157" customFormat="1">
      <c r="A920" s="156"/>
      <c r="B920" s="158"/>
      <c r="C920" s="159"/>
      <c r="K920" s="156"/>
      <c r="L920" s="156"/>
      <c r="M920" s="156"/>
      <c r="N920" s="156"/>
      <c r="O920" s="156"/>
      <c r="P920" s="156"/>
      <c r="Q920" s="156"/>
      <c r="R920" s="156"/>
    </row>
    <row r="921" spans="1:18" s="157" customFormat="1">
      <c r="A921" s="156"/>
      <c r="B921" s="158"/>
      <c r="C921" s="159"/>
      <c r="K921" s="156"/>
      <c r="L921" s="156"/>
      <c r="M921" s="156"/>
      <c r="N921" s="156"/>
      <c r="O921" s="156"/>
      <c r="P921" s="156"/>
      <c r="Q921" s="156"/>
      <c r="R921" s="156"/>
    </row>
    <row r="922" spans="1:18" s="157" customFormat="1">
      <c r="A922" s="156"/>
      <c r="B922" s="158"/>
      <c r="C922" s="159"/>
      <c r="K922" s="156"/>
      <c r="L922" s="156"/>
      <c r="M922" s="156"/>
      <c r="N922" s="156"/>
      <c r="O922" s="156"/>
      <c r="P922" s="156"/>
      <c r="Q922" s="156"/>
      <c r="R922" s="156"/>
    </row>
    <row r="923" spans="1:18" s="157" customFormat="1">
      <c r="A923" s="156"/>
      <c r="B923" s="158"/>
      <c r="C923" s="159"/>
      <c r="K923" s="156"/>
      <c r="L923" s="156"/>
      <c r="M923" s="156"/>
      <c r="N923" s="156"/>
      <c r="O923" s="156"/>
      <c r="P923" s="156"/>
      <c r="Q923" s="156"/>
      <c r="R923" s="156"/>
    </row>
    <row r="924" spans="1:18" s="157" customFormat="1">
      <c r="A924" s="156"/>
      <c r="B924" s="158"/>
      <c r="C924" s="159"/>
      <c r="K924" s="156"/>
      <c r="L924" s="156"/>
      <c r="M924" s="156"/>
      <c r="N924" s="156"/>
      <c r="O924" s="156"/>
      <c r="P924" s="156"/>
      <c r="Q924" s="156"/>
      <c r="R924" s="156"/>
    </row>
    <row r="925" spans="1:18" s="157" customFormat="1">
      <c r="A925" s="156"/>
      <c r="B925" s="158"/>
      <c r="C925" s="159"/>
      <c r="K925" s="156"/>
      <c r="L925" s="156"/>
      <c r="M925" s="156"/>
      <c r="N925" s="156"/>
      <c r="O925" s="156"/>
      <c r="P925" s="156"/>
      <c r="Q925" s="156"/>
      <c r="R925" s="156"/>
    </row>
    <row r="926" spans="1:18" s="157" customFormat="1">
      <c r="A926" s="156"/>
      <c r="B926" s="158"/>
      <c r="C926" s="159"/>
      <c r="K926" s="156"/>
      <c r="L926" s="156"/>
      <c r="M926" s="156"/>
      <c r="N926" s="156"/>
      <c r="O926" s="156"/>
      <c r="P926" s="156"/>
      <c r="Q926" s="156"/>
      <c r="R926" s="156"/>
    </row>
    <row r="927" spans="1:18" s="157" customFormat="1">
      <c r="A927" s="156"/>
      <c r="B927" s="158"/>
      <c r="C927" s="159"/>
      <c r="K927" s="156"/>
      <c r="L927" s="156"/>
      <c r="M927" s="156"/>
      <c r="N927" s="156"/>
      <c r="O927" s="156"/>
      <c r="P927" s="156"/>
      <c r="Q927" s="156"/>
      <c r="R927" s="156"/>
    </row>
    <row r="928" spans="1:18" s="157" customFormat="1">
      <c r="A928" s="156"/>
      <c r="B928" s="158"/>
      <c r="C928" s="159"/>
      <c r="K928" s="156"/>
      <c r="L928" s="156"/>
      <c r="M928" s="156"/>
      <c r="N928" s="156"/>
      <c r="O928" s="156"/>
      <c r="P928" s="156"/>
      <c r="Q928" s="156"/>
      <c r="R928" s="156"/>
    </row>
    <row r="929" spans="1:18" s="157" customFormat="1">
      <c r="A929" s="156"/>
      <c r="B929" s="158"/>
      <c r="C929" s="159"/>
      <c r="K929" s="156"/>
      <c r="L929" s="156"/>
      <c r="M929" s="156"/>
      <c r="N929" s="156"/>
      <c r="O929" s="156"/>
      <c r="P929" s="156"/>
      <c r="Q929" s="156"/>
      <c r="R929" s="156"/>
    </row>
    <row r="930" spans="1:18" s="157" customFormat="1">
      <c r="A930" s="156"/>
      <c r="B930" s="158"/>
      <c r="C930" s="159"/>
      <c r="K930" s="156"/>
      <c r="L930" s="156"/>
      <c r="M930" s="156"/>
      <c r="N930" s="156"/>
      <c r="O930" s="156"/>
      <c r="P930" s="156"/>
      <c r="Q930" s="156"/>
      <c r="R930" s="156"/>
    </row>
    <row r="931" spans="1:18" s="157" customFormat="1">
      <c r="A931" s="156"/>
      <c r="B931" s="158"/>
      <c r="C931" s="159"/>
      <c r="K931" s="156"/>
      <c r="L931" s="156"/>
      <c r="M931" s="156"/>
      <c r="N931" s="156"/>
      <c r="O931" s="156"/>
      <c r="P931" s="156"/>
      <c r="Q931" s="156"/>
      <c r="R931" s="156"/>
    </row>
    <row r="932" spans="1:18" s="157" customFormat="1">
      <c r="A932" s="156"/>
      <c r="B932" s="158"/>
      <c r="C932" s="159"/>
      <c r="K932" s="156"/>
      <c r="L932" s="156"/>
      <c r="M932" s="156"/>
      <c r="N932" s="156"/>
      <c r="O932" s="156"/>
      <c r="P932" s="156"/>
      <c r="Q932" s="156"/>
      <c r="R932" s="156"/>
    </row>
    <row r="933" spans="1:18" s="157" customFormat="1">
      <c r="A933" s="156"/>
      <c r="B933" s="158"/>
      <c r="C933" s="159"/>
      <c r="K933" s="156"/>
      <c r="L933" s="156"/>
      <c r="M933" s="156"/>
      <c r="N933" s="156"/>
      <c r="O933" s="156"/>
      <c r="P933" s="156"/>
      <c r="Q933" s="156"/>
      <c r="R933" s="156"/>
    </row>
    <row r="934" spans="1:18" s="157" customFormat="1">
      <c r="A934" s="156"/>
      <c r="B934" s="158"/>
      <c r="C934" s="159"/>
      <c r="K934" s="156"/>
      <c r="L934" s="156"/>
      <c r="M934" s="156"/>
      <c r="N934" s="156"/>
      <c r="O934" s="156"/>
      <c r="P934" s="156"/>
      <c r="Q934" s="156"/>
      <c r="R934" s="156"/>
    </row>
    <row r="935" spans="1:18" s="157" customFormat="1">
      <c r="A935" s="156"/>
      <c r="B935" s="158"/>
      <c r="C935" s="159"/>
      <c r="K935" s="156"/>
      <c r="L935" s="156"/>
      <c r="M935" s="156"/>
      <c r="N935" s="156"/>
      <c r="O935" s="156"/>
      <c r="P935" s="156"/>
      <c r="Q935" s="156"/>
      <c r="R935" s="156"/>
    </row>
    <row r="936" spans="1:18" s="157" customFormat="1">
      <c r="A936" s="156"/>
      <c r="B936" s="158"/>
      <c r="C936" s="159"/>
      <c r="K936" s="156"/>
      <c r="L936" s="156"/>
      <c r="M936" s="156"/>
      <c r="N936" s="156"/>
      <c r="O936" s="156"/>
      <c r="P936" s="156"/>
      <c r="Q936" s="156"/>
      <c r="R936" s="156"/>
    </row>
    <row r="937" spans="1:18" s="157" customFormat="1">
      <c r="A937" s="156"/>
      <c r="B937" s="158"/>
      <c r="C937" s="159"/>
      <c r="K937" s="156"/>
      <c r="L937" s="156"/>
      <c r="M937" s="156"/>
      <c r="N937" s="156"/>
      <c r="O937" s="156"/>
      <c r="P937" s="156"/>
      <c r="Q937" s="156"/>
      <c r="R937" s="156"/>
    </row>
    <row r="938" spans="1:18" s="157" customFormat="1">
      <c r="A938" s="156"/>
      <c r="B938" s="158"/>
      <c r="C938" s="159"/>
      <c r="K938" s="156"/>
      <c r="L938" s="156"/>
      <c r="M938" s="156"/>
      <c r="N938" s="156"/>
      <c r="O938" s="156"/>
      <c r="P938" s="156"/>
      <c r="Q938" s="156"/>
      <c r="R938" s="156"/>
    </row>
    <row r="939" spans="1:18" s="157" customFormat="1">
      <c r="A939" s="156"/>
      <c r="B939" s="158"/>
      <c r="C939" s="159"/>
      <c r="K939" s="156"/>
      <c r="L939" s="156"/>
      <c r="M939" s="156"/>
      <c r="N939" s="156"/>
      <c r="O939" s="156"/>
      <c r="P939" s="156"/>
      <c r="Q939" s="156"/>
      <c r="R939" s="156"/>
    </row>
    <row r="940" spans="1:18" s="157" customFormat="1">
      <c r="A940" s="156"/>
      <c r="B940" s="158"/>
      <c r="C940" s="159"/>
      <c r="K940" s="156"/>
      <c r="L940" s="156"/>
      <c r="M940" s="156"/>
      <c r="N940" s="156"/>
      <c r="O940" s="156"/>
      <c r="P940" s="156"/>
      <c r="Q940" s="156"/>
      <c r="R940" s="156"/>
    </row>
    <row r="941" spans="1:18" s="157" customFormat="1">
      <c r="A941" s="156"/>
      <c r="B941" s="158"/>
      <c r="C941" s="159"/>
      <c r="K941" s="156"/>
      <c r="L941" s="156"/>
      <c r="M941" s="156"/>
      <c r="N941" s="156"/>
      <c r="O941" s="156"/>
      <c r="P941" s="156"/>
      <c r="Q941" s="156"/>
      <c r="R941" s="156"/>
    </row>
    <row r="942" spans="1:18" s="157" customFormat="1">
      <c r="A942" s="156"/>
      <c r="B942" s="158"/>
      <c r="C942" s="159"/>
      <c r="K942" s="156"/>
      <c r="L942" s="156"/>
      <c r="M942" s="156"/>
      <c r="N942" s="156"/>
      <c r="O942" s="156"/>
      <c r="P942" s="156"/>
      <c r="Q942" s="156"/>
      <c r="R942" s="156"/>
    </row>
    <row r="943" spans="1:18" s="157" customFormat="1">
      <c r="A943" s="156"/>
      <c r="B943" s="158"/>
      <c r="C943" s="159"/>
      <c r="K943" s="156"/>
      <c r="L943" s="156"/>
      <c r="M943" s="156"/>
      <c r="N943" s="156"/>
      <c r="O943" s="156"/>
      <c r="P943" s="156"/>
      <c r="Q943" s="156"/>
      <c r="R943" s="156"/>
    </row>
    <row r="944" spans="1:18" s="157" customFormat="1">
      <c r="A944" s="156"/>
      <c r="B944" s="158"/>
      <c r="C944" s="159"/>
      <c r="K944" s="156"/>
      <c r="L944" s="156"/>
      <c r="M944" s="156"/>
      <c r="N944" s="156"/>
      <c r="O944" s="156"/>
      <c r="P944" s="156"/>
      <c r="Q944" s="156"/>
      <c r="R944" s="156"/>
    </row>
    <row r="945" spans="1:18" s="157" customFormat="1">
      <c r="A945" s="156"/>
      <c r="B945" s="158"/>
      <c r="C945" s="159"/>
      <c r="K945" s="156"/>
      <c r="L945" s="156"/>
      <c r="M945" s="156"/>
      <c r="N945" s="156"/>
      <c r="O945" s="156"/>
      <c r="P945" s="156"/>
      <c r="Q945" s="156"/>
      <c r="R945" s="156"/>
    </row>
    <row r="946" spans="1:18" s="157" customFormat="1">
      <c r="A946" s="156"/>
      <c r="B946" s="158"/>
      <c r="C946" s="159"/>
      <c r="K946" s="156"/>
      <c r="L946" s="156"/>
      <c r="M946" s="156"/>
      <c r="N946" s="156"/>
      <c r="O946" s="156"/>
      <c r="P946" s="156"/>
      <c r="Q946" s="156"/>
      <c r="R946" s="156"/>
    </row>
    <row r="947" spans="1:18" s="157" customFormat="1">
      <c r="A947" s="156"/>
      <c r="B947" s="158"/>
      <c r="C947" s="159"/>
      <c r="K947" s="156"/>
      <c r="L947" s="156"/>
      <c r="M947" s="156"/>
      <c r="N947" s="156"/>
      <c r="O947" s="156"/>
      <c r="P947" s="156"/>
      <c r="Q947" s="156"/>
      <c r="R947" s="156"/>
    </row>
    <row r="948" spans="1:18" s="157" customFormat="1">
      <c r="A948" s="156"/>
      <c r="B948" s="158"/>
      <c r="C948" s="159"/>
      <c r="K948" s="156"/>
      <c r="L948" s="156"/>
      <c r="M948" s="156"/>
      <c r="N948" s="156"/>
      <c r="O948" s="156"/>
      <c r="P948" s="156"/>
      <c r="Q948" s="156"/>
      <c r="R948" s="156"/>
    </row>
    <row r="949" spans="1:18" s="157" customFormat="1">
      <c r="A949" s="156"/>
      <c r="B949" s="158"/>
      <c r="C949" s="159"/>
      <c r="K949" s="156"/>
      <c r="L949" s="156"/>
      <c r="M949" s="156"/>
      <c r="N949" s="156"/>
      <c r="O949" s="156"/>
      <c r="P949" s="156"/>
      <c r="Q949" s="156"/>
      <c r="R949" s="156"/>
    </row>
    <row r="950" spans="1:18" s="157" customFormat="1">
      <c r="A950" s="156"/>
      <c r="B950" s="158"/>
      <c r="C950" s="159"/>
      <c r="K950" s="156"/>
      <c r="L950" s="156"/>
      <c r="M950" s="156"/>
      <c r="N950" s="156"/>
      <c r="O950" s="156"/>
      <c r="P950" s="156"/>
      <c r="Q950" s="156"/>
      <c r="R950" s="156"/>
    </row>
    <row r="951" spans="1:18" s="157" customFormat="1">
      <c r="A951" s="156"/>
      <c r="B951" s="158"/>
      <c r="C951" s="159"/>
      <c r="K951" s="156"/>
      <c r="L951" s="156"/>
      <c r="M951" s="156"/>
      <c r="N951" s="156"/>
      <c r="O951" s="156"/>
      <c r="P951" s="156"/>
      <c r="Q951" s="156"/>
      <c r="R951" s="156"/>
    </row>
    <row r="952" spans="1:18" s="157" customFormat="1">
      <c r="A952" s="156"/>
      <c r="B952" s="158"/>
      <c r="C952" s="159"/>
      <c r="K952" s="156"/>
      <c r="L952" s="156"/>
      <c r="M952" s="156"/>
      <c r="N952" s="156"/>
      <c r="O952" s="156"/>
      <c r="P952" s="156"/>
      <c r="Q952" s="156"/>
      <c r="R952" s="156"/>
    </row>
    <row r="953" spans="1:18" s="157" customFormat="1">
      <c r="A953" s="156"/>
      <c r="B953" s="158"/>
      <c r="C953" s="159"/>
      <c r="K953" s="156"/>
      <c r="L953" s="156"/>
      <c r="M953" s="156"/>
      <c r="N953" s="156"/>
      <c r="O953" s="156"/>
      <c r="P953" s="156"/>
      <c r="Q953" s="156"/>
      <c r="R953" s="156"/>
    </row>
    <row r="954" spans="1:18" s="157" customFormat="1">
      <c r="A954" s="156"/>
      <c r="B954" s="158"/>
      <c r="C954" s="159"/>
      <c r="K954" s="156"/>
      <c r="L954" s="156"/>
      <c r="M954" s="156"/>
      <c r="N954" s="156"/>
      <c r="O954" s="156"/>
      <c r="P954" s="156"/>
      <c r="Q954" s="156"/>
      <c r="R954" s="156"/>
    </row>
    <row r="955" spans="1:18" s="157" customFormat="1">
      <c r="A955" s="156"/>
      <c r="B955" s="158"/>
      <c r="C955" s="159"/>
      <c r="K955" s="156"/>
      <c r="L955" s="156"/>
      <c r="M955" s="156"/>
      <c r="N955" s="156"/>
      <c r="O955" s="156"/>
      <c r="P955" s="156"/>
      <c r="Q955" s="156"/>
      <c r="R955" s="156"/>
    </row>
    <row r="956" spans="1:18" s="157" customFormat="1">
      <c r="A956" s="156"/>
      <c r="B956" s="158"/>
      <c r="C956" s="159"/>
      <c r="K956" s="156"/>
      <c r="L956" s="156"/>
      <c r="M956" s="156"/>
      <c r="N956" s="156"/>
      <c r="O956" s="156"/>
      <c r="P956" s="156"/>
      <c r="Q956" s="156"/>
      <c r="R956" s="156"/>
    </row>
    <row r="957" spans="1:18" s="157" customFormat="1">
      <c r="A957" s="156"/>
      <c r="B957" s="158"/>
      <c r="C957" s="159"/>
      <c r="K957" s="156"/>
      <c r="L957" s="156"/>
      <c r="M957" s="156"/>
      <c r="N957" s="156"/>
      <c r="O957" s="156"/>
      <c r="P957" s="156"/>
      <c r="Q957" s="156"/>
      <c r="R957" s="156"/>
    </row>
    <row r="958" spans="1:18" s="157" customFormat="1">
      <c r="A958" s="156"/>
      <c r="B958" s="158"/>
      <c r="C958" s="159"/>
      <c r="K958" s="156"/>
      <c r="L958" s="156"/>
      <c r="M958" s="156"/>
      <c r="N958" s="156"/>
      <c r="O958" s="156"/>
      <c r="P958" s="156"/>
      <c r="Q958" s="156"/>
      <c r="R958" s="156"/>
    </row>
    <row r="959" spans="1:18" s="157" customFormat="1">
      <c r="A959" s="156"/>
      <c r="B959" s="158"/>
      <c r="C959" s="159"/>
      <c r="K959" s="156"/>
      <c r="L959" s="156"/>
      <c r="M959" s="156"/>
      <c r="N959" s="156"/>
      <c r="O959" s="156"/>
      <c r="P959" s="156"/>
      <c r="Q959" s="156"/>
      <c r="R959" s="156"/>
    </row>
    <row r="960" spans="1:18" s="157" customFormat="1">
      <c r="A960" s="156"/>
      <c r="B960" s="158"/>
      <c r="C960" s="159"/>
      <c r="K960" s="156"/>
      <c r="L960" s="156"/>
      <c r="M960" s="156"/>
      <c r="N960" s="156"/>
      <c r="O960" s="156"/>
      <c r="P960" s="156"/>
      <c r="Q960" s="156"/>
      <c r="R960" s="156"/>
    </row>
    <row r="961" spans="1:18" s="157" customFormat="1">
      <c r="A961" s="156"/>
      <c r="B961" s="158"/>
      <c r="C961" s="159"/>
      <c r="K961" s="156"/>
      <c r="L961" s="156"/>
      <c r="M961" s="156"/>
      <c r="N961" s="156"/>
      <c r="O961" s="156"/>
      <c r="P961" s="156"/>
      <c r="Q961" s="156"/>
      <c r="R961" s="156"/>
    </row>
    <row r="962" spans="1:18" s="157" customFormat="1">
      <c r="A962" s="156"/>
      <c r="B962" s="158"/>
      <c r="C962" s="159"/>
      <c r="K962" s="156"/>
      <c r="L962" s="156"/>
      <c r="M962" s="156"/>
      <c r="N962" s="156"/>
      <c r="O962" s="156"/>
      <c r="P962" s="156"/>
      <c r="Q962" s="156"/>
      <c r="R962" s="156"/>
    </row>
    <row r="963" spans="1:18" s="157" customFormat="1">
      <c r="A963" s="156"/>
      <c r="B963" s="158"/>
      <c r="C963" s="159"/>
      <c r="K963" s="156"/>
      <c r="L963" s="156"/>
      <c r="M963" s="156"/>
      <c r="N963" s="156"/>
      <c r="O963" s="156"/>
      <c r="P963" s="156"/>
      <c r="Q963" s="156"/>
      <c r="R963" s="156"/>
    </row>
    <row r="964" spans="1:18" s="157" customFormat="1">
      <c r="A964" s="156"/>
      <c r="B964" s="158"/>
      <c r="C964" s="159"/>
      <c r="K964" s="156"/>
      <c r="L964" s="156"/>
      <c r="M964" s="156"/>
      <c r="N964" s="156"/>
      <c r="O964" s="156"/>
      <c r="P964" s="156"/>
      <c r="Q964" s="156"/>
      <c r="R964" s="156"/>
    </row>
    <row r="965" spans="1:18" s="157" customFormat="1">
      <c r="A965" s="156"/>
      <c r="B965" s="158"/>
      <c r="C965" s="159"/>
      <c r="K965" s="156"/>
      <c r="L965" s="156"/>
      <c r="M965" s="156"/>
      <c r="N965" s="156"/>
      <c r="O965" s="156"/>
      <c r="P965" s="156"/>
      <c r="Q965" s="156"/>
      <c r="R965" s="156"/>
    </row>
    <row r="966" spans="1:18" s="157" customFormat="1">
      <c r="A966" s="156"/>
      <c r="B966" s="158"/>
      <c r="C966" s="159"/>
      <c r="K966" s="156"/>
      <c r="L966" s="156"/>
      <c r="M966" s="156"/>
      <c r="N966" s="156"/>
      <c r="O966" s="156"/>
      <c r="P966" s="156"/>
      <c r="Q966" s="156"/>
      <c r="R966" s="156"/>
    </row>
    <row r="967" spans="1:18" s="157" customFormat="1">
      <c r="A967" s="156"/>
      <c r="B967" s="158"/>
      <c r="C967" s="159"/>
      <c r="K967" s="156"/>
      <c r="L967" s="156"/>
      <c r="M967" s="156"/>
      <c r="N967" s="156"/>
      <c r="O967" s="156"/>
      <c r="P967" s="156"/>
      <c r="Q967" s="156"/>
      <c r="R967" s="156"/>
    </row>
    <row r="968" spans="1:18" s="157" customFormat="1">
      <c r="A968" s="156"/>
      <c r="B968" s="158"/>
      <c r="C968" s="159"/>
      <c r="K968" s="156"/>
      <c r="L968" s="156"/>
      <c r="M968" s="156"/>
      <c r="N968" s="156"/>
      <c r="O968" s="156"/>
      <c r="P968" s="156"/>
      <c r="Q968" s="156"/>
      <c r="R968" s="156"/>
    </row>
    <row r="969" spans="1:18" s="157" customFormat="1">
      <c r="A969" s="156"/>
      <c r="B969" s="158"/>
      <c r="C969" s="159"/>
      <c r="K969" s="156"/>
      <c r="L969" s="156"/>
      <c r="M969" s="156"/>
      <c r="N969" s="156"/>
      <c r="O969" s="156"/>
      <c r="P969" s="156"/>
      <c r="Q969" s="156"/>
      <c r="R969" s="156"/>
    </row>
    <row r="970" spans="1:18" s="157" customFormat="1">
      <c r="A970" s="156"/>
      <c r="B970" s="158"/>
      <c r="C970" s="159"/>
      <c r="K970" s="156"/>
      <c r="L970" s="156"/>
      <c r="M970" s="156"/>
      <c r="N970" s="156"/>
      <c r="O970" s="156"/>
      <c r="P970" s="156"/>
      <c r="Q970" s="156"/>
      <c r="R970" s="156"/>
    </row>
    <row r="971" spans="1:18" s="157" customFormat="1">
      <c r="A971" s="156"/>
      <c r="B971" s="158"/>
      <c r="C971" s="159"/>
      <c r="K971" s="156"/>
      <c r="L971" s="156"/>
      <c r="M971" s="156"/>
      <c r="N971" s="156"/>
      <c r="O971" s="156"/>
      <c r="P971" s="156"/>
      <c r="Q971" s="156"/>
      <c r="R971" s="156"/>
    </row>
    <row r="972" spans="1:18" s="157" customFormat="1">
      <c r="A972" s="156"/>
      <c r="B972" s="158"/>
      <c r="C972" s="159"/>
      <c r="K972" s="156"/>
      <c r="L972" s="156"/>
      <c r="M972" s="156"/>
      <c r="N972" s="156"/>
      <c r="O972" s="156"/>
      <c r="P972" s="156"/>
      <c r="Q972" s="156"/>
      <c r="R972" s="156"/>
    </row>
    <row r="973" spans="1:18" s="157" customFormat="1">
      <c r="A973" s="156"/>
      <c r="B973" s="158"/>
      <c r="C973" s="159"/>
      <c r="K973" s="156"/>
      <c r="L973" s="156"/>
      <c r="M973" s="156"/>
      <c r="N973" s="156"/>
      <c r="O973" s="156"/>
      <c r="P973" s="156"/>
      <c r="Q973" s="156"/>
      <c r="R973" s="156"/>
    </row>
    <row r="974" spans="1:18" s="157" customFormat="1">
      <c r="A974" s="156"/>
      <c r="B974" s="158"/>
      <c r="C974" s="159"/>
      <c r="K974" s="156"/>
      <c r="L974" s="156"/>
      <c r="M974" s="156"/>
      <c r="N974" s="156"/>
      <c r="O974" s="156"/>
      <c r="P974" s="156"/>
      <c r="Q974" s="156"/>
      <c r="R974" s="156"/>
    </row>
    <row r="975" spans="1:18" s="157" customFormat="1">
      <c r="A975" s="156"/>
      <c r="B975" s="158"/>
      <c r="C975" s="159"/>
      <c r="K975" s="156"/>
      <c r="L975" s="156"/>
      <c r="M975" s="156"/>
      <c r="N975" s="156"/>
      <c r="O975" s="156"/>
      <c r="P975" s="156"/>
      <c r="Q975" s="156"/>
      <c r="R975" s="156"/>
    </row>
    <row r="976" spans="1:18" s="157" customFormat="1">
      <c r="A976" s="156"/>
      <c r="B976" s="158"/>
      <c r="C976" s="159"/>
      <c r="K976" s="156"/>
      <c r="L976" s="156"/>
      <c r="M976" s="156"/>
      <c r="N976" s="156"/>
      <c r="O976" s="156"/>
      <c r="P976" s="156"/>
      <c r="Q976" s="156"/>
      <c r="R976" s="156"/>
    </row>
    <row r="977" spans="1:18" s="157" customFormat="1">
      <c r="A977" s="156"/>
      <c r="B977" s="158"/>
      <c r="C977" s="159"/>
      <c r="K977" s="156"/>
      <c r="L977" s="156"/>
      <c r="M977" s="156"/>
      <c r="N977" s="156"/>
      <c r="O977" s="156"/>
      <c r="P977" s="156"/>
      <c r="Q977" s="156"/>
      <c r="R977" s="156"/>
    </row>
    <row r="978" spans="1:18" s="157" customFormat="1">
      <c r="A978" s="156"/>
      <c r="B978" s="158"/>
      <c r="C978" s="159"/>
      <c r="K978" s="156"/>
      <c r="L978" s="156"/>
      <c r="M978" s="156"/>
      <c r="N978" s="156"/>
      <c r="O978" s="156"/>
      <c r="P978" s="156"/>
      <c r="Q978" s="156"/>
      <c r="R978" s="156"/>
    </row>
    <row r="979" spans="1:18" s="157" customFormat="1">
      <c r="A979" s="156"/>
      <c r="B979" s="158"/>
      <c r="C979" s="159"/>
      <c r="K979" s="156"/>
      <c r="L979" s="156"/>
      <c r="M979" s="156"/>
      <c r="N979" s="156"/>
      <c r="O979" s="156"/>
      <c r="P979" s="156"/>
      <c r="Q979" s="156"/>
      <c r="R979" s="156"/>
    </row>
    <row r="980" spans="1:18" s="157" customFormat="1">
      <c r="A980" s="156"/>
      <c r="B980" s="158"/>
      <c r="C980" s="159"/>
      <c r="K980" s="156"/>
      <c r="L980" s="156"/>
      <c r="M980" s="156"/>
      <c r="N980" s="156"/>
      <c r="O980" s="156"/>
      <c r="P980" s="156"/>
      <c r="Q980" s="156"/>
      <c r="R980" s="156"/>
    </row>
    <row r="981" spans="1:18" s="157" customFormat="1">
      <c r="A981" s="156"/>
      <c r="B981" s="158"/>
      <c r="C981" s="159"/>
      <c r="K981" s="156"/>
      <c r="L981" s="156"/>
      <c r="M981" s="156"/>
      <c r="N981" s="156"/>
      <c r="O981" s="156"/>
      <c r="P981" s="156"/>
      <c r="Q981" s="156"/>
      <c r="R981" s="156"/>
    </row>
    <row r="982" spans="1:18" s="157" customFormat="1">
      <c r="A982" s="156"/>
      <c r="B982" s="158"/>
      <c r="C982" s="159"/>
      <c r="K982" s="156"/>
      <c r="L982" s="156"/>
      <c r="M982" s="156"/>
      <c r="N982" s="156"/>
      <c r="O982" s="156"/>
      <c r="P982" s="156"/>
      <c r="Q982" s="156"/>
      <c r="R982" s="156"/>
    </row>
    <row r="983" spans="1:18" s="157" customFormat="1">
      <c r="A983" s="156"/>
      <c r="B983" s="158"/>
      <c r="C983" s="159"/>
      <c r="K983" s="156"/>
      <c r="L983" s="156"/>
      <c r="M983" s="156"/>
      <c r="N983" s="156"/>
      <c r="O983" s="156"/>
      <c r="P983" s="156"/>
      <c r="Q983" s="156"/>
      <c r="R983" s="156"/>
    </row>
    <row r="984" spans="1:18" s="157" customFormat="1">
      <c r="A984" s="156"/>
      <c r="B984" s="158"/>
      <c r="C984" s="159"/>
      <c r="K984" s="156"/>
      <c r="L984" s="156"/>
      <c r="M984" s="156"/>
      <c r="N984" s="156"/>
      <c r="O984" s="156"/>
      <c r="P984" s="156"/>
      <c r="Q984" s="156"/>
      <c r="R984" s="156"/>
    </row>
    <row r="985" spans="1:18" s="157" customFormat="1">
      <c r="A985" s="156"/>
      <c r="B985" s="158"/>
      <c r="C985" s="159"/>
      <c r="K985" s="156"/>
      <c r="L985" s="156"/>
      <c r="M985" s="156"/>
      <c r="N985" s="156"/>
      <c r="O985" s="156"/>
      <c r="P985" s="156"/>
      <c r="Q985" s="156"/>
      <c r="R985" s="156"/>
    </row>
    <row r="986" spans="1:18" s="157" customFormat="1">
      <c r="A986" s="156"/>
      <c r="B986" s="158"/>
      <c r="C986" s="159"/>
      <c r="K986" s="156"/>
      <c r="L986" s="156"/>
      <c r="M986" s="156"/>
      <c r="N986" s="156"/>
      <c r="O986" s="156"/>
      <c r="P986" s="156"/>
      <c r="Q986" s="156"/>
      <c r="R986" s="156"/>
    </row>
    <row r="987" spans="1:18" s="157" customFormat="1">
      <c r="A987" s="156"/>
      <c r="B987" s="158"/>
      <c r="C987" s="159"/>
      <c r="K987" s="156"/>
      <c r="L987" s="156"/>
      <c r="M987" s="156"/>
      <c r="N987" s="156"/>
      <c r="O987" s="156"/>
      <c r="P987" s="156"/>
      <c r="Q987" s="156"/>
      <c r="R987" s="156"/>
    </row>
    <row r="988" spans="1:18" s="157" customFormat="1">
      <c r="A988" s="156"/>
      <c r="B988" s="158"/>
      <c r="C988" s="159"/>
      <c r="K988" s="156"/>
      <c r="L988" s="156"/>
      <c r="M988" s="156"/>
      <c r="N988" s="156"/>
      <c r="O988" s="156"/>
      <c r="P988" s="156"/>
      <c r="Q988" s="156"/>
      <c r="R988" s="156"/>
    </row>
    <row r="989" spans="1:18" s="157" customFormat="1">
      <c r="A989" s="156"/>
      <c r="B989" s="158"/>
      <c r="C989" s="159"/>
      <c r="K989" s="156"/>
      <c r="L989" s="156"/>
      <c r="M989" s="156"/>
      <c r="N989" s="156"/>
      <c r="O989" s="156"/>
      <c r="P989" s="156"/>
      <c r="Q989" s="156"/>
      <c r="R989" s="156"/>
    </row>
    <row r="990" spans="1:18" s="157" customFormat="1">
      <c r="A990" s="156"/>
      <c r="B990" s="158"/>
      <c r="C990" s="159"/>
      <c r="K990" s="156"/>
      <c r="L990" s="156"/>
      <c r="M990" s="156"/>
      <c r="N990" s="156"/>
      <c r="O990" s="156"/>
      <c r="P990" s="156"/>
      <c r="Q990" s="156"/>
      <c r="R990" s="156"/>
    </row>
    <row r="991" spans="1:18" s="157" customFormat="1">
      <c r="A991" s="156"/>
      <c r="B991" s="158"/>
      <c r="C991" s="159"/>
      <c r="K991" s="156"/>
      <c r="L991" s="156"/>
      <c r="M991" s="156"/>
      <c r="N991" s="156"/>
      <c r="O991" s="156"/>
      <c r="P991" s="156"/>
      <c r="Q991" s="156"/>
      <c r="R991" s="156"/>
    </row>
    <row r="992" spans="1:18" s="157" customFormat="1">
      <c r="A992" s="156"/>
      <c r="B992" s="158"/>
      <c r="C992" s="159"/>
      <c r="K992" s="156"/>
      <c r="L992" s="156"/>
      <c r="M992" s="156"/>
      <c r="N992" s="156"/>
      <c r="O992" s="156"/>
      <c r="P992" s="156"/>
      <c r="Q992" s="156"/>
      <c r="R992" s="156"/>
    </row>
    <row r="993" spans="1:18" s="157" customFormat="1">
      <c r="A993" s="156"/>
      <c r="B993" s="158"/>
      <c r="C993" s="159"/>
      <c r="K993" s="156"/>
      <c r="L993" s="156"/>
      <c r="M993" s="156"/>
      <c r="N993" s="156"/>
      <c r="O993" s="156"/>
      <c r="P993" s="156"/>
      <c r="Q993" s="156"/>
      <c r="R993" s="156"/>
    </row>
    <row r="994" spans="1:18" s="157" customFormat="1">
      <c r="A994" s="156"/>
      <c r="B994" s="158"/>
      <c r="C994" s="159"/>
      <c r="K994" s="156"/>
      <c r="L994" s="156"/>
      <c r="M994" s="156"/>
      <c r="N994" s="156"/>
      <c r="O994" s="156"/>
      <c r="P994" s="156"/>
      <c r="Q994" s="156"/>
      <c r="R994" s="156"/>
    </row>
    <row r="995" spans="1:18" s="157" customFormat="1">
      <c r="A995" s="156"/>
      <c r="B995" s="158"/>
      <c r="C995" s="159"/>
      <c r="K995" s="156"/>
      <c r="L995" s="156"/>
      <c r="M995" s="156"/>
      <c r="N995" s="156"/>
      <c r="O995" s="156"/>
      <c r="P995" s="156"/>
      <c r="Q995" s="156"/>
      <c r="R995" s="156"/>
    </row>
    <row r="996" spans="1:18" s="157" customFormat="1">
      <c r="A996" s="156"/>
      <c r="B996" s="158"/>
      <c r="C996" s="159"/>
      <c r="K996" s="156"/>
      <c r="L996" s="156"/>
      <c r="M996" s="156"/>
      <c r="N996" s="156"/>
      <c r="O996" s="156"/>
      <c r="P996" s="156"/>
      <c r="Q996" s="156"/>
      <c r="R996" s="156"/>
    </row>
    <row r="997" spans="1:18" s="157" customFormat="1">
      <c r="A997" s="156"/>
      <c r="B997" s="158"/>
      <c r="C997" s="159"/>
      <c r="K997" s="156"/>
      <c r="L997" s="156"/>
      <c r="M997" s="156"/>
      <c r="N997" s="156"/>
      <c r="O997" s="156"/>
      <c r="P997" s="156"/>
      <c r="Q997" s="156"/>
      <c r="R997" s="156"/>
    </row>
    <row r="998" spans="1:18" s="157" customFormat="1">
      <c r="A998" s="156"/>
      <c r="B998" s="158"/>
      <c r="C998" s="159"/>
      <c r="K998" s="156"/>
      <c r="L998" s="156"/>
      <c r="M998" s="156"/>
      <c r="N998" s="156"/>
      <c r="O998" s="156"/>
      <c r="P998" s="156"/>
      <c r="Q998" s="156"/>
      <c r="R998" s="156"/>
    </row>
    <row r="999" spans="1:18" s="157" customFormat="1">
      <c r="A999" s="156"/>
      <c r="B999" s="158"/>
      <c r="C999" s="159"/>
      <c r="K999" s="156"/>
      <c r="L999" s="156"/>
      <c r="M999" s="156"/>
      <c r="N999" s="156"/>
      <c r="O999" s="156"/>
      <c r="P999" s="156"/>
      <c r="Q999" s="156"/>
      <c r="R999" s="156"/>
    </row>
    <row r="1000" spans="1:18" s="157" customFormat="1">
      <c r="A1000" s="156"/>
      <c r="B1000" s="158"/>
      <c r="C1000" s="159"/>
      <c r="K1000" s="156"/>
      <c r="L1000" s="156"/>
      <c r="M1000" s="156"/>
      <c r="N1000" s="156"/>
      <c r="O1000" s="156"/>
      <c r="P1000" s="156"/>
      <c r="Q1000" s="156"/>
      <c r="R1000" s="156"/>
    </row>
    <row r="1001" spans="1:18" s="157" customFormat="1">
      <c r="A1001" s="156"/>
      <c r="B1001" s="158"/>
      <c r="C1001" s="159"/>
      <c r="K1001" s="156"/>
      <c r="L1001" s="156"/>
      <c r="M1001" s="156"/>
      <c r="N1001" s="156"/>
      <c r="O1001" s="156"/>
      <c r="P1001" s="156"/>
      <c r="Q1001" s="156"/>
      <c r="R1001" s="156"/>
    </row>
    <row r="1002" spans="1:18" s="157" customFormat="1">
      <c r="A1002" s="156"/>
      <c r="B1002" s="158"/>
      <c r="C1002" s="159"/>
      <c r="K1002" s="156"/>
      <c r="L1002" s="156"/>
      <c r="M1002" s="156"/>
      <c r="N1002" s="156"/>
      <c r="O1002" s="156"/>
      <c r="P1002" s="156"/>
      <c r="Q1002" s="156"/>
      <c r="R1002" s="156"/>
    </row>
    <row r="1003" spans="1:18" s="157" customFormat="1">
      <c r="A1003" s="156"/>
      <c r="B1003" s="158"/>
      <c r="C1003" s="159"/>
      <c r="K1003" s="156"/>
      <c r="L1003" s="156"/>
      <c r="M1003" s="156"/>
      <c r="N1003" s="156"/>
      <c r="O1003" s="156"/>
      <c r="P1003" s="156"/>
      <c r="Q1003" s="156"/>
      <c r="R1003" s="156"/>
    </row>
    <row r="1004" spans="1:18" s="157" customFormat="1">
      <c r="A1004" s="156"/>
      <c r="B1004" s="158"/>
      <c r="C1004" s="159"/>
      <c r="K1004" s="156"/>
      <c r="L1004" s="156"/>
      <c r="M1004" s="156"/>
      <c r="N1004" s="156"/>
      <c r="O1004" s="156"/>
      <c r="P1004" s="156"/>
      <c r="Q1004" s="156"/>
      <c r="R1004" s="156"/>
    </row>
    <row r="1005" spans="1:18" s="157" customFormat="1">
      <c r="A1005" s="156"/>
      <c r="B1005" s="158"/>
      <c r="C1005" s="159"/>
      <c r="K1005" s="156"/>
      <c r="L1005" s="156"/>
      <c r="M1005" s="156"/>
      <c r="N1005" s="156"/>
      <c r="O1005" s="156"/>
      <c r="P1005" s="156"/>
      <c r="Q1005" s="156"/>
      <c r="R1005" s="156"/>
    </row>
    <row r="1006" spans="1:18" s="157" customFormat="1">
      <c r="A1006" s="156"/>
      <c r="B1006" s="158"/>
      <c r="C1006" s="159"/>
      <c r="K1006" s="156"/>
      <c r="L1006" s="156"/>
      <c r="M1006" s="156"/>
      <c r="N1006" s="156"/>
      <c r="O1006" s="156"/>
      <c r="P1006" s="156"/>
      <c r="Q1006" s="156"/>
      <c r="R1006" s="156"/>
    </row>
    <row r="1007" spans="1:18" s="157" customFormat="1">
      <c r="A1007" s="156"/>
      <c r="B1007" s="158"/>
      <c r="C1007" s="159"/>
      <c r="K1007" s="156"/>
      <c r="L1007" s="156"/>
      <c r="M1007" s="156"/>
      <c r="N1007" s="156"/>
      <c r="O1007" s="156"/>
      <c r="P1007" s="156"/>
      <c r="Q1007" s="156"/>
      <c r="R1007" s="156"/>
    </row>
    <row r="1008" spans="1:18" s="157" customFormat="1">
      <c r="A1008" s="156"/>
      <c r="B1008" s="158"/>
      <c r="C1008" s="159"/>
      <c r="K1008" s="156"/>
      <c r="L1008" s="156"/>
      <c r="M1008" s="156"/>
      <c r="N1008" s="156"/>
      <c r="O1008" s="156"/>
      <c r="P1008" s="156"/>
      <c r="Q1008" s="156"/>
      <c r="R1008" s="156"/>
    </row>
    <row r="1009" spans="1:18" s="157" customFormat="1">
      <c r="A1009" s="156"/>
      <c r="B1009" s="158"/>
      <c r="C1009" s="159"/>
      <c r="K1009" s="156"/>
      <c r="L1009" s="156"/>
      <c r="M1009" s="156"/>
      <c r="N1009" s="156"/>
      <c r="O1009" s="156"/>
      <c r="P1009" s="156"/>
      <c r="Q1009" s="156"/>
      <c r="R1009" s="156"/>
    </row>
    <row r="1010" spans="1:18" s="157" customFormat="1">
      <c r="A1010" s="156"/>
      <c r="B1010" s="158"/>
      <c r="C1010" s="159"/>
      <c r="K1010" s="156"/>
      <c r="L1010" s="156"/>
      <c r="M1010" s="156"/>
      <c r="N1010" s="156"/>
      <c r="O1010" s="156"/>
      <c r="P1010" s="156"/>
      <c r="Q1010" s="156"/>
      <c r="R1010" s="156"/>
    </row>
    <row r="1011" spans="1:18" s="157" customFormat="1">
      <c r="A1011" s="156"/>
      <c r="B1011" s="158"/>
      <c r="C1011" s="159"/>
      <c r="K1011" s="156"/>
      <c r="L1011" s="156"/>
      <c r="M1011" s="156"/>
      <c r="N1011" s="156"/>
      <c r="O1011" s="156"/>
      <c r="P1011" s="156"/>
      <c r="Q1011" s="156"/>
      <c r="R1011" s="156"/>
    </row>
    <row r="1012" spans="1:18" s="157" customFormat="1">
      <c r="A1012" s="156"/>
      <c r="B1012" s="158"/>
      <c r="C1012" s="159"/>
      <c r="K1012" s="156"/>
      <c r="L1012" s="156"/>
      <c r="M1012" s="156"/>
      <c r="N1012" s="156"/>
      <c r="O1012" s="156"/>
      <c r="P1012" s="156"/>
      <c r="Q1012" s="156"/>
      <c r="R1012" s="156"/>
    </row>
    <row r="1013" spans="1:18" s="157" customFormat="1">
      <c r="A1013" s="156"/>
      <c r="B1013" s="158"/>
      <c r="C1013" s="159"/>
      <c r="K1013" s="156"/>
      <c r="L1013" s="156"/>
      <c r="M1013" s="156"/>
      <c r="N1013" s="156"/>
      <c r="O1013" s="156"/>
      <c r="P1013" s="156"/>
      <c r="Q1013" s="156"/>
      <c r="R1013" s="156"/>
    </row>
    <row r="1014" spans="1:18" s="157" customFormat="1">
      <c r="A1014" s="156"/>
      <c r="B1014" s="158"/>
      <c r="C1014" s="159"/>
      <c r="K1014" s="156"/>
      <c r="L1014" s="156"/>
      <c r="M1014" s="156"/>
      <c r="N1014" s="156"/>
      <c r="O1014" s="156"/>
      <c r="P1014" s="156"/>
      <c r="Q1014" s="156"/>
      <c r="R1014" s="156"/>
    </row>
    <row r="1015" spans="1:18" s="157" customFormat="1">
      <c r="A1015" s="156"/>
      <c r="B1015" s="158"/>
      <c r="C1015" s="159"/>
      <c r="K1015" s="156"/>
      <c r="L1015" s="156"/>
      <c r="M1015" s="156"/>
      <c r="N1015" s="156"/>
      <c r="O1015" s="156"/>
      <c r="P1015" s="156"/>
      <c r="Q1015" s="156"/>
      <c r="R1015" s="156"/>
    </row>
    <row r="1016" spans="1:18" s="157" customFormat="1">
      <c r="A1016" s="156"/>
      <c r="B1016" s="158"/>
      <c r="C1016" s="159"/>
      <c r="K1016" s="156"/>
      <c r="L1016" s="156"/>
      <c r="M1016" s="156"/>
      <c r="N1016" s="156"/>
      <c r="O1016" s="156"/>
      <c r="P1016" s="156"/>
      <c r="Q1016" s="156"/>
      <c r="R1016" s="156"/>
    </row>
    <row r="1017" spans="1:18" s="157" customFormat="1">
      <c r="A1017" s="156"/>
      <c r="B1017" s="158"/>
      <c r="C1017" s="159"/>
      <c r="K1017" s="156"/>
      <c r="L1017" s="156"/>
      <c r="M1017" s="156"/>
      <c r="N1017" s="156"/>
      <c r="O1017" s="156"/>
      <c r="P1017" s="156"/>
      <c r="Q1017" s="156"/>
      <c r="R1017" s="156"/>
    </row>
    <row r="1018" spans="1:18" s="157" customFormat="1">
      <c r="A1018" s="156"/>
      <c r="B1018" s="158"/>
      <c r="C1018" s="159"/>
      <c r="K1018" s="156"/>
      <c r="L1018" s="156"/>
      <c r="M1018" s="156"/>
      <c r="N1018" s="156"/>
      <c r="O1018" s="156"/>
      <c r="P1018" s="156"/>
      <c r="Q1018" s="156"/>
      <c r="R1018" s="156"/>
    </row>
    <row r="1019" spans="1:18" s="157" customFormat="1">
      <c r="A1019" s="156"/>
      <c r="B1019" s="158"/>
      <c r="C1019" s="159"/>
      <c r="K1019" s="156"/>
      <c r="L1019" s="156"/>
      <c r="M1019" s="156"/>
      <c r="N1019" s="156"/>
      <c r="O1019" s="156"/>
      <c r="P1019" s="156"/>
      <c r="Q1019" s="156"/>
      <c r="R1019" s="156"/>
    </row>
    <row r="1020" spans="1:18" s="157" customFormat="1">
      <c r="A1020" s="156"/>
      <c r="B1020" s="158"/>
      <c r="C1020" s="159"/>
      <c r="K1020" s="156"/>
      <c r="L1020" s="156"/>
      <c r="M1020" s="156"/>
      <c r="N1020" s="156"/>
      <c r="O1020" s="156"/>
      <c r="P1020" s="156"/>
      <c r="Q1020" s="156"/>
      <c r="R1020" s="156"/>
    </row>
    <row r="1021" spans="1:18" s="157" customFormat="1">
      <c r="A1021" s="156"/>
      <c r="B1021" s="158"/>
      <c r="C1021" s="159"/>
      <c r="K1021" s="156"/>
      <c r="L1021" s="156"/>
      <c r="M1021" s="156"/>
      <c r="N1021" s="156"/>
      <c r="O1021" s="156"/>
      <c r="P1021" s="156"/>
      <c r="Q1021" s="156"/>
      <c r="R1021" s="156"/>
    </row>
    <row r="1022" spans="1:18" s="157" customFormat="1">
      <c r="A1022" s="156"/>
      <c r="B1022" s="158"/>
      <c r="C1022" s="159"/>
      <c r="K1022" s="156"/>
      <c r="L1022" s="156"/>
      <c r="M1022" s="156"/>
      <c r="N1022" s="156"/>
      <c r="O1022" s="156"/>
      <c r="P1022" s="156"/>
      <c r="Q1022" s="156"/>
      <c r="R1022" s="156"/>
    </row>
    <row r="1023" spans="1:18" s="157" customFormat="1">
      <c r="A1023" s="156"/>
      <c r="B1023" s="158"/>
      <c r="C1023" s="159"/>
      <c r="K1023" s="156"/>
      <c r="L1023" s="156"/>
      <c r="M1023" s="156"/>
      <c r="N1023" s="156"/>
      <c r="O1023" s="156"/>
      <c r="P1023" s="156"/>
      <c r="Q1023" s="156"/>
      <c r="R1023" s="156"/>
    </row>
    <row r="1024" spans="1:18" s="157" customFormat="1">
      <c r="A1024" s="156"/>
      <c r="B1024" s="158"/>
      <c r="C1024" s="159"/>
      <c r="K1024" s="156"/>
      <c r="L1024" s="156"/>
      <c r="M1024" s="156"/>
      <c r="N1024" s="156"/>
      <c r="O1024" s="156"/>
      <c r="P1024" s="156"/>
      <c r="Q1024" s="156"/>
      <c r="R1024" s="156"/>
    </row>
    <row r="1025" spans="1:18" s="157" customFormat="1">
      <c r="A1025" s="156"/>
      <c r="B1025" s="158"/>
      <c r="C1025" s="159"/>
      <c r="K1025" s="156"/>
      <c r="L1025" s="156"/>
      <c r="M1025" s="156"/>
      <c r="N1025" s="156"/>
      <c r="O1025" s="156"/>
      <c r="P1025" s="156"/>
      <c r="Q1025" s="156"/>
      <c r="R1025" s="156"/>
    </row>
    <row r="1026" spans="1:18" s="157" customFormat="1">
      <c r="A1026" s="156"/>
      <c r="B1026" s="158"/>
      <c r="C1026" s="159"/>
      <c r="K1026" s="156"/>
      <c r="L1026" s="156"/>
      <c r="M1026" s="156"/>
      <c r="N1026" s="156"/>
      <c r="O1026" s="156"/>
      <c r="P1026" s="156"/>
      <c r="Q1026" s="156"/>
      <c r="R1026" s="156"/>
    </row>
    <row r="1027" spans="1:18" s="157" customFormat="1">
      <c r="A1027" s="156"/>
      <c r="B1027" s="158"/>
      <c r="C1027" s="159"/>
      <c r="K1027" s="156"/>
      <c r="L1027" s="156"/>
      <c r="M1027" s="156"/>
      <c r="N1027" s="156"/>
      <c r="O1027" s="156"/>
      <c r="P1027" s="156"/>
      <c r="Q1027" s="156"/>
      <c r="R1027" s="156"/>
    </row>
    <row r="1028" spans="1:18" s="157" customFormat="1">
      <c r="A1028" s="156"/>
      <c r="B1028" s="158"/>
      <c r="C1028" s="159"/>
      <c r="K1028" s="156"/>
      <c r="L1028" s="156"/>
      <c r="M1028" s="156"/>
      <c r="N1028" s="156"/>
      <c r="O1028" s="156"/>
      <c r="P1028" s="156"/>
      <c r="Q1028" s="156"/>
      <c r="R1028" s="156"/>
    </row>
    <row r="1029" spans="1:18" s="157" customFormat="1">
      <c r="A1029" s="156"/>
      <c r="B1029" s="158"/>
      <c r="C1029" s="159"/>
      <c r="K1029" s="156"/>
      <c r="L1029" s="156"/>
      <c r="M1029" s="156"/>
      <c r="N1029" s="156"/>
      <c r="O1029" s="156"/>
      <c r="P1029" s="156"/>
      <c r="Q1029" s="156"/>
      <c r="R1029" s="156"/>
    </row>
    <row r="1030" spans="1:18" s="157" customFormat="1">
      <c r="A1030" s="156"/>
      <c r="B1030" s="158"/>
      <c r="C1030" s="159"/>
      <c r="K1030" s="156"/>
      <c r="L1030" s="156"/>
      <c r="M1030" s="156"/>
      <c r="N1030" s="156"/>
      <c r="O1030" s="156"/>
      <c r="P1030" s="156"/>
      <c r="Q1030" s="156"/>
      <c r="R1030" s="156"/>
    </row>
    <row r="1031" spans="1:18" s="157" customFormat="1">
      <c r="A1031" s="156"/>
      <c r="B1031" s="158"/>
      <c r="C1031" s="159"/>
      <c r="K1031" s="156"/>
      <c r="L1031" s="156"/>
      <c r="M1031" s="156"/>
      <c r="N1031" s="156"/>
      <c r="O1031" s="156"/>
      <c r="P1031" s="156"/>
      <c r="Q1031" s="156"/>
      <c r="R1031" s="156"/>
    </row>
    <row r="1032" spans="1:18" s="157" customFormat="1">
      <c r="A1032" s="156"/>
      <c r="B1032" s="158"/>
      <c r="C1032" s="159"/>
      <c r="K1032" s="156"/>
      <c r="L1032" s="156"/>
      <c r="M1032" s="156"/>
      <c r="N1032" s="156"/>
      <c r="O1032" s="156"/>
      <c r="P1032" s="156"/>
      <c r="Q1032" s="156"/>
      <c r="R1032" s="156"/>
    </row>
    <row r="1033" spans="1:18" s="157" customFormat="1">
      <c r="A1033" s="156"/>
      <c r="B1033" s="158"/>
      <c r="C1033" s="159"/>
      <c r="K1033" s="156"/>
      <c r="L1033" s="156"/>
      <c r="M1033" s="156"/>
      <c r="N1033" s="156"/>
      <c r="O1033" s="156"/>
      <c r="P1033" s="156"/>
      <c r="Q1033" s="156"/>
      <c r="R1033" s="156"/>
    </row>
    <row r="1034" spans="1:18" s="157" customFormat="1">
      <c r="A1034" s="156"/>
      <c r="B1034" s="158"/>
      <c r="C1034" s="159"/>
      <c r="K1034" s="156"/>
      <c r="L1034" s="156"/>
      <c r="M1034" s="156"/>
      <c r="N1034" s="156"/>
      <c r="O1034" s="156"/>
      <c r="P1034" s="156"/>
      <c r="Q1034" s="156"/>
      <c r="R1034" s="156"/>
    </row>
    <row r="1035" spans="1:18" s="157" customFormat="1">
      <c r="A1035" s="156"/>
      <c r="B1035" s="158"/>
      <c r="C1035" s="159"/>
      <c r="K1035" s="156"/>
      <c r="L1035" s="156"/>
      <c r="M1035" s="156"/>
      <c r="N1035" s="156"/>
      <c r="O1035" s="156"/>
      <c r="P1035" s="156"/>
      <c r="Q1035" s="156"/>
      <c r="R1035" s="156"/>
    </row>
    <row r="1036" spans="1:18" s="157" customFormat="1">
      <c r="A1036" s="156"/>
      <c r="B1036" s="158"/>
      <c r="C1036" s="159"/>
      <c r="K1036" s="156"/>
      <c r="L1036" s="156"/>
      <c r="M1036" s="156"/>
      <c r="N1036" s="156"/>
      <c r="O1036" s="156"/>
      <c r="P1036" s="156"/>
      <c r="Q1036" s="156"/>
      <c r="R1036" s="156"/>
    </row>
    <row r="1037" spans="1:18" s="157" customFormat="1">
      <c r="A1037" s="156"/>
      <c r="B1037" s="158"/>
      <c r="C1037" s="159"/>
      <c r="K1037" s="156"/>
      <c r="L1037" s="156"/>
      <c r="M1037" s="156"/>
      <c r="N1037" s="156"/>
      <c r="O1037" s="156"/>
      <c r="P1037" s="156"/>
      <c r="Q1037" s="156"/>
      <c r="R1037" s="156"/>
    </row>
    <row r="1038" spans="1:18" s="157" customFormat="1">
      <c r="A1038" s="156"/>
      <c r="B1038" s="158"/>
      <c r="C1038" s="159"/>
      <c r="K1038" s="156"/>
      <c r="L1038" s="156"/>
      <c r="M1038" s="156"/>
      <c r="N1038" s="156"/>
      <c r="O1038" s="156"/>
      <c r="P1038" s="156"/>
      <c r="Q1038" s="156"/>
      <c r="R1038" s="156"/>
    </row>
    <row r="1039" spans="1:18" s="157" customFormat="1">
      <c r="A1039" s="156"/>
      <c r="B1039" s="158"/>
      <c r="C1039" s="159"/>
      <c r="K1039" s="156"/>
      <c r="L1039" s="156"/>
      <c r="M1039" s="156"/>
      <c r="N1039" s="156"/>
      <c r="O1039" s="156"/>
      <c r="P1039" s="156"/>
      <c r="Q1039" s="156"/>
      <c r="R1039" s="156"/>
    </row>
    <row r="1040" spans="1:18" s="157" customFormat="1">
      <c r="A1040" s="156"/>
      <c r="B1040" s="158"/>
      <c r="C1040" s="159"/>
      <c r="K1040" s="156"/>
      <c r="L1040" s="156"/>
      <c r="M1040" s="156"/>
      <c r="N1040" s="156"/>
      <c r="O1040" s="156"/>
      <c r="P1040" s="156"/>
      <c r="Q1040" s="156"/>
      <c r="R1040" s="156"/>
    </row>
    <row r="1041" spans="1:18" s="157" customFormat="1">
      <c r="A1041" s="156"/>
      <c r="B1041" s="158"/>
      <c r="C1041" s="159"/>
      <c r="K1041" s="156"/>
      <c r="L1041" s="156"/>
      <c r="M1041" s="156"/>
      <c r="N1041" s="156"/>
      <c r="O1041" s="156"/>
      <c r="P1041" s="156"/>
      <c r="Q1041" s="156"/>
      <c r="R1041" s="156"/>
    </row>
    <row r="1042" spans="1:18" s="157" customFormat="1">
      <c r="A1042" s="156"/>
      <c r="B1042" s="158"/>
      <c r="C1042" s="159"/>
      <c r="K1042" s="156"/>
      <c r="L1042" s="156"/>
      <c r="M1042" s="156"/>
      <c r="N1042" s="156"/>
      <c r="O1042" s="156"/>
      <c r="P1042" s="156"/>
      <c r="Q1042" s="156"/>
      <c r="R1042" s="156"/>
    </row>
    <row r="1043" spans="1:18" s="157" customFormat="1">
      <c r="A1043" s="156"/>
      <c r="B1043" s="158"/>
      <c r="C1043" s="159"/>
      <c r="K1043" s="156"/>
      <c r="L1043" s="156"/>
      <c r="M1043" s="156"/>
      <c r="N1043" s="156"/>
      <c r="O1043" s="156"/>
      <c r="P1043" s="156"/>
      <c r="Q1043" s="156"/>
      <c r="R1043" s="156"/>
    </row>
    <row r="1044" spans="1:18" s="157" customFormat="1">
      <c r="A1044" s="156"/>
      <c r="B1044" s="158"/>
      <c r="C1044" s="159"/>
      <c r="K1044" s="156"/>
      <c r="L1044" s="156"/>
      <c r="M1044" s="156"/>
      <c r="N1044" s="156"/>
      <c r="O1044" s="156"/>
      <c r="P1044" s="156"/>
      <c r="Q1044" s="156"/>
      <c r="R1044" s="156"/>
    </row>
    <row r="1045" spans="1:18" s="157" customFormat="1">
      <c r="A1045" s="156"/>
      <c r="B1045" s="158"/>
      <c r="C1045" s="159"/>
      <c r="K1045" s="156"/>
      <c r="L1045" s="156"/>
      <c r="M1045" s="156"/>
      <c r="N1045" s="156"/>
      <c r="O1045" s="156"/>
      <c r="P1045" s="156"/>
      <c r="Q1045" s="156"/>
      <c r="R1045" s="156"/>
    </row>
    <row r="1046" spans="1:18" s="157" customFormat="1">
      <c r="A1046" s="156"/>
      <c r="B1046" s="158"/>
      <c r="C1046" s="159"/>
      <c r="K1046" s="156"/>
      <c r="L1046" s="156"/>
      <c r="M1046" s="156"/>
      <c r="N1046" s="156"/>
      <c r="O1046" s="156"/>
      <c r="P1046" s="156"/>
      <c r="Q1046" s="156"/>
      <c r="R1046" s="156"/>
    </row>
    <row r="1047" spans="1:18" s="157" customFormat="1">
      <c r="A1047" s="156"/>
      <c r="B1047" s="158"/>
      <c r="C1047" s="159"/>
      <c r="K1047" s="156"/>
      <c r="L1047" s="156"/>
      <c r="M1047" s="156"/>
      <c r="N1047" s="156"/>
      <c r="O1047" s="156"/>
      <c r="P1047" s="156"/>
      <c r="Q1047" s="156"/>
      <c r="R1047" s="156"/>
    </row>
    <row r="1048" spans="1:18" s="157" customFormat="1">
      <c r="A1048" s="156"/>
      <c r="B1048" s="158"/>
      <c r="C1048" s="159"/>
      <c r="K1048" s="156"/>
      <c r="L1048" s="156"/>
      <c r="M1048" s="156"/>
      <c r="N1048" s="156"/>
      <c r="O1048" s="156"/>
      <c r="P1048" s="156"/>
      <c r="Q1048" s="156"/>
      <c r="R1048" s="156"/>
    </row>
    <row r="1049" spans="1:18" s="157" customFormat="1">
      <c r="A1049" s="156"/>
      <c r="B1049" s="158"/>
      <c r="C1049" s="159"/>
      <c r="K1049" s="156"/>
      <c r="L1049" s="156"/>
      <c r="M1049" s="156"/>
      <c r="N1049" s="156"/>
      <c r="O1049" s="156"/>
      <c r="P1049" s="156"/>
      <c r="Q1049" s="156"/>
      <c r="R1049" s="156"/>
    </row>
    <row r="1050" spans="1:18" s="157" customFormat="1">
      <c r="A1050" s="156"/>
      <c r="B1050" s="158"/>
      <c r="C1050" s="159"/>
      <c r="K1050" s="156"/>
      <c r="L1050" s="156"/>
      <c r="M1050" s="156"/>
      <c r="N1050" s="156"/>
      <c r="O1050" s="156"/>
      <c r="P1050" s="156"/>
      <c r="Q1050" s="156"/>
      <c r="R1050" s="156"/>
    </row>
    <row r="1051" spans="1:18" s="157" customFormat="1">
      <c r="A1051" s="156"/>
      <c r="B1051" s="158"/>
      <c r="C1051" s="159"/>
      <c r="K1051" s="156"/>
      <c r="L1051" s="156"/>
      <c r="M1051" s="156"/>
      <c r="N1051" s="156"/>
      <c r="O1051" s="156"/>
      <c r="P1051" s="156"/>
      <c r="Q1051" s="156"/>
      <c r="R1051" s="156"/>
    </row>
    <row r="1052" spans="1:18" s="157" customFormat="1">
      <c r="A1052" s="156"/>
      <c r="B1052" s="158"/>
      <c r="C1052" s="159"/>
      <c r="K1052" s="156"/>
      <c r="L1052" s="156"/>
      <c r="M1052" s="156"/>
      <c r="N1052" s="156"/>
      <c r="O1052" s="156"/>
      <c r="P1052" s="156"/>
      <c r="Q1052" s="156"/>
      <c r="R1052" s="156"/>
    </row>
    <row r="1053" spans="1:18" s="157" customFormat="1">
      <c r="A1053" s="156"/>
      <c r="B1053" s="158"/>
      <c r="C1053" s="159"/>
      <c r="K1053" s="156"/>
      <c r="L1053" s="156"/>
      <c r="M1053" s="156"/>
      <c r="N1053" s="156"/>
      <c r="O1053" s="156"/>
      <c r="P1053" s="156"/>
      <c r="Q1053" s="156"/>
      <c r="R1053" s="156"/>
    </row>
    <row r="1054" spans="1:18" s="157" customFormat="1">
      <c r="A1054" s="156"/>
      <c r="B1054" s="158"/>
      <c r="C1054" s="159"/>
      <c r="K1054" s="156"/>
      <c r="L1054" s="156"/>
      <c r="M1054" s="156"/>
      <c r="N1054" s="156"/>
      <c r="O1054" s="156"/>
      <c r="P1054" s="156"/>
      <c r="Q1054" s="156"/>
      <c r="R1054" s="156"/>
    </row>
    <row r="1055" spans="1:18" s="157" customFormat="1">
      <c r="A1055" s="156"/>
      <c r="B1055" s="158"/>
      <c r="C1055" s="159"/>
      <c r="K1055" s="156"/>
      <c r="L1055" s="156"/>
      <c r="M1055" s="156"/>
      <c r="N1055" s="156"/>
      <c r="O1055" s="156"/>
      <c r="P1055" s="156"/>
      <c r="Q1055" s="156"/>
      <c r="R1055" s="156"/>
    </row>
    <row r="1056" spans="1:18" s="157" customFormat="1">
      <c r="A1056" s="156"/>
      <c r="B1056" s="158"/>
      <c r="C1056" s="159"/>
      <c r="K1056" s="156"/>
      <c r="L1056" s="156"/>
      <c r="M1056" s="156"/>
      <c r="N1056" s="156"/>
      <c r="O1056" s="156"/>
      <c r="P1056" s="156"/>
      <c r="Q1056" s="156"/>
      <c r="R1056" s="156"/>
    </row>
    <row r="1057" spans="1:18" s="157" customFormat="1">
      <c r="A1057" s="156"/>
      <c r="B1057" s="158"/>
      <c r="C1057" s="159"/>
      <c r="K1057" s="156"/>
      <c r="L1057" s="156"/>
      <c r="M1057" s="156"/>
      <c r="N1057" s="156"/>
      <c r="O1057" s="156"/>
      <c r="P1057" s="156"/>
      <c r="Q1057" s="156"/>
      <c r="R1057" s="156"/>
    </row>
    <row r="1058" spans="1:18" s="157" customFormat="1">
      <c r="A1058" s="156"/>
      <c r="B1058" s="158"/>
      <c r="C1058" s="159"/>
      <c r="K1058" s="156"/>
      <c r="L1058" s="156"/>
      <c r="M1058" s="156"/>
      <c r="N1058" s="156"/>
      <c r="O1058" s="156"/>
      <c r="P1058" s="156"/>
      <c r="Q1058" s="156"/>
      <c r="R1058" s="156"/>
    </row>
    <row r="1059" spans="1:18" s="157" customFormat="1">
      <c r="A1059" s="156"/>
      <c r="B1059" s="158"/>
      <c r="C1059" s="159"/>
      <c r="K1059" s="156"/>
      <c r="L1059" s="156"/>
      <c r="M1059" s="156"/>
      <c r="N1059" s="156"/>
      <c r="O1059" s="156"/>
      <c r="P1059" s="156"/>
      <c r="Q1059" s="156"/>
      <c r="R1059" s="156"/>
    </row>
    <row r="1060" spans="1:18" s="157" customFormat="1">
      <c r="A1060" s="156"/>
      <c r="B1060" s="158"/>
      <c r="C1060" s="159"/>
      <c r="K1060" s="156"/>
      <c r="L1060" s="156"/>
      <c r="M1060" s="156"/>
      <c r="N1060" s="156"/>
      <c r="O1060" s="156"/>
      <c r="P1060" s="156"/>
      <c r="Q1060" s="156"/>
      <c r="R1060" s="156"/>
    </row>
    <row r="1061" spans="1:18" s="157" customFormat="1">
      <c r="A1061" s="156"/>
      <c r="B1061" s="158"/>
      <c r="C1061" s="159"/>
      <c r="K1061" s="156"/>
      <c r="L1061" s="156"/>
      <c r="M1061" s="156"/>
      <c r="N1061" s="156"/>
      <c r="O1061" s="156"/>
      <c r="P1061" s="156"/>
      <c r="Q1061" s="156"/>
      <c r="R1061" s="156"/>
    </row>
    <row r="1062" spans="1:18" s="157" customFormat="1">
      <c r="A1062" s="156"/>
      <c r="B1062" s="158"/>
      <c r="C1062" s="159"/>
      <c r="K1062" s="156"/>
      <c r="L1062" s="156"/>
      <c r="M1062" s="156"/>
      <c r="N1062" s="156"/>
      <c r="O1062" s="156"/>
      <c r="P1062" s="156"/>
      <c r="Q1062" s="156"/>
      <c r="R1062" s="156"/>
    </row>
    <row r="1063" spans="1:18" s="157" customFormat="1">
      <c r="A1063" s="156"/>
      <c r="B1063" s="158"/>
      <c r="C1063" s="159"/>
      <c r="K1063" s="156"/>
      <c r="L1063" s="156"/>
      <c r="M1063" s="156"/>
      <c r="N1063" s="156"/>
      <c r="O1063" s="156"/>
      <c r="P1063" s="156"/>
      <c r="Q1063" s="156"/>
      <c r="R1063" s="156"/>
    </row>
    <row r="1064" spans="1:18" s="157" customFormat="1">
      <c r="A1064" s="156"/>
      <c r="B1064" s="158"/>
      <c r="C1064" s="159"/>
      <c r="K1064" s="156"/>
      <c r="L1064" s="156"/>
      <c r="M1064" s="156"/>
      <c r="N1064" s="156"/>
      <c r="O1064" s="156"/>
      <c r="P1064" s="156"/>
      <c r="Q1064" s="156"/>
      <c r="R1064" s="156"/>
    </row>
    <row r="1065" spans="1:18" s="157" customFormat="1">
      <c r="A1065" s="156"/>
      <c r="B1065" s="158"/>
      <c r="C1065" s="159"/>
      <c r="K1065" s="156"/>
      <c r="L1065" s="156"/>
      <c r="M1065" s="156"/>
      <c r="N1065" s="156"/>
      <c r="O1065" s="156"/>
      <c r="P1065" s="156"/>
      <c r="Q1065" s="156"/>
      <c r="R1065" s="156"/>
    </row>
    <row r="1066" spans="1:18" s="157" customFormat="1">
      <c r="A1066" s="156"/>
      <c r="B1066" s="158"/>
      <c r="C1066" s="159"/>
      <c r="K1066" s="156"/>
      <c r="L1066" s="156"/>
      <c r="M1066" s="156"/>
      <c r="N1066" s="156"/>
      <c r="O1066" s="156"/>
      <c r="P1066" s="156"/>
      <c r="Q1066" s="156"/>
      <c r="R1066" s="156"/>
    </row>
    <row r="1067" spans="1:18" s="157" customFormat="1">
      <c r="A1067" s="156"/>
      <c r="B1067" s="158"/>
      <c r="C1067" s="159"/>
      <c r="K1067" s="156"/>
      <c r="L1067" s="156"/>
      <c r="M1067" s="156"/>
      <c r="N1067" s="156"/>
      <c r="O1067" s="156"/>
      <c r="P1067" s="156"/>
      <c r="Q1067" s="156"/>
      <c r="R1067" s="156"/>
    </row>
    <row r="1068" spans="1:18" s="157" customFormat="1">
      <c r="A1068" s="156"/>
      <c r="B1068" s="158"/>
      <c r="C1068" s="159"/>
      <c r="K1068" s="156"/>
      <c r="L1068" s="156"/>
      <c r="M1068" s="156"/>
      <c r="N1068" s="156"/>
      <c r="O1068" s="156"/>
      <c r="P1068" s="156"/>
      <c r="Q1068" s="156"/>
      <c r="R1068" s="156"/>
    </row>
    <row r="1069" spans="1:18" s="157" customFormat="1">
      <c r="A1069" s="156"/>
      <c r="B1069" s="158"/>
      <c r="C1069" s="159"/>
      <c r="K1069" s="156"/>
      <c r="L1069" s="156"/>
      <c r="M1069" s="156"/>
      <c r="N1069" s="156"/>
      <c r="O1069" s="156"/>
      <c r="P1069" s="156"/>
      <c r="Q1069" s="156"/>
      <c r="R1069" s="156"/>
    </row>
    <row r="1070" spans="1:18" s="157" customFormat="1">
      <c r="A1070" s="156"/>
      <c r="B1070" s="158"/>
      <c r="C1070" s="159"/>
      <c r="K1070" s="156"/>
      <c r="L1070" s="156"/>
      <c r="M1070" s="156"/>
      <c r="N1070" s="156"/>
      <c r="O1070" s="156"/>
      <c r="P1070" s="156"/>
      <c r="Q1070" s="156"/>
      <c r="R1070" s="156"/>
    </row>
    <row r="1071" spans="1:18" s="157" customFormat="1">
      <c r="A1071" s="156"/>
      <c r="B1071" s="158"/>
      <c r="C1071" s="159"/>
      <c r="K1071" s="156"/>
      <c r="L1071" s="156"/>
      <c r="M1071" s="156"/>
      <c r="N1071" s="156"/>
      <c r="O1071" s="156"/>
      <c r="P1071" s="156"/>
      <c r="Q1071" s="156"/>
      <c r="R1071" s="156"/>
    </row>
    <row r="1072" spans="1:18" s="157" customFormat="1">
      <c r="A1072" s="156"/>
      <c r="B1072" s="158"/>
      <c r="C1072" s="159"/>
      <c r="K1072" s="156"/>
      <c r="L1072" s="156"/>
      <c r="M1072" s="156"/>
      <c r="N1072" s="156"/>
      <c r="O1072" s="156"/>
      <c r="P1072" s="156"/>
      <c r="Q1072" s="156"/>
      <c r="R1072" s="156"/>
    </row>
    <row r="1073" spans="1:18" s="157" customFormat="1">
      <c r="A1073" s="156"/>
      <c r="B1073" s="158"/>
      <c r="C1073" s="159"/>
      <c r="K1073" s="156"/>
      <c r="L1073" s="156"/>
      <c r="M1073" s="156"/>
      <c r="N1073" s="156"/>
      <c r="O1073" s="156"/>
      <c r="P1073" s="156"/>
      <c r="Q1073" s="156"/>
      <c r="R1073" s="156"/>
    </row>
    <row r="1074" spans="1:18" s="157" customFormat="1">
      <c r="A1074" s="156"/>
      <c r="B1074" s="158"/>
      <c r="C1074" s="159"/>
      <c r="K1074" s="156"/>
      <c r="L1074" s="156"/>
      <c r="M1074" s="156"/>
      <c r="N1074" s="156"/>
      <c r="O1074" s="156"/>
      <c r="P1074" s="156"/>
      <c r="Q1074" s="156"/>
      <c r="R1074" s="156"/>
    </row>
    <row r="1075" spans="1:18" s="157" customFormat="1">
      <c r="A1075" s="156"/>
      <c r="B1075" s="158"/>
      <c r="C1075" s="159"/>
      <c r="K1075" s="156"/>
      <c r="L1075" s="156"/>
      <c r="M1075" s="156"/>
      <c r="N1075" s="156"/>
      <c r="O1075" s="156"/>
      <c r="P1075" s="156"/>
      <c r="Q1075" s="156"/>
      <c r="R1075" s="156"/>
    </row>
    <row r="1076" spans="1:18" s="157" customFormat="1">
      <c r="A1076" s="156"/>
      <c r="B1076" s="158"/>
      <c r="C1076" s="159"/>
      <c r="K1076" s="156"/>
      <c r="L1076" s="156"/>
      <c r="M1076" s="156"/>
      <c r="N1076" s="156"/>
      <c r="O1076" s="156"/>
      <c r="P1076" s="156"/>
      <c r="Q1076" s="156"/>
      <c r="R1076" s="156"/>
    </row>
    <row r="1077" spans="1:18" s="157" customFormat="1">
      <c r="A1077" s="156"/>
      <c r="B1077" s="158"/>
      <c r="C1077" s="159"/>
      <c r="K1077" s="156"/>
      <c r="L1077" s="156"/>
      <c r="M1077" s="156"/>
      <c r="N1077" s="156"/>
      <c r="O1077" s="156"/>
      <c r="P1077" s="156"/>
      <c r="Q1077" s="156"/>
      <c r="R1077" s="156"/>
    </row>
    <row r="1078" spans="1:18" s="157" customFormat="1">
      <c r="A1078" s="156"/>
      <c r="B1078" s="158"/>
      <c r="C1078" s="159"/>
      <c r="K1078" s="156"/>
      <c r="L1078" s="156"/>
      <c r="M1078" s="156"/>
      <c r="N1078" s="156"/>
      <c r="O1078" s="156"/>
      <c r="P1078" s="156"/>
      <c r="Q1078" s="156"/>
      <c r="R1078" s="156"/>
    </row>
    <row r="1079" spans="1:18" s="157" customFormat="1">
      <c r="A1079" s="156"/>
      <c r="B1079" s="158"/>
      <c r="C1079" s="159"/>
      <c r="K1079" s="156"/>
      <c r="L1079" s="156"/>
      <c r="M1079" s="156"/>
      <c r="N1079" s="156"/>
      <c r="O1079" s="156"/>
      <c r="P1079" s="156"/>
      <c r="Q1079" s="156"/>
      <c r="R1079" s="156"/>
    </row>
    <row r="1080" spans="1:18" s="157" customFormat="1">
      <c r="A1080" s="156"/>
      <c r="B1080" s="158"/>
      <c r="C1080" s="159"/>
      <c r="K1080" s="156"/>
      <c r="L1080" s="156"/>
      <c r="M1080" s="156"/>
      <c r="N1080" s="156"/>
      <c r="O1080" s="156"/>
      <c r="P1080" s="156"/>
      <c r="Q1080" s="156"/>
      <c r="R1080" s="156"/>
    </row>
    <row r="1081" spans="1:18" s="157" customFormat="1">
      <c r="A1081" s="156"/>
      <c r="B1081" s="158"/>
      <c r="C1081" s="159"/>
      <c r="K1081" s="156"/>
      <c r="L1081" s="156"/>
      <c r="M1081" s="156"/>
      <c r="N1081" s="156"/>
      <c r="O1081" s="156"/>
      <c r="P1081" s="156"/>
      <c r="Q1081" s="156"/>
      <c r="R1081" s="156"/>
    </row>
    <row r="1082" spans="1:18" s="157" customFormat="1">
      <c r="A1082" s="156"/>
      <c r="B1082" s="158"/>
      <c r="C1082" s="159"/>
      <c r="K1082" s="156"/>
      <c r="L1082" s="156"/>
      <c r="M1082" s="156"/>
      <c r="N1082" s="156"/>
      <c r="O1082" s="156"/>
      <c r="P1082" s="156"/>
      <c r="Q1082" s="156"/>
      <c r="R1082" s="156"/>
    </row>
    <row r="1083" spans="1:18" s="157" customFormat="1">
      <c r="A1083" s="156"/>
      <c r="B1083" s="158"/>
      <c r="C1083" s="159"/>
      <c r="K1083" s="156"/>
      <c r="L1083" s="156"/>
      <c r="M1083" s="156"/>
      <c r="N1083" s="156"/>
      <c r="O1083" s="156"/>
      <c r="P1083" s="156"/>
      <c r="Q1083" s="156"/>
      <c r="R1083" s="156"/>
    </row>
    <row r="1084" spans="1:18" s="157" customFormat="1">
      <c r="A1084" s="156"/>
      <c r="B1084" s="158"/>
      <c r="C1084" s="159"/>
      <c r="K1084" s="156"/>
      <c r="L1084" s="156"/>
      <c r="M1084" s="156"/>
      <c r="N1084" s="156"/>
      <c r="O1084" s="156"/>
      <c r="P1084" s="156"/>
      <c r="Q1084" s="156"/>
      <c r="R1084" s="156"/>
    </row>
    <row r="1085" spans="1:18" s="157" customFormat="1">
      <c r="A1085" s="156"/>
      <c r="B1085" s="158"/>
      <c r="C1085" s="159"/>
      <c r="K1085" s="156"/>
      <c r="L1085" s="156"/>
      <c r="M1085" s="156"/>
      <c r="N1085" s="156"/>
      <c r="O1085" s="156"/>
      <c r="P1085" s="156"/>
      <c r="Q1085" s="156"/>
      <c r="R1085" s="156"/>
    </row>
    <row r="1086" spans="1:18" s="157" customFormat="1">
      <c r="A1086" s="156"/>
      <c r="B1086" s="158"/>
      <c r="C1086" s="159"/>
      <c r="K1086" s="156"/>
      <c r="L1086" s="156"/>
      <c r="M1086" s="156"/>
      <c r="N1086" s="156"/>
      <c r="O1086" s="156"/>
      <c r="P1086" s="156"/>
      <c r="Q1086" s="156"/>
      <c r="R1086" s="156"/>
    </row>
    <row r="1087" spans="1:18" s="157" customFormat="1">
      <c r="A1087" s="156"/>
      <c r="B1087" s="158"/>
      <c r="C1087" s="159"/>
      <c r="K1087" s="156"/>
      <c r="L1087" s="156"/>
      <c r="M1087" s="156"/>
      <c r="N1087" s="156"/>
      <c r="O1087" s="156"/>
      <c r="P1087" s="156"/>
      <c r="Q1087" s="156"/>
      <c r="R1087" s="156"/>
    </row>
    <row r="1088" spans="1:18" s="157" customFormat="1">
      <c r="A1088" s="156"/>
      <c r="B1088" s="158"/>
      <c r="C1088" s="159"/>
      <c r="K1088" s="156"/>
      <c r="L1088" s="156"/>
      <c r="M1088" s="156"/>
      <c r="N1088" s="156"/>
      <c r="O1088" s="156"/>
      <c r="P1088" s="156"/>
      <c r="Q1088" s="156"/>
      <c r="R1088" s="156"/>
    </row>
    <row r="1089" spans="1:18" s="157" customFormat="1">
      <c r="A1089" s="156"/>
      <c r="B1089" s="158"/>
      <c r="C1089" s="159"/>
      <c r="K1089" s="156"/>
      <c r="L1089" s="156"/>
      <c r="M1089" s="156"/>
      <c r="N1089" s="156"/>
      <c r="O1089" s="156"/>
      <c r="P1089" s="156"/>
      <c r="Q1089" s="156"/>
      <c r="R1089" s="156"/>
    </row>
    <row r="1090" spans="1:18" s="157" customFormat="1">
      <c r="A1090" s="156"/>
      <c r="B1090" s="158"/>
      <c r="C1090" s="159"/>
      <c r="K1090" s="156"/>
      <c r="L1090" s="156"/>
      <c r="M1090" s="156"/>
      <c r="N1090" s="156"/>
      <c r="O1090" s="156"/>
      <c r="P1090" s="156"/>
      <c r="Q1090" s="156"/>
      <c r="R1090" s="156"/>
    </row>
    <row r="1091" spans="1:18" s="157" customFormat="1">
      <c r="A1091" s="156"/>
      <c r="B1091" s="158"/>
      <c r="C1091" s="159"/>
      <c r="K1091" s="156"/>
      <c r="L1091" s="156"/>
      <c r="M1091" s="156"/>
      <c r="N1091" s="156"/>
      <c r="O1091" s="156"/>
      <c r="P1091" s="156"/>
      <c r="Q1091" s="156"/>
      <c r="R1091" s="156"/>
    </row>
    <row r="1092" spans="1:18" s="157" customFormat="1">
      <c r="A1092" s="156"/>
      <c r="B1092" s="158"/>
      <c r="C1092" s="159"/>
      <c r="K1092" s="156"/>
      <c r="L1092" s="156"/>
      <c r="M1092" s="156"/>
      <c r="N1092" s="156"/>
      <c r="O1092" s="156"/>
      <c r="P1092" s="156"/>
      <c r="Q1092" s="156"/>
      <c r="R1092" s="156"/>
    </row>
    <row r="1093" spans="1:18" s="157" customFormat="1">
      <c r="A1093" s="156"/>
      <c r="B1093" s="158"/>
      <c r="C1093" s="159"/>
      <c r="K1093" s="156"/>
      <c r="L1093" s="156"/>
      <c r="M1093" s="156"/>
      <c r="N1093" s="156"/>
      <c r="O1093" s="156"/>
      <c r="P1093" s="156"/>
      <c r="Q1093" s="156"/>
      <c r="R1093" s="156"/>
    </row>
    <row r="1094" spans="1:18" s="157" customFormat="1">
      <c r="A1094" s="156"/>
      <c r="B1094" s="158"/>
      <c r="C1094" s="159"/>
      <c r="K1094" s="156"/>
      <c r="L1094" s="156"/>
      <c r="M1094" s="156"/>
      <c r="N1094" s="156"/>
      <c r="O1094" s="156"/>
      <c r="P1094" s="156"/>
      <c r="Q1094" s="156"/>
      <c r="R1094" s="156"/>
    </row>
    <row r="1095" spans="1:18" s="157" customFormat="1">
      <c r="A1095" s="156"/>
      <c r="B1095" s="158"/>
      <c r="C1095" s="159"/>
      <c r="K1095" s="156"/>
      <c r="L1095" s="156"/>
      <c r="M1095" s="156"/>
      <c r="N1095" s="156"/>
      <c r="O1095" s="156"/>
      <c r="P1095" s="156"/>
      <c r="Q1095" s="156"/>
      <c r="R1095" s="156"/>
    </row>
    <row r="1096" spans="1:18" s="157" customFormat="1">
      <c r="A1096" s="156"/>
      <c r="B1096" s="158"/>
      <c r="C1096" s="159"/>
      <c r="K1096" s="156"/>
      <c r="L1096" s="156"/>
      <c r="M1096" s="156"/>
      <c r="N1096" s="156"/>
      <c r="O1096" s="156"/>
      <c r="P1096" s="156"/>
      <c r="Q1096" s="156"/>
      <c r="R1096" s="156"/>
    </row>
    <row r="1097" spans="1:18" s="157" customFormat="1">
      <c r="A1097" s="156"/>
      <c r="B1097" s="158"/>
      <c r="C1097" s="159"/>
      <c r="K1097" s="156"/>
      <c r="L1097" s="156"/>
      <c r="M1097" s="156"/>
      <c r="N1097" s="156"/>
      <c r="O1097" s="156"/>
      <c r="P1097" s="156"/>
      <c r="Q1097" s="156"/>
      <c r="R1097" s="156"/>
    </row>
    <row r="1098" spans="1:18" s="157" customFormat="1">
      <c r="A1098" s="156"/>
      <c r="B1098" s="158"/>
      <c r="C1098" s="159"/>
      <c r="K1098" s="156"/>
      <c r="L1098" s="156"/>
      <c r="M1098" s="156"/>
      <c r="N1098" s="156"/>
      <c r="O1098" s="156"/>
      <c r="P1098" s="156"/>
      <c r="Q1098" s="156"/>
      <c r="R1098" s="156"/>
    </row>
    <row r="1099" spans="1:18" s="157" customFormat="1">
      <c r="A1099" s="156"/>
      <c r="B1099" s="158"/>
      <c r="C1099" s="159"/>
      <c r="K1099" s="156"/>
      <c r="L1099" s="156"/>
      <c r="M1099" s="156"/>
      <c r="N1099" s="156"/>
      <c r="O1099" s="156"/>
      <c r="P1099" s="156"/>
      <c r="Q1099" s="156"/>
      <c r="R1099" s="156"/>
    </row>
    <row r="1100" spans="1:18" s="157" customFormat="1">
      <c r="A1100" s="156"/>
      <c r="B1100" s="158"/>
      <c r="C1100" s="159"/>
      <c r="K1100" s="156"/>
      <c r="L1100" s="156"/>
      <c r="M1100" s="156"/>
      <c r="N1100" s="156"/>
      <c r="O1100" s="156"/>
      <c r="P1100" s="156"/>
      <c r="Q1100" s="156"/>
      <c r="R1100" s="156"/>
    </row>
    <row r="1101" spans="1:18" s="157" customFormat="1">
      <c r="A1101" s="156"/>
      <c r="B1101" s="158"/>
      <c r="C1101" s="159"/>
      <c r="K1101" s="156"/>
      <c r="L1101" s="156"/>
      <c r="M1101" s="156"/>
      <c r="N1101" s="156"/>
      <c r="O1101" s="156"/>
      <c r="P1101" s="156"/>
      <c r="Q1101" s="156"/>
      <c r="R1101" s="156"/>
    </row>
    <row r="1102" spans="1:18" s="157" customFormat="1">
      <c r="A1102" s="156"/>
      <c r="B1102" s="158"/>
      <c r="C1102" s="159"/>
      <c r="K1102" s="156"/>
      <c r="L1102" s="156"/>
      <c r="M1102" s="156"/>
      <c r="N1102" s="156"/>
      <c r="O1102" s="156"/>
      <c r="P1102" s="156"/>
      <c r="Q1102" s="156"/>
      <c r="R1102" s="156"/>
    </row>
    <row r="1103" spans="1:18" s="157" customFormat="1">
      <c r="A1103" s="156"/>
      <c r="B1103" s="158"/>
      <c r="C1103" s="159"/>
      <c r="K1103" s="156"/>
      <c r="L1103" s="156"/>
      <c r="M1103" s="156"/>
      <c r="N1103" s="156"/>
      <c r="O1103" s="156"/>
      <c r="P1103" s="156"/>
      <c r="Q1103" s="156"/>
      <c r="R1103" s="156"/>
    </row>
    <row r="1104" spans="1:18" s="157" customFormat="1">
      <c r="A1104" s="156"/>
      <c r="B1104" s="158"/>
      <c r="C1104" s="159"/>
      <c r="K1104" s="156"/>
      <c r="L1104" s="156"/>
      <c r="M1104" s="156"/>
      <c r="N1104" s="156"/>
      <c r="O1104" s="156"/>
      <c r="P1104" s="156"/>
      <c r="Q1104" s="156"/>
      <c r="R1104" s="156"/>
    </row>
    <row r="1105" spans="1:18" s="157" customFormat="1">
      <c r="A1105" s="156"/>
      <c r="B1105" s="158"/>
      <c r="C1105" s="159"/>
      <c r="K1105" s="156"/>
      <c r="L1105" s="156"/>
      <c r="M1105" s="156"/>
      <c r="N1105" s="156"/>
      <c r="O1105" s="156"/>
      <c r="P1105" s="156"/>
      <c r="Q1105" s="156"/>
      <c r="R1105" s="156"/>
    </row>
    <row r="1106" spans="1:18" s="157" customFormat="1">
      <c r="A1106" s="156"/>
      <c r="B1106" s="158"/>
      <c r="C1106" s="159"/>
      <c r="K1106" s="156"/>
      <c r="L1106" s="156"/>
      <c r="M1106" s="156"/>
      <c r="N1106" s="156"/>
      <c r="O1106" s="156"/>
      <c r="P1106" s="156"/>
      <c r="Q1106" s="156"/>
      <c r="R1106" s="156"/>
    </row>
    <row r="1107" spans="1:18" s="157" customFormat="1">
      <c r="A1107" s="156"/>
      <c r="B1107" s="158"/>
      <c r="C1107" s="159"/>
      <c r="K1107" s="156"/>
      <c r="L1107" s="156"/>
      <c r="M1107" s="156"/>
      <c r="N1107" s="156"/>
      <c r="O1107" s="156"/>
      <c r="P1107" s="156"/>
      <c r="Q1107" s="156"/>
      <c r="R1107" s="156"/>
    </row>
    <row r="1108" spans="1:18" s="157" customFormat="1">
      <c r="A1108" s="156"/>
      <c r="B1108" s="158"/>
      <c r="C1108" s="159"/>
      <c r="K1108" s="156"/>
      <c r="L1108" s="156"/>
      <c r="M1108" s="156"/>
      <c r="N1108" s="156"/>
      <c r="O1108" s="156"/>
      <c r="P1108" s="156"/>
      <c r="Q1108" s="156"/>
      <c r="R1108" s="156"/>
    </row>
    <row r="1109" spans="1:18" s="157" customFormat="1">
      <c r="A1109" s="156"/>
      <c r="B1109" s="158"/>
      <c r="C1109" s="159"/>
      <c r="K1109" s="156"/>
      <c r="L1109" s="156"/>
      <c r="M1109" s="156"/>
      <c r="N1109" s="156"/>
      <c r="O1109" s="156"/>
      <c r="P1109" s="156"/>
      <c r="Q1109" s="156"/>
      <c r="R1109" s="156"/>
    </row>
    <row r="1110" spans="1:18" s="157" customFormat="1">
      <c r="A1110" s="156"/>
      <c r="B1110" s="158"/>
      <c r="C1110" s="159"/>
      <c r="K1110" s="156"/>
      <c r="L1110" s="156"/>
      <c r="M1110" s="156"/>
      <c r="N1110" s="156"/>
      <c r="O1110" s="156"/>
      <c r="P1110" s="156"/>
      <c r="Q1110" s="156"/>
      <c r="R1110" s="156"/>
    </row>
    <row r="1111" spans="1:18" s="157" customFormat="1">
      <c r="A1111" s="156"/>
      <c r="B1111" s="158"/>
      <c r="C1111" s="159"/>
      <c r="K1111" s="156"/>
      <c r="L1111" s="156"/>
      <c r="M1111" s="156"/>
      <c r="N1111" s="156"/>
      <c r="O1111" s="156"/>
      <c r="P1111" s="156"/>
      <c r="Q1111" s="156"/>
      <c r="R1111" s="156"/>
    </row>
    <row r="1112" spans="1:18" s="157" customFormat="1">
      <c r="A1112" s="156"/>
      <c r="B1112" s="158"/>
      <c r="C1112" s="159"/>
      <c r="K1112" s="156"/>
      <c r="L1112" s="156"/>
      <c r="M1112" s="156"/>
      <c r="N1112" s="156"/>
      <c r="O1112" s="156"/>
      <c r="P1112" s="156"/>
      <c r="Q1112" s="156"/>
      <c r="R1112" s="156"/>
    </row>
    <row r="1113" spans="1:18" s="157" customFormat="1">
      <c r="A1113" s="156"/>
      <c r="B1113" s="158"/>
      <c r="C1113" s="159"/>
      <c r="K1113" s="156"/>
      <c r="L1113" s="156"/>
      <c r="M1113" s="156"/>
      <c r="N1113" s="156"/>
      <c r="O1113" s="156"/>
      <c r="P1113" s="156"/>
      <c r="Q1113" s="156"/>
      <c r="R1113" s="156"/>
    </row>
    <row r="1114" spans="1:18" s="157" customFormat="1">
      <c r="A1114" s="156"/>
      <c r="B1114" s="158"/>
      <c r="C1114" s="159"/>
      <c r="K1114" s="156"/>
      <c r="L1114" s="156"/>
      <c r="M1114" s="156"/>
      <c r="N1114" s="156"/>
      <c r="O1114" s="156"/>
      <c r="P1114" s="156"/>
      <c r="Q1114" s="156"/>
      <c r="R1114" s="156"/>
    </row>
    <row r="1115" spans="1:18" s="157" customFormat="1">
      <c r="A1115" s="156"/>
      <c r="B1115" s="158"/>
      <c r="C1115" s="159"/>
      <c r="K1115" s="156"/>
      <c r="L1115" s="156"/>
      <c r="M1115" s="156"/>
      <c r="N1115" s="156"/>
      <c r="O1115" s="156"/>
      <c r="P1115" s="156"/>
      <c r="Q1115" s="156"/>
      <c r="R1115" s="156"/>
    </row>
    <row r="1116" spans="1:18" s="157" customFormat="1">
      <c r="A1116" s="156"/>
      <c r="B1116" s="158"/>
      <c r="C1116" s="159"/>
      <c r="K1116" s="156"/>
      <c r="L1116" s="156"/>
      <c r="M1116" s="156"/>
      <c r="N1116" s="156"/>
      <c r="O1116" s="156"/>
      <c r="P1116" s="156"/>
      <c r="Q1116" s="156"/>
      <c r="R1116" s="156"/>
    </row>
    <row r="1117" spans="1:18" s="157" customFormat="1">
      <c r="A1117" s="156"/>
      <c r="B1117" s="158"/>
      <c r="C1117" s="159"/>
      <c r="K1117" s="156"/>
      <c r="L1117" s="156"/>
      <c r="M1117" s="156"/>
      <c r="N1117" s="156"/>
      <c r="O1117" s="156"/>
      <c r="P1117" s="156"/>
      <c r="Q1117" s="156"/>
      <c r="R1117" s="156"/>
    </row>
    <row r="1118" spans="1:18" s="157" customFormat="1">
      <c r="A1118" s="156"/>
      <c r="B1118" s="158"/>
      <c r="C1118" s="159"/>
      <c r="K1118" s="156"/>
      <c r="L1118" s="156"/>
      <c r="M1118" s="156"/>
      <c r="N1118" s="156"/>
      <c r="O1118" s="156"/>
      <c r="P1118" s="156"/>
      <c r="Q1118" s="156"/>
      <c r="R1118" s="156"/>
    </row>
    <row r="1119" spans="1:18" s="157" customFormat="1">
      <c r="A1119" s="156"/>
      <c r="B1119" s="158"/>
      <c r="C1119" s="159"/>
      <c r="K1119" s="156"/>
      <c r="L1119" s="156"/>
      <c r="M1119" s="156"/>
      <c r="N1119" s="156"/>
      <c r="O1119" s="156"/>
      <c r="P1119" s="156"/>
      <c r="Q1119" s="156"/>
      <c r="R1119" s="156"/>
    </row>
    <row r="1120" spans="1:18" s="157" customFormat="1">
      <c r="A1120" s="156"/>
      <c r="B1120" s="158"/>
      <c r="C1120" s="159"/>
      <c r="K1120" s="156"/>
      <c r="L1120" s="156"/>
      <c r="M1120" s="156"/>
      <c r="N1120" s="156"/>
      <c r="O1120" s="156"/>
      <c r="P1120" s="156"/>
      <c r="Q1120" s="156"/>
      <c r="R1120" s="156"/>
    </row>
    <row r="1121" spans="1:18" s="157" customFormat="1">
      <c r="A1121" s="156"/>
      <c r="B1121" s="158"/>
      <c r="C1121" s="159"/>
      <c r="K1121" s="156"/>
      <c r="L1121" s="156"/>
      <c r="M1121" s="156"/>
      <c r="N1121" s="156"/>
      <c r="O1121" s="156"/>
      <c r="P1121" s="156"/>
      <c r="Q1121" s="156"/>
      <c r="R1121" s="156"/>
    </row>
    <row r="1122" spans="1:18" s="157" customFormat="1">
      <c r="A1122" s="156"/>
      <c r="B1122" s="158"/>
      <c r="C1122" s="159"/>
      <c r="K1122" s="156"/>
      <c r="L1122" s="156"/>
      <c r="M1122" s="156"/>
      <c r="N1122" s="156"/>
      <c r="O1122" s="156"/>
      <c r="P1122" s="156"/>
      <c r="Q1122" s="156"/>
      <c r="R1122" s="156"/>
    </row>
    <row r="1123" spans="1:18" s="157" customFormat="1">
      <c r="A1123" s="156"/>
      <c r="B1123" s="158"/>
      <c r="C1123" s="159"/>
      <c r="K1123" s="156"/>
      <c r="L1123" s="156"/>
      <c r="M1123" s="156"/>
      <c r="N1123" s="156"/>
      <c r="O1123" s="156"/>
      <c r="P1123" s="156"/>
      <c r="Q1123" s="156"/>
      <c r="R1123" s="156"/>
    </row>
    <row r="1124" spans="1:18" s="157" customFormat="1">
      <c r="A1124" s="156"/>
      <c r="B1124" s="158"/>
      <c r="C1124" s="159"/>
      <c r="K1124" s="156"/>
      <c r="L1124" s="156"/>
      <c r="M1124" s="156"/>
      <c r="N1124" s="156"/>
      <c r="O1124" s="156"/>
      <c r="P1124" s="156"/>
      <c r="Q1124" s="156"/>
      <c r="R1124" s="156"/>
    </row>
    <row r="1125" spans="1:18" s="157" customFormat="1">
      <c r="A1125" s="156"/>
      <c r="B1125" s="158"/>
      <c r="C1125" s="159"/>
      <c r="K1125" s="156"/>
      <c r="L1125" s="156"/>
      <c r="M1125" s="156"/>
      <c r="N1125" s="156"/>
      <c r="O1125" s="156"/>
      <c r="P1125" s="156"/>
      <c r="Q1125" s="156"/>
      <c r="R1125" s="156"/>
    </row>
    <row r="1126" spans="1:18" s="157" customFormat="1">
      <c r="A1126" s="156"/>
      <c r="B1126" s="158"/>
      <c r="C1126" s="159"/>
      <c r="K1126" s="156"/>
      <c r="L1126" s="156"/>
      <c r="M1126" s="156"/>
      <c r="N1126" s="156"/>
      <c r="O1126" s="156"/>
      <c r="P1126" s="156"/>
      <c r="Q1126" s="156"/>
      <c r="R1126" s="156"/>
    </row>
    <row r="1127" spans="1:18" s="157" customFormat="1">
      <c r="A1127" s="156"/>
      <c r="B1127" s="158"/>
      <c r="C1127" s="159"/>
      <c r="K1127" s="156"/>
      <c r="L1127" s="156"/>
      <c r="M1127" s="156"/>
      <c r="N1127" s="156"/>
      <c r="O1127" s="156"/>
      <c r="P1127" s="156"/>
      <c r="Q1127" s="156"/>
      <c r="R1127" s="156"/>
    </row>
    <row r="1128" spans="1:18" s="157" customFormat="1">
      <c r="A1128" s="156"/>
      <c r="B1128" s="158"/>
      <c r="C1128" s="159"/>
      <c r="K1128" s="156"/>
      <c r="L1128" s="156"/>
      <c r="M1128" s="156"/>
      <c r="N1128" s="156"/>
      <c r="O1128" s="156"/>
      <c r="P1128" s="156"/>
      <c r="Q1128" s="156"/>
      <c r="R1128" s="156"/>
    </row>
    <row r="1129" spans="1:18" s="157" customFormat="1">
      <c r="A1129" s="156"/>
      <c r="B1129" s="158"/>
      <c r="C1129" s="159"/>
      <c r="K1129" s="156"/>
      <c r="L1129" s="156"/>
      <c r="M1129" s="156"/>
      <c r="N1129" s="156"/>
      <c r="O1129" s="156"/>
      <c r="P1129" s="156"/>
      <c r="Q1129" s="156"/>
      <c r="R1129" s="156"/>
    </row>
    <row r="1130" spans="1:18" s="157" customFormat="1">
      <c r="A1130" s="156"/>
      <c r="B1130" s="158"/>
      <c r="C1130" s="159"/>
      <c r="K1130" s="156"/>
      <c r="L1130" s="156"/>
      <c r="M1130" s="156"/>
      <c r="N1130" s="156"/>
      <c r="O1130" s="156"/>
      <c r="P1130" s="156"/>
      <c r="Q1130" s="156"/>
      <c r="R1130" s="156"/>
    </row>
    <row r="1131" spans="1:18" s="157" customFormat="1">
      <c r="A1131" s="156"/>
      <c r="B1131" s="158"/>
      <c r="C1131" s="159"/>
      <c r="K1131" s="156"/>
      <c r="L1131" s="156"/>
      <c r="M1131" s="156"/>
      <c r="N1131" s="156"/>
      <c r="O1131" s="156"/>
      <c r="P1131" s="156"/>
      <c r="Q1131" s="156"/>
      <c r="R1131" s="156"/>
    </row>
    <row r="1132" spans="1:18" s="157" customFormat="1">
      <c r="A1132" s="156"/>
      <c r="B1132" s="158"/>
      <c r="C1132" s="159"/>
      <c r="K1132" s="156"/>
      <c r="L1132" s="156"/>
      <c r="M1132" s="156"/>
      <c r="N1132" s="156"/>
      <c r="O1132" s="156"/>
      <c r="P1132" s="156"/>
      <c r="Q1132" s="156"/>
      <c r="R1132" s="156"/>
    </row>
    <row r="1133" spans="1:18" s="157" customFormat="1">
      <c r="A1133" s="156"/>
      <c r="B1133" s="158"/>
      <c r="C1133" s="159"/>
      <c r="K1133" s="156"/>
      <c r="L1133" s="156"/>
      <c r="M1133" s="156"/>
      <c r="N1133" s="156"/>
      <c r="O1133" s="156"/>
      <c r="P1133" s="156"/>
      <c r="Q1133" s="156"/>
      <c r="R1133" s="156"/>
    </row>
    <row r="1134" spans="1:18" s="157" customFormat="1">
      <c r="A1134" s="156"/>
      <c r="B1134" s="158"/>
      <c r="C1134" s="159"/>
      <c r="K1134" s="156"/>
      <c r="L1134" s="156"/>
      <c r="M1134" s="156"/>
      <c r="N1134" s="156"/>
      <c r="O1134" s="156"/>
      <c r="P1134" s="156"/>
      <c r="Q1134" s="156"/>
      <c r="R1134" s="156"/>
    </row>
    <row r="1135" spans="1:18" s="157" customFormat="1">
      <c r="A1135" s="156"/>
      <c r="B1135" s="158"/>
      <c r="C1135" s="159"/>
      <c r="K1135" s="156"/>
      <c r="L1135" s="156"/>
      <c r="M1135" s="156"/>
      <c r="N1135" s="156"/>
      <c r="O1135" s="156"/>
      <c r="P1135" s="156"/>
      <c r="Q1135" s="156"/>
      <c r="R1135" s="156"/>
    </row>
    <row r="1136" spans="1:18" s="157" customFormat="1">
      <c r="A1136" s="156"/>
      <c r="B1136" s="158"/>
      <c r="C1136" s="159"/>
      <c r="K1136" s="156"/>
      <c r="L1136" s="156"/>
      <c r="M1136" s="156"/>
      <c r="N1136" s="156"/>
      <c r="O1136" s="156"/>
      <c r="P1136" s="156"/>
      <c r="Q1136" s="156"/>
      <c r="R1136" s="156"/>
    </row>
    <row r="1137" spans="1:18" s="157" customFormat="1">
      <c r="A1137" s="156"/>
      <c r="B1137" s="158"/>
      <c r="C1137" s="159"/>
      <c r="K1137" s="156"/>
      <c r="L1137" s="156"/>
      <c r="M1137" s="156"/>
      <c r="N1137" s="156"/>
      <c r="O1137" s="156"/>
      <c r="P1137" s="156"/>
      <c r="Q1137" s="156"/>
      <c r="R1137" s="156"/>
    </row>
    <row r="1138" spans="1:18" s="157" customFormat="1">
      <c r="A1138" s="156"/>
      <c r="B1138" s="158"/>
      <c r="C1138" s="159"/>
      <c r="K1138" s="156"/>
      <c r="L1138" s="156"/>
      <c r="M1138" s="156"/>
      <c r="N1138" s="156"/>
      <c r="O1138" s="156"/>
      <c r="P1138" s="156"/>
      <c r="Q1138" s="156"/>
      <c r="R1138" s="156"/>
    </row>
    <row r="1139" spans="1:18" s="157" customFormat="1">
      <c r="A1139" s="156"/>
      <c r="B1139" s="158"/>
      <c r="C1139" s="159"/>
      <c r="K1139" s="156"/>
      <c r="L1139" s="156"/>
      <c r="M1139" s="156"/>
      <c r="N1139" s="156"/>
      <c r="O1139" s="156"/>
      <c r="P1139" s="156"/>
      <c r="Q1139" s="156"/>
      <c r="R1139" s="156"/>
    </row>
    <row r="1140" spans="1:18" s="157" customFormat="1">
      <c r="A1140" s="156"/>
      <c r="B1140" s="158"/>
      <c r="C1140" s="159"/>
      <c r="K1140" s="156"/>
      <c r="L1140" s="156"/>
      <c r="M1140" s="156"/>
      <c r="N1140" s="156"/>
      <c r="O1140" s="156"/>
      <c r="P1140" s="156"/>
      <c r="Q1140" s="156"/>
      <c r="R1140" s="156"/>
    </row>
    <row r="1141" spans="1:18" s="157" customFormat="1">
      <c r="A1141" s="156"/>
      <c r="B1141" s="158"/>
      <c r="C1141" s="159"/>
      <c r="K1141" s="156"/>
      <c r="L1141" s="156"/>
      <c r="M1141" s="156"/>
      <c r="N1141" s="156"/>
      <c r="O1141" s="156"/>
      <c r="P1141" s="156"/>
      <c r="Q1141" s="156"/>
      <c r="R1141" s="156"/>
    </row>
    <row r="1142" spans="1:18" s="157" customFormat="1">
      <c r="A1142" s="156"/>
      <c r="B1142" s="158"/>
      <c r="C1142" s="159"/>
      <c r="K1142" s="156"/>
      <c r="L1142" s="156"/>
      <c r="M1142" s="156"/>
      <c r="N1142" s="156"/>
      <c r="O1142" s="156"/>
      <c r="P1142" s="156"/>
      <c r="Q1142" s="156"/>
      <c r="R1142" s="156"/>
    </row>
    <row r="1143" spans="1:18" s="157" customFormat="1">
      <c r="A1143" s="156"/>
      <c r="B1143" s="158"/>
      <c r="C1143" s="159"/>
      <c r="K1143" s="156"/>
      <c r="L1143" s="156"/>
      <c r="M1143" s="156"/>
      <c r="N1143" s="156"/>
      <c r="O1143" s="156"/>
      <c r="P1143" s="156"/>
      <c r="Q1143" s="156"/>
      <c r="R1143" s="156"/>
    </row>
    <row r="1144" spans="1:18" s="157" customFormat="1">
      <c r="A1144" s="156"/>
      <c r="B1144" s="158"/>
      <c r="C1144" s="159"/>
      <c r="K1144" s="156"/>
      <c r="L1144" s="156"/>
      <c r="M1144" s="156"/>
      <c r="N1144" s="156"/>
      <c r="O1144" s="156"/>
      <c r="P1144" s="156"/>
      <c r="Q1144" s="156"/>
      <c r="R1144" s="156"/>
    </row>
    <row r="1145" spans="1:18" s="157" customFormat="1">
      <c r="A1145" s="156"/>
      <c r="B1145" s="158"/>
      <c r="C1145" s="159"/>
      <c r="K1145" s="156"/>
      <c r="L1145" s="156"/>
      <c r="M1145" s="156"/>
      <c r="N1145" s="156"/>
      <c r="O1145" s="156"/>
      <c r="P1145" s="156"/>
      <c r="Q1145" s="156"/>
      <c r="R1145" s="156"/>
    </row>
    <row r="1146" spans="1:18" s="157" customFormat="1">
      <c r="A1146" s="156"/>
      <c r="B1146" s="158"/>
      <c r="C1146" s="159"/>
      <c r="K1146" s="156"/>
      <c r="L1146" s="156"/>
      <c r="M1146" s="156"/>
      <c r="N1146" s="156"/>
      <c r="O1146" s="156"/>
      <c r="P1146" s="156"/>
      <c r="Q1146" s="156"/>
      <c r="R1146" s="156"/>
    </row>
    <row r="1147" spans="1:18" s="157" customFormat="1">
      <c r="A1147" s="156"/>
      <c r="B1147" s="158"/>
      <c r="C1147" s="159"/>
      <c r="K1147" s="156"/>
      <c r="L1147" s="156"/>
      <c r="M1147" s="156"/>
      <c r="N1147" s="156"/>
      <c r="O1147" s="156"/>
      <c r="P1147" s="156"/>
      <c r="Q1147" s="156"/>
      <c r="R1147" s="156"/>
    </row>
    <row r="1148" spans="1:18" s="157" customFormat="1">
      <c r="A1148" s="156"/>
      <c r="B1148" s="158"/>
      <c r="C1148" s="159"/>
      <c r="K1148" s="156"/>
      <c r="L1148" s="156"/>
      <c r="M1148" s="156"/>
      <c r="N1148" s="156"/>
      <c r="O1148" s="156"/>
      <c r="P1148" s="156"/>
      <c r="Q1148" s="156"/>
      <c r="R1148" s="156"/>
    </row>
    <row r="1149" spans="1:18" s="157" customFormat="1">
      <c r="A1149" s="156"/>
      <c r="B1149" s="158"/>
      <c r="C1149" s="159"/>
      <c r="K1149" s="156"/>
      <c r="L1149" s="156"/>
      <c r="M1149" s="156"/>
      <c r="N1149" s="156"/>
      <c r="O1149" s="156"/>
      <c r="P1149" s="156"/>
      <c r="Q1149" s="156"/>
      <c r="R1149" s="156"/>
    </row>
    <row r="1150" spans="1:18" s="157" customFormat="1">
      <c r="A1150" s="156"/>
      <c r="B1150" s="158"/>
      <c r="C1150" s="159"/>
      <c r="K1150" s="156"/>
      <c r="L1150" s="156"/>
      <c r="M1150" s="156"/>
      <c r="N1150" s="156"/>
      <c r="O1150" s="156"/>
      <c r="P1150" s="156"/>
      <c r="Q1150" s="156"/>
      <c r="R1150" s="156"/>
    </row>
    <row r="1151" spans="1:18" s="157" customFormat="1">
      <c r="A1151" s="156"/>
      <c r="B1151" s="158"/>
      <c r="C1151" s="159"/>
      <c r="K1151" s="156"/>
      <c r="L1151" s="156"/>
      <c r="M1151" s="156"/>
      <c r="N1151" s="156"/>
      <c r="O1151" s="156"/>
      <c r="P1151" s="156"/>
      <c r="Q1151" s="156"/>
      <c r="R1151" s="156"/>
    </row>
    <row r="1152" spans="1:18" s="157" customFormat="1">
      <c r="A1152" s="156"/>
      <c r="B1152" s="158"/>
      <c r="C1152" s="159"/>
      <c r="K1152" s="156"/>
      <c r="L1152" s="156"/>
      <c r="M1152" s="156"/>
      <c r="N1152" s="156"/>
      <c r="O1152" s="156"/>
      <c r="P1152" s="156"/>
      <c r="Q1152" s="156"/>
      <c r="R1152" s="156"/>
    </row>
    <row r="1153" spans="1:18" s="157" customFormat="1">
      <c r="A1153" s="156"/>
      <c r="B1153" s="158"/>
      <c r="C1153" s="159"/>
      <c r="K1153" s="156"/>
      <c r="L1153" s="156"/>
      <c r="M1153" s="156"/>
      <c r="N1153" s="156"/>
      <c r="O1153" s="156"/>
      <c r="P1153" s="156"/>
      <c r="Q1153" s="156"/>
      <c r="R1153" s="156"/>
    </row>
    <row r="1154" spans="1:18" s="157" customFormat="1">
      <c r="A1154" s="156"/>
      <c r="B1154" s="158"/>
      <c r="C1154" s="159"/>
      <c r="K1154" s="156"/>
      <c r="L1154" s="156"/>
      <c r="M1154" s="156"/>
      <c r="N1154" s="156"/>
      <c r="O1154" s="156"/>
      <c r="P1154" s="156"/>
      <c r="Q1154" s="156"/>
      <c r="R1154" s="156"/>
    </row>
    <row r="1155" spans="1:18" s="157" customFormat="1">
      <c r="A1155" s="156"/>
      <c r="B1155" s="158"/>
      <c r="C1155" s="159"/>
      <c r="K1155" s="156"/>
      <c r="L1155" s="156"/>
      <c r="M1155" s="156"/>
      <c r="N1155" s="156"/>
      <c r="O1155" s="156"/>
      <c r="P1155" s="156"/>
      <c r="Q1155" s="156"/>
      <c r="R1155" s="156"/>
    </row>
    <row r="1156" spans="1:18" s="157" customFormat="1">
      <c r="A1156" s="156"/>
      <c r="B1156" s="158"/>
      <c r="C1156" s="159"/>
      <c r="K1156" s="156"/>
      <c r="L1156" s="156"/>
      <c r="M1156" s="156"/>
      <c r="N1156" s="156"/>
      <c r="O1156" s="156"/>
      <c r="P1156" s="156"/>
      <c r="Q1156" s="156"/>
      <c r="R1156" s="156"/>
    </row>
    <row r="1157" spans="1:18" s="157" customFormat="1">
      <c r="A1157" s="156"/>
      <c r="B1157" s="158"/>
      <c r="C1157" s="159"/>
      <c r="K1157" s="156"/>
      <c r="L1157" s="156"/>
      <c r="M1157" s="156"/>
      <c r="N1157" s="156"/>
      <c r="O1157" s="156"/>
      <c r="P1157" s="156"/>
      <c r="Q1157" s="156"/>
      <c r="R1157" s="156"/>
    </row>
    <row r="1158" spans="1:18" s="157" customFormat="1">
      <c r="A1158" s="156"/>
      <c r="B1158" s="158"/>
      <c r="C1158" s="159"/>
      <c r="K1158" s="156"/>
      <c r="L1158" s="156"/>
      <c r="M1158" s="156"/>
      <c r="N1158" s="156"/>
      <c r="O1158" s="156"/>
      <c r="P1158" s="156"/>
      <c r="Q1158" s="156"/>
      <c r="R1158" s="156"/>
    </row>
    <row r="1159" spans="1:18" s="157" customFormat="1">
      <c r="A1159" s="156"/>
      <c r="B1159" s="158"/>
      <c r="C1159" s="159"/>
      <c r="K1159" s="156"/>
      <c r="L1159" s="156"/>
      <c r="M1159" s="156"/>
      <c r="N1159" s="156"/>
      <c r="O1159" s="156"/>
      <c r="P1159" s="156"/>
      <c r="Q1159" s="156"/>
      <c r="R1159" s="156"/>
    </row>
    <row r="1160" spans="1:18" s="157" customFormat="1">
      <c r="A1160" s="156"/>
      <c r="B1160" s="158"/>
      <c r="C1160" s="159"/>
      <c r="K1160" s="156"/>
      <c r="L1160" s="156"/>
      <c r="M1160" s="156"/>
      <c r="N1160" s="156"/>
      <c r="O1160" s="156"/>
      <c r="P1160" s="156"/>
      <c r="Q1160" s="156"/>
      <c r="R1160" s="156"/>
    </row>
    <row r="1161" spans="1:18" s="157" customFormat="1">
      <c r="A1161" s="156"/>
      <c r="B1161" s="158"/>
      <c r="C1161" s="159"/>
      <c r="K1161" s="156"/>
      <c r="L1161" s="156"/>
      <c r="M1161" s="156"/>
      <c r="N1161" s="156"/>
      <c r="O1161" s="156"/>
      <c r="P1161" s="156"/>
      <c r="Q1161" s="156"/>
      <c r="R1161" s="156"/>
    </row>
    <row r="1162" spans="1:18" s="157" customFormat="1">
      <c r="A1162" s="156"/>
      <c r="B1162" s="158"/>
      <c r="C1162" s="159"/>
      <c r="K1162" s="156"/>
      <c r="L1162" s="156"/>
      <c r="M1162" s="156"/>
      <c r="N1162" s="156"/>
      <c r="O1162" s="156"/>
      <c r="P1162" s="156"/>
      <c r="Q1162" s="156"/>
      <c r="R1162" s="156"/>
    </row>
    <row r="1163" spans="1:18" s="157" customFormat="1">
      <c r="A1163" s="156"/>
      <c r="B1163" s="158"/>
      <c r="C1163" s="159"/>
      <c r="K1163" s="156"/>
      <c r="L1163" s="156"/>
      <c r="M1163" s="156"/>
      <c r="N1163" s="156"/>
      <c r="O1163" s="156"/>
      <c r="P1163" s="156"/>
      <c r="Q1163" s="156"/>
      <c r="R1163" s="156"/>
    </row>
    <row r="1164" spans="1:18" s="157" customFormat="1">
      <c r="A1164" s="156"/>
      <c r="B1164" s="158"/>
      <c r="C1164" s="159"/>
      <c r="K1164" s="156"/>
      <c r="L1164" s="156"/>
      <c r="M1164" s="156"/>
      <c r="N1164" s="156"/>
      <c r="O1164" s="156"/>
      <c r="P1164" s="156"/>
      <c r="Q1164" s="156"/>
      <c r="R1164" s="156"/>
    </row>
    <row r="1165" spans="1:18" s="157" customFormat="1">
      <c r="A1165" s="156"/>
      <c r="B1165" s="158"/>
      <c r="C1165" s="159"/>
      <c r="K1165" s="156"/>
      <c r="L1165" s="156"/>
      <c r="M1165" s="156"/>
      <c r="N1165" s="156"/>
      <c r="O1165" s="156"/>
      <c r="P1165" s="156"/>
      <c r="Q1165" s="156"/>
      <c r="R1165" s="156"/>
    </row>
    <row r="1166" spans="1:18" s="157" customFormat="1">
      <c r="A1166" s="156"/>
      <c r="B1166" s="158"/>
      <c r="C1166" s="159"/>
      <c r="K1166" s="156"/>
      <c r="L1166" s="156"/>
      <c r="M1166" s="156"/>
      <c r="N1166" s="156"/>
      <c r="O1166" s="156"/>
      <c r="P1166" s="156"/>
      <c r="Q1166" s="156"/>
      <c r="R1166" s="156"/>
    </row>
    <row r="1167" spans="1:18" s="157" customFormat="1">
      <c r="A1167" s="156"/>
      <c r="B1167" s="158"/>
      <c r="C1167" s="159"/>
      <c r="K1167" s="156"/>
      <c r="L1167" s="156"/>
      <c r="M1167" s="156"/>
      <c r="N1167" s="156"/>
      <c r="O1167" s="156"/>
      <c r="P1167" s="156"/>
      <c r="Q1167" s="156"/>
      <c r="R1167" s="156"/>
    </row>
    <row r="1168" spans="1:18" s="157" customFormat="1">
      <c r="A1168" s="156"/>
      <c r="B1168" s="158"/>
      <c r="C1168" s="159"/>
      <c r="K1168" s="156"/>
      <c r="L1168" s="156"/>
      <c r="M1168" s="156"/>
      <c r="N1168" s="156"/>
      <c r="O1168" s="156"/>
      <c r="P1168" s="156"/>
      <c r="Q1168" s="156"/>
      <c r="R1168" s="156"/>
    </row>
    <row r="1169" spans="1:18" s="157" customFormat="1">
      <c r="A1169" s="156"/>
      <c r="B1169" s="158"/>
      <c r="C1169" s="159"/>
      <c r="K1169" s="156"/>
      <c r="L1169" s="156"/>
      <c r="M1169" s="156"/>
      <c r="N1169" s="156"/>
      <c r="O1169" s="156"/>
      <c r="P1169" s="156"/>
      <c r="Q1169" s="156"/>
      <c r="R1169" s="156"/>
    </row>
    <row r="1170" spans="1:18" s="157" customFormat="1">
      <c r="A1170" s="156"/>
      <c r="B1170" s="158"/>
      <c r="C1170" s="159"/>
      <c r="K1170" s="156"/>
      <c r="L1170" s="156"/>
      <c r="M1170" s="156"/>
      <c r="N1170" s="156"/>
      <c r="O1170" s="156"/>
      <c r="P1170" s="156"/>
      <c r="Q1170" s="156"/>
      <c r="R1170" s="156"/>
    </row>
    <row r="1171" spans="1:18" s="157" customFormat="1">
      <c r="A1171" s="156"/>
      <c r="B1171" s="158"/>
      <c r="C1171" s="159"/>
      <c r="K1171" s="156"/>
      <c r="L1171" s="156"/>
      <c r="M1171" s="156"/>
      <c r="N1171" s="156"/>
      <c r="O1171" s="156"/>
      <c r="P1171" s="156"/>
      <c r="Q1171" s="156"/>
      <c r="R1171" s="156"/>
    </row>
    <row r="1172" spans="1:18" s="157" customFormat="1">
      <c r="A1172" s="156"/>
      <c r="B1172" s="158"/>
      <c r="C1172" s="159"/>
      <c r="K1172" s="156"/>
      <c r="L1172" s="156"/>
      <c r="M1172" s="156"/>
      <c r="N1172" s="156"/>
      <c r="O1172" s="156"/>
      <c r="P1172" s="156"/>
      <c r="Q1172" s="156"/>
      <c r="R1172" s="156"/>
    </row>
    <row r="1173" spans="1:18" s="157" customFormat="1">
      <c r="A1173" s="156"/>
      <c r="B1173" s="158"/>
      <c r="C1173" s="159"/>
      <c r="K1173" s="156"/>
      <c r="L1173" s="156"/>
      <c r="M1173" s="156"/>
      <c r="N1173" s="156"/>
      <c r="O1173" s="156"/>
      <c r="P1173" s="156"/>
      <c r="Q1173" s="156"/>
      <c r="R1173" s="156"/>
    </row>
    <row r="1174" spans="1:18" s="157" customFormat="1">
      <c r="A1174" s="156"/>
      <c r="B1174" s="158"/>
      <c r="C1174" s="159"/>
      <c r="K1174" s="156"/>
      <c r="L1174" s="156"/>
      <c r="M1174" s="156"/>
      <c r="N1174" s="156"/>
      <c r="O1174" s="156"/>
      <c r="P1174" s="156"/>
      <c r="Q1174" s="156"/>
      <c r="R1174" s="156"/>
    </row>
    <row r="1175" spans="1:18" s="157" customFormat="1">
      <c r="A1175" s="156"/>
      <c r="B1175" s="158"/>
      <c r="C1175" s="159"/>
      <c r="K1175" s="156"/>
      <c r="L1175" s="156"/>
      <c r="M1175" s="156"/>
      <c r="N1175" s="156"/>
      <c r="O1175" s="156"/>
      <c r="P1175" s="156"/>
      <c r="Q1175" s="156"/>
      <c r="R1175" s="156"/>
    </row>
    <row r="1176" spans="1:18" s="157" customFormat="1">
      <c r="A1176" s="156"/>
      <c r="B1176" s="158"/>
      <c r="C1176" s="159"/>
      <c r="K1176" s="156"/>
      <c r="L1176" s="156"/>
      <c r="M1176" s="156"/>
      <c r="N1176" s="156"/>
      <c r="O1176" s="156"/>
      <c r="P1176" s="156"/>
      <c r="Q1176" s="156"/>
      <c r="R1176" s="156"/>
    </row>
    <row r="1177" spans="1:18" s="157" customFormat="1">
      <c r="A1177" s="156"/>
      <c r="B1177" s="158"/>
      <c r="C1177" s="159"/>
      <c r="K1177" s="156"/>
      <c r="L1177" s="156"/>
      <c r="M1177" s="156"/>
      <c r="N1177" s="156"/>
      <c r="O1177" s="156"/>
      <c r="P1177" s="156"/>
      <c r="Q1177" s="156"/>
      <c r="R1177" s="156"/>
    </row>
    <row r="1178" spans="1:18" s="157" customFormat="1">
      <c r="A1178" s="156"/>
      <c r="B1178" s="158"/>
      <c r="C1178" s="159"/>
      <c r="K1178" s="156"/>
      <c r="L1178" s="156"/>
      <c r="M1178" s="156"/>
      <c r="N1178" s="156"/>
      <c r="O1178" s="156"/>
      <c r="P1178" s="156"/>
      <c r="Q1178" s="156"/>
      <c r="R1178" s="156"/>
    </row>
    <row r="1179" spans="1:18" s="157" customFormat="1">
      <c r="A1179" s="156"/>
      <c r="B1179" s="158"/>
      <c r="C1179" s="159"/>
      <c r="K1179" s="156"/>
      <c r="L1179" s="156"/>
      <c r="M1179" s="156"/>
      <c r="N1179" s="156"/>
      <c r="O1179" s="156"/>
      <c r="P1179" s="156"/>
      <c r="Q1179" s="156"/>
      <c r="R1179" s="156"/>
    </row>
    <row r="1180" spans="1:18" s="157" customFormat="1">
      <c r="A1180" s="156"/>
      <c r="B1180" s="158"/>
      <c r="C1180" s="159"/>
      <c r="K1180" s="156"/>
      <c r="L1180" s="156"/>
      <c r="M1180" s="156"/>
      <c r="N1180" s="156"/>
      <c r="O1180" s="156"/>
      <c r="P1180" s="156"/>
      <c r="Q1180" s="156"/>
      <c r="R1180" s="156"/>
    </row>
    <row r="1181" spans="1:18" s="157" customFormat="1">
      <c r="A1181" s="156"/>
      <c r="B1181" s="158"/>
      <c r="C1181" s="159"/>
      <c r="K1181" s="156"/>
      <c r="L1181" s="156"/>
      <c r="M1181" s="156"/>
      <c r="N1181" s="156"/>
      <c r="O1181" s="156"/>
      <c r="P1181" s="156"/>
      <c r="Q1181" s="156"/>
      <c r="R1181" s="156"/>
    </row>
    <row r="1182" spans="1:18" s="157" customFormat="1">
      <c r="A1182" s="156"/>
      <c r="B1182" s="158"/>
      <c r="C1182" s="159"/>
      <c r="K1182" s="156"/>
      <c r="L1182" s="156"/>
      <c r="M1182" s="156"/>
      <c r="N1182" s="156"/>
      <c r="O1182" s="156"/>
      <c r="P1182" s="156"/>
      <c r="Q1182" s="156"/>
      <c r="R1182" s="156"/>
    </row>
    <row r="1183" spans="1:18" s="157" customFormat="1">
      <c r="A1183" s="156"/>
      <c r="B1183" s="158"/>
      <c r="C1183" s="159"/>
      <c r="K1183" s="156"/>
      <c r="L1183" s="156"/>
      <c r="M1183" s="156"/>
      <c r="N1183" s="156"/>
      <c r="O1183" s="156"/>
      <c r="P1183" s="156"/>
      <c r="Q1183" s="156"/>
      <c r="R1183" s="156"/>
    </row>
    <row r="1184" spans="1:18" s="157" customFormat="1">
      <c r="A1184" s="156"/>
      <c r="B1184" s="158"/>
      <c r="C1184" s="159"/>
      <c r="K1184" s="156"/>
      <c r="L1184" s="156"/>
      <c r="M1184" s="156"/>
      <c r="N1184" s="156"/>
      <c r="O1184" s="156"/>
      <c r="P1184" s="156"/>
      <c r="Q1184" s="156"/>
      <c r="R1184" s="156"/>
    </row>
    <row r="1185" spans="1:18" s="157" customFormat="1">
      <c r="A1185" s="156"/>
      <c r="B1185" s="158"/>
      <c r="C1185" s="159"/>
      <c r="K1185" s="156"/>
      <c r="L1185" s="156"/>
      <c r="M1185" s="156"/>
      <c r="N1185" s="156"/>
      <c r="O1185" s="156"/>
      <c r="P1185" s="156"/>
      <c r="Q1185" s="156"/>
      <c r="R1185" s="156"/>
    </row>
    <row r="1186" spans="1:18" s="157" customFormat="1">
      <c r="A1186" s="156"/>
      <c r="B1186" s="158"/>
      <c r="C1186" s="159"/>
      <c r="K1186" s="156"/>
      <c r="L1186" s="156"/>
      <c r="M1186" s="156"/>
      <c r="N1186" s="156"/>
      <c r="O1186" s="156"/>
      <c r="P1186" s="156"/>
      <c r="Q1186" s="156"/>
      <c r="R1186" s="156"/>
    </row>
    <row r="1187" spans="1:18" s="157" customFormat="1">
      <c r="A1187" s="156"/>
      <c r="B1187" s="158"/>
      <c r="C1187" s="159"/>
      <c r="K1187" s="156"/>
      <c r="L1187" s="156"/>
      <c r="M1187" s="156"/>
      <c r="N1187" s="156"/>
      <c r="O1187" s="156"/>
      <c r="P1187" s="156"/>
      <c r="Q1187" s="156"/>
      <c r="R1187" s="156"/>
    </row>
    <row r="1188" spans="1:18" s="157" customFormat="1">
      <c r="A1188" s="156"/>
      <c r="B1188" s="158"/>
      <c r="C1188" s="159"/>
      <c r="K1188" s="156"/>
      <c r="L1188" s="156"/>
      <c r="M1188" s="156"/>
      <c r="N1188" s="156"/>
      <c r="O1188" s="156"/>
      <c r="P1188" s="156"/>
      <c r="Q1188" s="156"/>
      <c r="R1188" s="156"/>
    </row>
    <row r="1189" spans="1:18" s="157" customFormat="1">
      <c r="A1189" s="156"/>
      <c r="B1189" s="158"/>
      <c r="C1189" s="159"/>
      <c r="K1189" s="156"/>
      <c r="L1189" s="156"/>
      <c r="M1189" s="156"/>
      <c r="N1189" s="156"/>
      <c r="O1189" s="156"/>
      <c r="P1189" s="156"/>
      <c r="Q1189" s="156"/>
      <c r="R1189" s="156"/>
    </row>
    <row r="1190" spans="1:18" s="157" customFormat="1">
      <c r="A1190" s="156"/>
      <c r="B1190" s="158"/>
      <c r="C1190" s="159"/>
      <c r="K1190" s="156"/>
      <c r="L1190" s="156"/>
      <c r="M1190" s="156"/>
      <c r="N1190" s="156"/>
      <c r="O1190" s="156"/>
      <c r="P1190" s="156"/>
      <c r="Q1190" s="156"/>
      <c r="R1190" s="156"/>
    </row>
    <row r="1191" spans="1:18" s="157" customFormat="1">
      <c r="A1191" s="156"/>
      <c r="B1191" s="158"/>
      <c r="C1191" s="159"/>
      <c r="K1191" s="156"/>
      <c r="L1191" s="156"/>
      <c r="M1191" s="156"/>
      <c r="N1191" s="156"/>
      <c r="O1191" s="156"/>
      <c r="P1191" s="156"/>
      <c r="Q1191" s="156"/>
      <c r="R1191" s="156"/>
    </row>
    <row r="1192" spans="1:18" s="157" customFormat="1">
      <c r="A1192" s="156"/>
      <c r="B1192" s="158"/>
      <c r="C1192" s="159"/>
      <c r="K1192" s="156"/>
      <c r="L1192" s="156"/>
      <c r="M1192" s="156"/>
      <c r="N1192" s="156"/>
      <c r="O1192" s="156"/>
      <c r="P1192" s="156"/>
      <c r="Q1192" s="156"/>
      <c r="R1192" s="156"/>
    </row>
    <row r="1193" spans="1:18" s="157" customFormat="1">
      <c r="A1193" s="156"/>
      <c r="B1193" s="158"/>
      <c r="C1193" s="159"/>
      <c r="K1193" s="156"/>
      <c r="L1193" s="156"/>
      <c r="M1193" s="156"/>
      <c r="N1193" s="156"/>
      <c r="O1193" s="156"/>
      <c r="P1193" s="156"/>
      <c r="Q1193" s="156"/>
      <c r="R1193" s="156"/>
    </row>
    <row r="1194" spans="1:18" s="157" customFormat="1">
      <c r="A1194" s="156"/>
      <c r="B1194" s="158"/>
      <c r="C1194" s="159"/>
      <c r="K1194" s="156"/>
      <c r="L1194" s="156"/>
      <c r="M1194" s="156"/>
      <c r="N1194" s="156"/>
      <c r="O1194" s="156"/>
      <c r="P1194" s="156"/>
      <c r="Q1194" s="156"/>
      <c r="R1194" s="156"/>
    </row>
    <row r="1195" spans="1:18" s="157" customFormat="1">
      <c r="A1195" s="156"/>
      <c r="B1195" s="158"/>
      <c r="C1195" s="159"/>
      <c r="K1195" s="156"/>
      <c r="L1195" s="156"/>
      <c r="M1195" s="156"/>
      <c r="N1195" s="156"/>
      <c r="O1195" s="156"/>
      <c r="P1195" s="156"/>
      <c r="Q1195" s="156"/>
      <c r="R1195" s="156"/>
    </row>
    <row r="1196" spans="1:18" s="157" customFormat="1">
      <c r="A1196" s="156"/>
      <c r="B1196" s="158"/>
      <c r="C1196" s="159"/>
      <c r="K1196" s="156"/>
      <c r="L1196" s="156"/>
      <c r="M1196" s="156"/>
      <c r="N1196" s="156"/>
      <c r="O1196" s="156"/>
      <c r="P1196" s="156"/>
      <c r="Q1196" s="156"/>
      <c r="R1196" s="156"/>
    </row>
    <row r="1197" spans="1:18" s="157" customFormat="1">
      <c r="A1197" s="156"/>
      <c r="B1197" s="158"/>
      <c r="C1197" s="159"/>
      <c r="K1197" s="156"/>
      <c r="L1197" s="156"/>
      <c r="M1197" s="156"/>
      <c r="N1197" s="156"/>
      <c r="O1197" s="156"/>
      <c r="P1197" s="156"/>
      <c r="Q1197" s="156"/>
      <c r="R1197" s="156"/>
    </row>
    <row r="1198" spans="1:18" s="157" customFormat="1">
      <c r="A1198" s="156"/>
      <c r="B1198" s="158"/>
      <c r="C1198" s="159"/>
      <c r="K1198" s="156"/>
      <c r="L1198" s="156"/>
      <c r="M1198" s="156"/>
      <c r="N1198" s="156"/>
      <c r="O1198" s="156"/>
      <c r="P1198" s="156"/>
      <c r="Q1198" s="156"/>
      <c r="R1198" s="156"/>
    </row>
    <row r="1199" spans="1:18" s="157" customFormat="1">
      <c r="A1199" s="156"/>
      <c r="B1199" s="158"/>
      <c r="C1199" s="159"/>
      <c r="K1199" s="156"/>
      <c r="L1199" s="156"/>
      <c r="M1199" s="156"/>
      <c r="N1199" s="156"/>
      <c r="O1199" s="156"/>
      <c r="P1199" s="156"/>
      <c r="Q1199" s="156"/>
      <c r="R1199" s="156"/>
    </row>
    <row r="1200" spans="1:18" s="157" customFormat="1">
      <c r="A1200" s="156"/>
      <c r="B1200" s="158"/>
      <c r="C1200" s="159"/>
      <c r="K1200" s="156"/>
      <c r="L1200" s="156"/>
      <c r="M1200" s="156"/>
      <c r="N1200" s="156"/>
      <c r="O1200" s="156"/>
      <c r="P1200" s="156"/>
      <c r="Q1200" s="156"/>
      <c r="R1200" s="156"/>
    </row>
    <row r="1201" spans="1:18" s="157" customFormat="1">
      <c r="A1201" s="156"/>
      <c r="B1201" s="158"/>
      <c r="C1201" s="159"/>
      <c r="K1201" s="156"/>
      <c r="L1201" s="156"/>
      <c r="M1201" s="156"/>
      <c r="N1201" s="156"/>
      <c r="O1201" s="156"/>
      <c r="P1201" s="156"/>
      <c r="Q1201" s="156"/>
      <c r="R1201" s="156"/>
    </row>
    <row r="1202" spans="1:18" s="157" customFormat="1">
      <c r="A1202" s="156"/>
      <c r="B1202" s="158"/>
      <c r="C1202" s="159"/>
      <c r="K1202" s="156"/>
      <c r="L1202" s="156"/>
      <c r="M1202" s="156"/>
      <c r="N1202" s="156"/>
      <c r="O1202" s="156"/>
      <c r="P1202" s="156"/>
      <c r="Q1202" s="156"/>
      <c r="R1202" s="156"/>
    </row>
    <row r="1203" spans="1:18" s="157" customFormat="1">
      <c r="A1203" s="156"/>
      <c r="B1203" s="158"/>
      <c r="C1203" s="159"/>
      <c r="K1203" s="156"/>
      <c r="L1203" s="156"/>
      <c r="M1203" s="156"/>
      <c r="N1203" s="156"/>
      <c r="O1203" s="156"/>
      <c r="P1203" s="156"/>
      <c r="Q1203" s="156"/>
      <c r="R1203" s="156"/>
    </row>
    <row r="1204" spans="1:18" s="157" customFormat="1">
      <c r="A1204" s="156"/>
      <c r="B1204" s="158"/>
      <c r="C1204" s="159"/>
      <c r="K1204" s="156"/>
      <c r="L1204" s="156"/>
      <c r="M1204" s="156"/>
      <c r="N1204" s="156"/>
      <c r="O1204" s="156"/>
      <c r="P1204" s="156"/>
      <c r="Q1204" s="156"/>
      <c r="R1204" s="156"/>
    </row>
    <row r="1205" spans="1:18" s="157" customFormat="1">
      <c r="A1205" s="156"/>
      <c r="B1205" s="158"/>
      <c r="C1205" s="159"/>
      <c r="K1205" s="156"/>
      <c r="L1205" s="156"/>
      <c r="M1205" s="156"/>
      <c r="N1205" s="156"/>
      <c r="O1205" s="156"/>
      <c r="P1205" s="156"/>
      <c r="Q1205" s="156"/>
      <c r="R1205" s="156"/>
    </row>
    <row r="1206" spans="1:18" s="157" customFormat="1">
      <c r="A1206" s="156"/>
      <c r="B1206" s="158"/>
      <c r="C1206" s="159"/>
      <c r="K1206" s="156"/>
      <c r="L1206" s="156"/>
      <c r="M1206" s="156"/>
      <c r="N1206" s="156"/>
      <c r="O1206" s="156"/>
      <c r="P1206" s="156"/>
      <c r="Q1206" s="156"/>
      <c r="R1206" s="156"/>
    </row>
    <row r="1207" spans="1:18" s="157" customFormat="1">
      <c r="A1207" s="156"/>
      <c r="B1207" s="158"/>
      <c r="C1207" s="159"/>
      <c r="K1207" s="156"/>
      <c r="L1207" s="156"/>
      <c r="M1207" s="156"/>
      <c r="N1207" s="156"/>
      <c r="O1207" s="156"/>
      <c r="P1207" s="156"/>
      <c r="Q1207" s="156"/>
      <c r="R1207" s="156"/>
    </row>
    <row r="1208" spans="1:18" s="157" customFormat="1">
      <c r="A1208" s="156"/>
      <c r="B1208" s="158"/>
      <c r="C1208" s="159"/>
      <c r="K1208" s="156"/>
      <c r="L1208" s="156"/>
      <c r="M1208" s="156"/>
      <c r="N1208" s="156"/>
      <c r="O1208" s="156"/>
      <c r="P1208" s="156"/>
      <c r="Q1208" s="156"/>
      <c r="R1208" s="156"/>
    </row>
    <row r="1209" spans="1:18" s="157" customFormat="1">
      <c r="A1209" s="156"/>
      <c r="B1209" s="158"/>
      <c r="C1209" s="159"/>
      <c r="K1209" s="156"/>
      <c r="L1209" s="156"/>
      <c r="M1209" s="156"/>
      <c r="N1209" s="156"/>
      <c r="O1209" s="156"/>
      <c r="P1209" s="156"/>
      <c r="Q1209" s="156"/>
      <c r="R1209" s="156"/>
    </row>
  </sheetData>
  <mergeCells count="15">
    <mergeCell ref="B90:D90"/>
    <mergeCell ref="E90:I90"/>
    <mergeCell ref="B10:B11"/>
    <mergeCell ref="C10:C11"/>
    <mergeCell ref="E10:E11"/>
    <mergeCell ref="F10:F11"/>
    <mergeCell ref="G10:G11"/>
    <mergeCell ref="H10:H11"/>
    <mergeCell ref="I10:I11"/>
    <mergeCell ref="B2:J2"/>
    <mergeCell ref="B3:J3"/>
    <mergeCell ref="B4:J4"/>
    <mergeCell ref="B5:J5"/>
    <mergeCell ref="B89:D89"/>
    <mergeCell ref="J10:J11"/>
  </mergeCells>
  <printOptions horizontalCentered="1" verticalCentered="1"/>
  <pageMargins left="0.25" right="0.25" top="0.75" bottom="0.75" header="0.3" footer="0.3"/>
  <pageSetup paperSize="9" scale="79" fitToHeight="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14"/>
  <sheetViews>
    <sheetView workbookViewId="0">
      <selection activeCell="C6" sqref="C6:D6"/>
    </sheetView>
  </sheetViews>
  <sheetFormatPr defaultColWidth="9.140625" defaultRowHeight="15"/>
  <cols>
    <col min="1" max="1" width="9" style="86" customWidth="1"/>
    <col min="2" max="2" width="10.5703125" style="86" customWidth="1"/>
    <col min="3" max="3" width="8.28515625" style="86" customWidth="1"/>
    <col min="4" max="4" width="66.28515625" style="87" customWidth="1"/>
    <col min="5" max="5" width="11.140625" style="88" customWidth="1"/>
    <col min="6" max="6" width="13.140625" style="89" customWidth="1"/>
    <col min="7" max="7" width="11.5703125" style="90" customWidth="1"/>
    <col min="8" max="8" width="15.140625" style="91" customWidth="1"/>
    <col min="9" max="9" width="8" style="92" customWidth="1"/>
    <col min="10" max="10" width="14.140625" style="93" customWidth="1"/>
    <col min="11" max="11" width="10.7109375" style="94" customWidth="1"/>
    <col min="12" max="12" width="11.28515625" style="95" customWidth="1"/>
    <col min="13" max="13" width="11.5703125" style="96" customWidth="1"/>
    <col min="14" max="14" width="11.28515625" style="96" customWidth="1"/>
    <col min="15" max="16384" width="9.140625" style="96"/>
  </cols>
  <sheetData>
    <row r="1" spans="1:13" customFormat="1" ht="15.75">
      <c r="A1" s="385" t="s">
        <v>235</v>
      </c>
      <c r="B1" s="386"/>
      <c r="C1" s="386"/>
      <c r="D1" s="386"/>
      <c r="E1" s="386"/>
      <c r="F1" s="386"/>
      <c r="G1" s="386"/>
      <c r="H1" s="387"/>
      <c r="I1" s="139"/>
      <c r="J1" s="140"/>
      <c r="K1" s="141"/>
      <c r="L1" s="142"/>
    </row>
    <row r="2" spans="1:13" s="84" customFormat="1">
      <c r="A2" s="97" t="s">
        <v>26</v>
      </c>
      <c r="B2" s="98"/>
      <c r="C2" s="388" t="str">
        <f>IF(Identificação!B2=0,"",Identificação!B2)</f>
        <v>Concorrência Lei 14.133/21 Eletrônica</v>
      </c>
      <c r="D2" s="388"/>
      <c r="E2" s="98" t="s">
        <v>27</v>
      </c>
      <c r="F2" s="99" t="str">
        <f>IF(Identificação!E2=0,"",Identificação!E2)</f>
        <v/>
      </c>
      <c r="G2" s="100" t="s">
        <v>28</v>
      </c>
      <c r="H2" s="101">
        <f>IF(Identificação!G2=0,"",Identificação!G2)</f>
        <v>2025</v>
      </c>
      <c r="I2" s="143"/>
      <c r="J2" s="143"/>
      <c r="K2" s="141"/>
    </row>
    <row r="3" spans="1:13" s="84" customFormat="1">
      <c r="A3" s="389" t="s">
        <v>5</v>
      </c>
      <c r="B3" s="390"/>
      <c r="C3" s="391" t="str">
        <f>IF(Identificação!B3=0,"",Identificação!B3)</f>
        <v>UNIDADE DE CASA DE MADEIRA</v>
      </c>
      <c r="D3" s="391"/>
      <c r="E3" s="391"/>
      <c r="F3" s="391"/>
      <c r="G3" s="391"/>
      <c r="H3" s="392"/>
      <c r="I3" s="143"/>
      <c r="J3" s="143"/>
    </row>
    <row r="4" spans="1:13" s="84" customFormat="1">
      <c r="A4" s="102" t="s">
        <v>236</v>
      </c>
      <c r="B4" s="103"/>
      <c r="C4" s="331"/>
      <c r="D4" s="331"/>
      <c r="E4" s="331"/>
      <c r="F4" s="331"/>
      <c r="G4" s="104" t="s">
        <v>237</v>
      </c>
      <c r="H4" s="105"/>
      <c r="I4" s="143"/>
      <c r="J4" s="143"/>
    </row>
    <row r="5" spans="1:13" s="84" customFormat="1">
      <c r="A5" s="106" t="s">
        <v>31</v>
      </c>
      <c r="B5" s="107"/>
      <c r="C5" s="393" t="str">
        <f>IF(Identificação!B5=0,"",Identificação!B5)</f>
        <v>Obras e Serviços de Engenharia</v>
      </c>
      <c r="D5" s="394"/>
      <c r="E5" s="108"/>
      <c r="F5" s="109"/>
      <c r="G5" s="110"/>
      <c r="H5" s="111"/>
      <c r="I5" s="143"/>
      <c r="J5" s="143"/>
    </row>
    <row r="6" spans="1:13" s="84" customFormat="1">
      <c r="A6" s="106" t="s">
        <v>14</v>
      </c>
      <c r="B6" s="107"/>
      <c r="C6" s="395">
        <f>SUMIFS(H12:H39952,B12:B39952,"&gt;0",H12:H39952,"&lt;&gt;0")</f>
        <v>0</v>
      </c>
      <c r="D6" s="396"/>
      <c r="E6" s="112"/>
      <c r="F6" s="112"/>
      <c r="G6" s="113"/>
      <c r="I6" s="143"/>
      <c r="J6" s="143"/>
    </row>
    <row r="7" spans="1:13" s="84" customFormat="1">
      <c r="A7" s="114" t="s">
        <v>238</v>
      </c>
      <c r="B7" s="112"/>
      <c r="C7" s="112"/>
      <c r="D7" s="115"/>
      <c r="E7" s="116"/>
      <c r="F7" s="112"/>
      <c r="G7" s="117"/>
      <c r="H7" s="113"/>
      <c r="I7" s="143"/>
      <c r="J7" s="143"/>
    </row>
    <row r="8" spans="1:13" s="85" customFormat="1">
      <c r="A8" s="109" t="s">
        <v>239</v>
      </c>
      <c r="B8" s="114"/>
      <c r="C8" s="114"/>
      <c r="D8" s="115"/>
      <c r="E8" s="116"/>
      <c r="F8" s="114"/>
      <c r="G8" s="118"/>
      <c r="H8" s="113"/>
      <c r="I8" s="144"/>
      <c r="J8" s="144"/>
    </row>
    <row r="9" spans="1:13" s="85" customFormat="1">
      <c r="A9" s="119" t="s">
        <v>17</v>
      </c>
      <c r="B9" s="119"/>
      <c r="C9" s="120"/>
      <c r="D9" s="121"/>
      <c r="E9" s="122"/>
      <c r="F9" s="119" t="s">
        <v>35</v>
      </c>
      <c r="G9" s="123"/>
      <c r="H9" s="123"/>
      <c r="I9" s="144"/>
      <c r="J9" s="144"/>
      <c r="K9" s="84"/>
    </row>
    <row r="10" spans="1:13" customFormat="1">
      <c r="A10" s="399" t="s">
        <v>240</v>
      </c>
      <c r="B10" s="399" t="s">
        <v>241</v>
      </c>
      <c r="C10" s="399" t="s">
        <v>242</v>
      </c>
      <c r="D10" s="401" t="s">
        <v>243</v>
      </c>
      <c r="E10" s="397" t="s">
        <v>22</v>
      </c>
      <c r="F10" s="398"/>
      <c r="G10" s="398"/>
      <c r="H10" s="398"/>
      <c r="I10" s="398"/>
      <c r="J10" s="398"/>
      <c r="K10" s="398"/>
      <c r="L10" s="398"/>
      <c r="M10" s="398"/>
    </row>
    <row r="11" spans="1:13" customFormat="1" ht="45">
      <c r="A11" s="400"/>
      <c r="B11" s="400"/>
      <c r="C11" s="400"/>
      <c r="D11" s="402"/>
      <c r="E11" s="124" t="s">
        <v>244</v>
      </c>
      <c r="F11" s="125" t="s">
        <v>245</v>
      </c>
      <c r="G11" s="126" t="s">
        <v>51</v>
      </c>
      <c r="H11" s="126" t="s">
        <v>52</v>
      </c>
      <c r="I11" s="145" t="s">
        <v>53</v>
      </c>
      <c r="J11" s="145" t="s">
        <v>54</v>
      </c>
      <c r="K11" s="146" t="s">
        <v>246</v>
      </c>
      <c r="L11" s="125" t="s">
        <v>47</v>
      </c>
      <c r="M11" s="125" t="s">
        <v>48</v>
      </c>
    </row>
    <row r="12" spans="1:13" customFormat="1">
      <c r="A12" s="127" t="str">
        <f>IF('Orçamento-base'!A12&gt;0,'Orçamento-base'!A12,"")</f>
        <v/>
      </c>
      <c r="B12" s="127" t="str">
        <f>'Orçamento-base'!B12</f>
        <v/>
      </c>
      <c r="C12" s="127">
        <f>IF('Orçamento-base'!C12&gt;0,'Orçamento-base'!C12,"")</f>
        <v>1</v>
      </c>
      <c r="D12" s="128" t="str">
        <f>IF('Orçamento-base'!G12&gt;0,'Orçamento-base'!G12,"")</f>
        <v>SERVIÇOS PRELIMINARES</v>
      </c>
      <c r="E12" s="129" t="str">
        <f>IF('Orçamento-base'!H12&gt;0,'Orçamento-base'!H12,"")</f>
        <v/>
      </c>
      <c r="F12" s="130" t="str">
        <f>IF('Orçamento-base'!I12&gt;0,'Orçamento-base'!I12,"")</f>
        <v/>
      </c>
      <c r="G12" s="131" t="str">
        <f>IFERROR(IF(L12+M12&lt;&gt;0,ROUND(ROUND(L12,4)+ROUND(M12,4),4),""),"")</f>
        <v/>
      </c>
      <c r="H12" s="132" t="str">
        <f>IFERROR(IF(E12*G12&lt;&gt;0,ROUND(ROUND(E12,4)*ROUND(G12,4),2),""),"")</f>
        <v/>
      </c>
      <c r="I12" s="147"/>
      <c r="J12" s="147"/>
      <c r="K12" s="148"/>
      <c r="L12" s="149"/>
      <c r="M12" s="149"/>
    </row>
    <row r="13" spans="1:13" ht="30">
      <c r="A13" s="127">
        <f>IF('Orçamento-base'!A13&gt;0,'Orçamento-base'!A13,"")</f>
        <v>1</v>
      </c>
      <c r="B13" s="127">
        <f>'Orçamento-base'!B13</f>
        <v>1</v>
      </c>
      <c r="C13" s="127" t="str">
        <f>IF('Orçamento-base'!C13&gt;0,'Orçamento-base'!C13,"")</f>
        <v>1.1</v>
      </c>
      <c r="D13" s="128" t="str">
        <f>IF('Orçamento-base'!G13&gt;0,'Orçamento-base'!G13,"")</f>
        <v>FORNECIMENTO E INSTALAÇÃO DE PLACA DE OBRA COM CHAPA GALVANIZADA E ESTRUTURA DE MADEIRA. AF_03/2022_PS</v>
      </c>
      <c r="E13" s="129">
        <f>IF('Orçamento-base'!H13&gt;0,'Orçamento-base'!H13,"")</f>
        <v>2.5</v>
      </c>
      <c r="F13" s="130" t="str">
        <f>IF('Orçamento-base'!I13&gt;0,'Orçamento-base'!I13,"")</f>
        <v>m²</v>
      </c>
      <c r="G13" s="131" t="str">
        <f>IFERROR(IF(L13+M13&lt;&gt;0,ROUND(ROUND(L13,4)+ROUND(M13,4),4),""),"")</f>
        <v/>
      </c>
      <c r="H13" s="132" t="str">
        <f>IFERROR(IF(E13*G13&lt;&gt;0,ROUND(ROUND(E13,4)*ROUND(G13,4),2),""),"")</f>
        <v/>
      </c>
      <c r="I13" s="147"/>
      <c r="J13" s="147"/>
      <c r="K13" s="148"/>
      <c r="L13" s="149"/>
      <c r="M13" s="149"/>
    </row>
    <row r="14" spans="1:13">
      <c r="A14" s="133">
        <f>IF('Orçamento-base'!A14&gt;0,'Orçamento-base'!A14,"")</f>
        <v>1</v>
      </c>
      <c r="B14" s="133">
        <f>'Orçamento-base'!B14</f>
        <v>2</v>
      </c>
      <c r="C14" s="133" t="str">
        <f>IF('Orçamento-base'!C14&gt;0,'Orçamento-base'!C14,"")</f>
        <v>1.2</v>
      </c>
      <c r="D14" s="134" t="str">
        <f>IF('Orçamento-base'!G14&gt;0,'Orçamento-base'!G14,"")</f>
        <v>LOCAÇÃO DE PONTO PARA REFERÊNCIA TOPOGRÁFICA. AF_10/2018</v>
      </c>
      <c r="E14" s="135">
        <f>IF('Orçamento-base'!H14&gt;0,'Orçamento-base'!H14,"")</f>
        <v>12</v>
      </c>
      <c r="F14" s="136" t="str">
        <f>IF('Orçamento-base'!I14&gt;0,'Orçamento-base'!I14,"")</f>
        <v>UN</v>
      </c>
      <c r="G14" s="137" t="str">
        <f>IFERROR(IF(L14+M14&lt;&gt;0,ROUND(ROUND(L14,4)+ROUND(M14,4),4),""),"")</f>
        <v/>
      </c>
      <c r="H14" s="138" t="str">
        <f t="shared" ref="H14" si="0">IFERROR(IF(E14*G14&lt;&gt;0,ROUND(ROUND(E14,4)*ROUND(G14,4),2),""),"")</f>
        <v/>
      </c>
      <c r="I14" s="147"/>
      <c r="J14" s="147"/>
      <c r="K14" s="148"/>
      <c r="L14" s="149"/>
      <c r="M14" s="149"/>
    </row>
    <row r="15" spans="1:13">
      <c r="A15" s="133">
        <f>IF('Orçamento-base'!A15&gt;0,'Orçamento-base'!A15,"")</f>
        <v>1</v>
      </c>
      <c r="B15" s="133">
        <f>'Orçamento-base'!B15</f>
        <v>3</v>
      </c>
      <c r="C15" s="133" t="str">
        <f>IF('Orçamento-base'!C15&gt;0,'Orçamento-base'!C15,"")</f>
        <v>1.3</v>
      </c>
      <c r="D15" s="134" t="str">
        <f>IF('Orçamento-base'!G15&gt;0,'Orçamento-base'!G15,"")</f>
        <v>REGULARIZAÇÃO DE SUPERFÍCIES COM MOTONIVELADORA. AF_09/2024</v>
      </c>
      <c r="E15" s="135">
        <f>IF('Orçamento-base'!H15&gt;0,'Orçamento-base'!H15,"")</f>
        <v>170</v>
      </c>
      <c r="F15" s="136" t="str">
        <f>IF('Orçamento-base'!I15&gt;0,'Orçamento-base'!I15,"")</f>
        <v>m²</v>
      </c>
      <c r="G15" s="137" t="str">
        <f>IFERROR(IF(L15+M15&lt;&gt;0,ROUND(ROUND(L15,4)+ROUND(M15,4),4),""),"")</f>
        <v/>
      </c>
      <c r="H15" s="138" t="str">
        <f t="shared" ref="H15" si="1">IFERROR(IF(E15*G15&lt;&gt;0,ROUND(ROUND(E15,4)*ROUND(G15,4),2),""),"")</f>
        <v/>
      </c>
      <c r="I15" s="147"/>
      <c r="J15" s="147"/>
      <c r="K15" s="148"/>
      <c r="L15" s="149"/>
      <c r="M15" s="149"/>
    </row>
    <row r="16" spans="1:13" ht="45">
      <c r="A16" s="133">
        <f>IF('Orçamento-base'!A16&gt;0,'Orçamento-base'!A16,"")</f>
        <v>1</v>
      </c>
      <c r="B16" s="133">
        <f>'Orçamento-base'!B16</f>
        <v>4</v>
      </c>
      <c r="C16" s="133" t="str">
        <f>IF('Orçamento-base'!C16&gt;0,'Orçamento-base'!C16,"")</f>
        <v>1.4</v>
      </c>
      <c r="D16" s="134" t="str">
        <f>IF('Orçamento-base'!G16&gt;0,'Orçamento-base'!G16,"")</f>
        <v>KIT CAVALETE PARA MEDIÇÃO DE ÁGUA - ENTRADA PRINCIPAL, EM PVC 20 MM (1/2") - FORNECIMENTO E INSTALAÇÃO (EXCLUSIVE HIDRÔMETRO). AF_03/2024</v>
      </c>
      <c r="E16" s="135">
        <f>IF('Orçamento-base'!H16&gt;0,'Orçamento-base'!H16,"")</f>
        <v>1</v>
      </c>
      <c r="F16" s="136" t="str">
        <f>IF('Orçamento-base'!I16&gt;0,'Orçamento-base'!I16,"")</f>
        <v>UN</v>
      </c>
      <c r="G16" s="137" t="str">
        <f t="shared" ref="G16:G18" si="2">IFERROR(IF(L16+M16&lt;&gt;0,ROUND(ROUND(L16,4)+ROUND(M16,4),4),""),"")</f>
        <v/>
      </c>
      <c r="H16" s="138" t="str">
        <f t="shared" ref="H16:H18" si="3">IFERROR(IF(E16*G16&lt;&gt;0,ROUND(ROUND(E16,4)*ROUND(G16,4),2),""),"")</f>
        <v/>
      </c>
      <c r="I16" s="147"/>
      <c r="J16" s="147"/>
      <c r="K16" s="148"/>
      <c r="L16" s="149"/>
      <c r="M16" s="149"/>
    </row>
    <row r="17" spans="1:13" ht="45">
      <c r="A17" s="133">
        <f>IF('Orçamento-base'!A17&gt;0,'Orçamento-base'!A17,"")</f>
        <v>1</v>
      </c>
      <c r="B17" s="133">
        <f>'Orçamento-base'!B17</f>
        <v>5</v>
      </c>
      <c r="C17" s="133" t="str">
        <f>IF('Orçamento-base'!C17&gt;0,'Orçamento-base'!C17,"")</f>
        <v>1.5</v>
      </c>
      <c r="D17" s="134" t="str">
        <f>IF('Orçamento-base'!G17&gt;0,'Orçamento-base'!G17,"")</f>
        <v>ENTRADA DE ENERGIA ELÉTRICA, AÉREA, MONOFÁSICA, COM CAIXA DE SOBREPOR, CABO DE 10 MM2 E DISJUNTOR DIN 50A (NÃO INCLUSO O POSTE DE CONCRETO). AF_07/2020_PS</v>
      </c>
      <c r="E17" s="135">
        <f>IF('Orçamento-base'!H17&gt;0,'Orçamento-base'!H17,"")</f>
        <v>1</v>
      </c>
      <c r="F17" s="136" t="str">
        <f>IF('Orçamento-base'!I17&gt;0,'Orçamento-base'!I17,"")</f>
        <v>UN</v>
      </c>
      <c r="G17" s="137" t="str">
        <f t="shared" si="2"/>
        <v/>
      </c>
      <c r="H17" s="138" t="str">
        <f t="shared" si="3"/>
        <v/>
      </c>
      <c r="I17" s="147"/>
      <c r="J17" s="147"/>
      <c r="K17" s="148"/>
      <c r="L17" s="149"/>
      <c r="M17" s="149"/>
    </row>
    <row r="18" spans="1:13" ht="30">
      <c r="A18" s="133">
        <f>IF('Orçamento-base'!A18&gt;0,'Orçamento-base'!A18,"")</f>
        <v>1</v>
      </c>
      <c r="B18" s="133">
        <f>'Orçamento-base'!B18</f>
        <v>6</v>
      </c>
      <c r="C18" s="133" t="str">
        <f>IF('Orçamento-base'!C18&gt;0,'Orçamento-base'!C18,"")</f>
        <v>1.6</v>
      </c>
      <c r="D18" s="134" t="str">
        <f>IF('Orçamento-base'!G18&gt;0,'Orçamento-base'!G18,"")</f>
        <v>POSTE CONICO CONTINUO EM ACO GALVANIZADO, RETO, FLANGEADO, H = 3 M, DIAMETRO INFERIOR = *95* MM</v>
      </c>
      <c r="E18" s="135">
        <f>IF('Orçamento-base'!H18&gt;0,'Orçamento-base'!H18,"")</f>
        <v>1</v>
      </c>
      <c r="F18" s="136" t="str">
        <f>IF('Orçamento-base'!I18&gt;0,'Orçamento-base'!I18,"")</f>
        <v>UN</v>
      </c>
      <c r="G18" s="137" t="str">
        <f t="shared" si="2"/>
        <v/>
      </c>
      <c r="H18" s="138" t="str">
        <f t="shared" si="3"/>
        <v/>
      </c>
      <c r="I18" s="147"/>
      <c r="J18" s="147"/>
      <c r="K18" s="148"/>
      <c r="L18" s="149"/>
      <c r="M18" s="149"/>
    </row>
    <row r="19" spans="1:13" ht="60">
      <c r="A19" s="133">
        <f>IF('Orçamento-base'!A19&gt;0,'Orçamento-base'!A19,"")</f>
        <v>1</v>
      </c>
      <c r="B19" s="133">
        <f>'Orçamento-base'!B19</f>
        <v>7</v>
      </c>
      <c r="C19" s="133" t="str">
        <f>IF('Orçamento-base'!C19&gt;0,'Orçamento-base'!C19,"")</f>
        <v>1.7</v>
      </c>
      <c r="D19" s="134" t="str">
        <f>IF('Orçamento-base'!G19&gt;0,'Orçamento-base'!G19,"")</f>
        <v>ASSENTAMENTO DE POSTE DE CONCRETO COM COMPRIMENTO NOMINAL DE 9 M, CARGA NOMINAL DE 300 DAN, ENGASTAMENTO BASE CONCRETADA COM 1 M DE CONCRETO E 0,5 M DE SOLO (NÃO INCLUI FORNECIMENTO). AF_11/2019</v>
      </c>
      <c r="E19" s="135">
        <f>IF('Orçamento-base'!H19&gt;0,'Orçamento-base'!H19,"")</f>
        <v>1</v>
      </c>
      <c r="F19" s="136" t="str">
        <f>IF('Orçamento-base'!I19&gt;0,'Orçamento-base'!I19,"")</f>
        <v>UN</v>
      </c>
      <c r="G19" s="137" t="str">
        <f t="shared" ref="G19" si="4">IFERROR(IF(L19+M19&lt;&gt;0,ROUND(ROUND(L19,4)+ROUND(M19,4),4),""),"")</f>
        <v/>
      </c>
      <c r="H19" s="138" t="str">
        <f t="shared" ref="H19" si="5">IFERROR(IF(E19*G19&lt;&gt;0,ROUND(ROUND(E19,4)*ROUND(G19,4),2),""),"")</f>
        <v/>
      </c>
      <c r="I19" s="147"/>
      <c r="J19" s="147"/>
      <c r="K19" s="148"/>
      <c r="L19" s="149"/>
      <c r="M19" s="149"/>
    </row>
    <row r="20" spans="1:13">
      <c r="A20" s="133" t="str">
        <f>IF('Orçamento-base'!A20&gt;0,'Orçamento-base'!A20,"")</f>
        <v/>
      </c>
      <c r="B20" s="133" t="str">
        <f>'Orçamento-base'!B20</f>
        <v/>
      </c>
      <c r="C20" s="133">
        <f>IF('Orçamento-base'!C20&gt;0,'Orçamento-base'!C20,"")</f>
        <v>2</v>
      </c>
      <c r="D20" s="134" t="str">
        <f>IF('Orçamento-base'!G20&gt;0,'Orçamento-base'!G20,"")</f>
        <v>ESTRUTURA</v>
      </c>
      <c r="E20" s="135" t="str">
        <f>IF('Orçamento-base'!H20&gt;0,'Orçamento-base'!H20,"")</f>
        <v/>
      </c>
      <c r="F20" s="136" t="str">
        <f>IF('Orçamento-base'!I20&gt;0,'Orçamento-base'!I20,"")</f>
        <v/>
      </c>
      <c r="G20" s="137" t="str">
        <f t="shared" ref="G20:G21" si="6">IFERROR(IF(L20+M20&lt;&gt;0,ROUND(ROUND(L20,4)+ROUND(M20,4),4),""),"")</f>
        <v/>
      </c>
      <c r="H20" s="138" t="str">
        <f t="shared" ref="H20:H21" si="7">IFERROR(IF(E20*G20&lt;&gt;0,ROUND(ROUND(E20,4)*ROUND(G20,4),2),""),"")</f>
        <v/>
      </c>
      <c r="I20" s="147"/>
      <c r="J20" s="147"/>
      <c r="K20" s="148"/>
      <c r="L20" s="149"/>
      <c r="M20" s="149"/>
    </row>
    <row r="21" spans="1:13">
      <c r="A21" s="133">
        <f>IF('Orçamento-base'!A21&gt;0,'Orçamento-base'!A21,"")</f>
        <v>1</v>
      </c>
      <c r="B21" s="133">
        <f>'Orçamento-base'!B21</f>
        <v>8</v>
      </c>
      <c r="C21" s="133" t="str">
        <f>IF('Orçamento-base'!C21&gt;0,'Orçamento-base'!C21,"")</f>
        <v>2.1</v>
      </c>
      <c r="D21" s="134" t="str">
        <f>IF('Orçamento-base'!G21&gt;0,'Orçamento-base'!G21,"")</f>
        <v>ESCAVAÇÃO MANUAL DE VALA. AF_09/2024</v>
      </c>
      <c r="E21" s="135">
        <f>IF('Orçamento-base'!H21&gt;0,'Orçamento-base'!H21,"")</f>
        <v>3.5</v>
      </c>
      <c r="F21" s="136" t="str">
        <f>IF('Orçamento-base'!I21&gt;0,'Orçamento-base'!I21,"")</f>
        <v>m³</v>
      </c>
      <c r="G21" s="137" t="str">
        <f t="shared" si="6"/>
        <v/>
      </c>
      <c r="H21" s="138" t="str">
        <f t="shared" si="7"/>
        <v/>
      </c>
      <c r="I21" s="147"/>
      <c r="J21" s="147"/>
      <c r="K21" s="148"/>
      <c r="L21" s="149"/>
      <c r="M21" s="149"/>
    </row>
    <row r="22" spans="1:13" ht="45">
      <c r="A22" s="133">
        <f>IF('Orçamento-base'!A22&gt;0,'Orçamento-base'!A22,"")</f>
        <v>1</v>
      </c>
      <c r="B22" s="133">
        <f>'Orçamento-base'!B22</f>
        <v>9</v>
      </c>
      <c r="C22" s="133" t="str">
        <f>IF('Orçamento-base'!C22&gt;0,'Orçamento-base'!C22,"")</f>
        <v>2.2</v>
      </c>
      <c r="D22" s="134" t="str">
        <f>IF('Orçamento-base'!G22&gt;0,'Orçamento-base'!G22,"")</f>
        <v>ESTACA HÉLICE CONTÍNUA, DIÂMETRO DE 30 CM, INCLUSO CONCRETO FCK=30MPA E ARMADURA MÍNIMA (EXCLUSIVE BOMBEAMENTO, MOBILIZAÇÃO E DESMOBILIZAÇÃO). AF_12/2019_PA</v>
      </c>
      <c r="E22" s="135">
        <f>IF('Orçamento-base'!H22&gt;0,'Orçamento-base'!H22,"")</f>
        <v>18</v>
      </c>
      <c r="F22" s="136" t="str">
        <f>IF('Orçamento-base'!I22&gt;0,'Orçamento-base'!I22,"")</f>
        <v>m</v>
      </c>
      <c r="G22" s="137" t="str">
        <f t="shared" ref="G22:G24" si="8">IFERROR(IF(L22+M22&lt;&gt;0,ROUND(ROUND(L22,4)+ROUND(M22,4),4),""),"")</f>
        <v/>
      </c>
      <c r="H22" s="138" t="str">
        <f t="shared" ref="H22:H24" si="9">IFERROR(IF(E22*G22&lt;&gt;0,ROUND(ROUND(E22,4)*ROUND(G22,4),2),""),"")</f>
        <v/>
      </c>
      <c r="I22" s="147"/>
      <c r="J22" s="147"/>
      <c r="K22" s="148"/>
      <c r="L22" s="149"/>
      <c r="M22" s="149"/>
    </row>
    <row r="23" spans="1:13">
      <c r="A23" s="133">
        <f>IF('Orçamento-base'!A23&gt;0,'Orçamento-base'!A23,"")</f>
        <v>1</v>
      </c>
      <c r="B23" s="133">
        <f>'Orçamento-base'!B23</f>
        <v>10</v>
      </c>
      <c r="C23" s="133" t="str">
        <f>IF('Orçamento-base'!C23&gt;0,'Orçamento-base'!C23,"")</f>
        <v>2.3</v>
      </c>
      <c r="D23" s="134" t="str">
        <f>IF('Orçamento-base'!G23&gt;0,'Orçamento-base'!G23,"")</f>
        <v>BLOCO DE COROAMENTO 40X40X40, CONCRETO FCK 30MPA - UNID</v>
      </c>
      <c r="E23" s="135">
        <f>IF('Orçamento-base'!H23&gt;0,'Orçamento-base'!H23,"")</f>
        <v>12</v>
      </c>
      <c r="F23" s="136" t="str">
        <f>IF('Orçamento-base'!I23&gt;0,'Orçamento-base'!I23,"")</f>
        <v>UN</v>
      </c>
      <c r="G23" s="137" t="str">
        <f t="shared" si="8"/>
        <v/>
      </c>
      <c r="H23" s="138" t="str">
        <f t="shared" si="9"/>
        <v/>
      </c>
      <c r="I23" s="147"/>
      <c r="J23" s="147"/>
      <c r="K23" s="148"/>
      <c r="L23" s="149"/>
      <c r="M23" s="149"/>
    </row>
    <row r="24" spans="1:13">
      <c r="A24" s="133">
        <f>IF('Orçamento-base'!A24&gt;0,'Orçamento-base'!A24,"")</f>
        <v>1</v>
      </c>
      <c r="B24" s="133">
        <f>'Orçamento-base'!B24</f>
        <v>11</v>
      </c>
      <c r="C24" s="133" t="str">
        <f>IF('Orçamento-base'!C24&gt;0,'Orçamento-base'!C24,"")</f>
        <v>2.4</v>
      </c>
      <c r="D24" s="134" t="str">
        <f>IF('Orçamento-base'!G24&gt;0,'Orçamento-base'!G24,"")</f>
        <v>VIGA DE BALDRAME 15X30, CONCRETO FCK 30MPA-M</v>
      </c>
      <c r="E24" s="135">
        <f>IF('Orçamento-base'!H24&gt;0,'Orçamento-base'!H24,"")</f>
        <v>38.880000000000003</v>
      </c>
      <c r="F24" s="136" t="str">
        <f>IF('Orçamento-base'!I24&gt;0,'Orçamento-base'!I24,"")</f>
        <v>m</v>
      </c>
      <c r="G24" s="137" t="str">
        <f t="shared" si="8"/>
        <v/>
      </c>
      <c r="H24" s="138" t="str">
        <f t="shared" si="9"/>
        <v/>
      </c>
      <c r="I24" s="147"/>
      <c r="J24" s="147"/>
      <c r="K24" s="148"/>
      <c r="L24" s="149"/>
      <c r="M24" s="149"/>
    </row>
    <row r="25" spans="1:13" ht="30">
      <c r="A25" s="133">
        <f>IF('Orçamento-base'!A25&gt;0,'Orçamento-base'!A25,"")</f>
        <v>1</v>
      </c>
      <c r="B25" s="133">
        <f>'Orçamento-base'!B25</f>
        <v>12</v>
      </c>
      <c r="C25" s="133" t="str">
        <f>IF('Orçamento-base'!C25&gt;0,'Orçamento-base'!C25,"")</f>
        <v>2.5</v>
      </c>
      <c r="D25" s="134" t="str">
        <f>IF('Orçamento-base'!G25&gt;0,'Orçamento-base'!G25,"")</f>
        <v>ASSENTAMENTO DE PEDRA GRÊS PARA ALICERCE, INCLUINDO TELA DE AÇO SOLDADA, PINO DE AÇO E ARGAMASSA  M²</v>
      </c>
      <c r="E25" s="135">
        <f>IF('Orçamento-base'!H25&gt;0,'Orçamento-base'!H25,"")</f>
        <v>23.33</v>
      </c>
      <c r="F25" s="136" t="str">
        <f>IF('Orçamento-base'!I25&gt;0,'Orçamento-base'!I25,"")</f>
        <v>M²</v>
      </c>
      <c r="G25" s="137" t="str">
        <f t="shared" ref="G25:G29" si="10">IFERROR(IF(L25+M25&lt;&gt;0,ROUND(ROUND(L25,4)+ROUND(M25,4),4),""),"")</f>
        <v/>
      </c>
      <c r="H25" s="138" t="str">
        <f t="shared" ref="H25:H29" si="11">IFERROR(IF(E25*G25&lt;&gt;0,ROUND(ROUND(E25,4)*ROUND(G25,4),2),""),"")</f>
        <v/>
      </c>
      <c r="I25" s="147"/>
      <c r="J25" s="147"/>
      <c r="K25" s="148"/>
      <c r="L25" s="149"/>
      <c r="M25" s="149"/>
    </row>
    <row r="26" spans="1:13" ht="30">
      <c r="A26" s="133">
        <f>IF('Orçamento-base'!A26&gt;0,'Orçamento-base'!A26,"")</f>
        <v>1</v>
      </c>
      <c r="B26" s="133">
        <f>'Orçamento-base'!B26</f>
        <v>13</v>
      </c>
      <c r="C26" s="133" t="str">
        <f>IF('Orçamento-base'!C26&gt;0,'Orçamento-base'!C26,"")</f>
        <v>2.6</v>
      </c>
      <c r="D26" s="134" t="str">
        <f>IF('Orçamento-base'!G26&gt;0,'Orçamento-base'!G26,"")</f>
        <v>PAREDE EM EUCALIPTO, COM ACABAMENTO EM PINTURA ESMALTE SINTÉTICO - M²</v>
      </c>
      <c r="E26" s="135">
        <f>IF('Orçamento-base'!H26&gt;0,'Orçamento-base'!H26,"")</f>
        <v>75.2</v>
      </c>
      <c r="F26" s="136" t="str">
        <f>IF('Orçamento-base'!I26&gt;0,'Orçamento-base'!I26,"")</f>
        <v>m²</v>
      </c>
      <c r="G26" s="137" t="str">
        <f t="shared" si="10"/>
        <v/>
      </c>
      <c r="H26" s="138" t="str">
        <f t="shared" si="11"/>
        <v/>
      </c>
      <c r="I26" s="147"/>
      <c r="J26" s="147"/>
      <c r="K26" s="148"/>
      <c r="L26" s="149"/>
      <c r="M26" s="149"/>
    </row>
    <row r="27" spans="1:13">
      <c r="A27" s="133">
        <f>IF('Orçamento-base'!A27&gt;0,'Orçamento-base'!A27,"")</f>
        <v>1</v>
      </c>
      <c r="B27" s="133">
        <f>'Orçamento-base'!B27</f>
        <v>14</v>
      </c>
      <c r="C27" s="133" t="str">
        <f>IF('Orçamento-base'!C27&gt;0,'Orçamento-base'!C27,"")</f>
        <v>2.7</v>
      </c>
      <c r="D27" s="134" t="str">
        <f>IF('Orçamento-base'!G27&gt;0,'Orçamento-base'!G27,"")</f>
        <v>PILAR EM CONCRETO ARMADO FCK 30MPA 40x20X20CM - M²</v>
      </c>
      <c r="E27" s="135">
        <f>IF('Orçamento-base'!H27&gt;0,'Orçamento-base'!H27,"")</f>
        <v>12</v>
      </c>
      <c r="F27" s="136" t="str">
        <f>IF('Orçamento-base'!I27&gt;0,'Orçamento-base'!I27,"")</f>
        <v>UN</v>
      </c>
      <c r="G27" s="137" t="str">
        <f t="shared" si="10"/>
        <v/>
      </c>
      <c r="H27" s="138" t="str">
        <f t="shared" si="11"/>
        <v/>
      </c>
      <c r="I27" s="147"/>
      <c r="J27" s="147"/>
      <c r="K27" s="148"/>
      <c r="L27" s="149"/>
      <c r="M27" s="149"/>
    </row>
    <row r="28" spans="1:13" ht="30">
      <c r="A28" s="133">
        <f>IF('Orçamento-base'!A28&gt;0,'Orçamento-base'!A28,"")</f>
        <v>1</v>
      </c>
      <c r="B28" s="133">
        <f>'Orçamento-base'!B28</f>
        <v>15</v>
      </c>
      <c r="C28" s="133" t="str">
        <f>IF('Orçamento-base'!C28&gt;0,'Orçamento-base'!C28,"")</f>
        <v>2.8</v>
      </c>
      <c r="D28" s="134" t="str">
        <f>IF('Orçamento-base'!G28&gt;0,'Orçamento-base'!G28,"")</f>
        <v>IMPERMEABILIZAÇÃO DE SUPERFÍCIE COM EMULSÃO ASFÁLTICA, 2 DEMÃOS. AF_09/2023</v>
      </c>
      <c r="E28" s="135">
        <f>IF('Orçamento-base'!H28&gt;0,'Orçamento-base'!H28,"")</f>
        <v>61.9</v>
      </c>
      <c r="F28" s="136" t="str">
        <f>IF('Orçamento-base'!I28&gt;0,'Orçamento-base'!I28,"")</f>
        <v>m²</v>
      </c>
      <c r="G28" s="137" t="str">
        <f t="shared" si="10"/>
        <v/>
      </c>
      <c r="H28" s="138" t="str">
        <f t="shared" si="11"/>
        <v/>
      </c>
      <c r="I28" s="147"/>
      <c r="J28" s="147"/>
      <c r="K28" s="148"/>
      <c r="L28" s="149"/>
      <c r="M28" s="149"/>
    </row>
    <row r="29" spans="1:13" ht="45">
      <c r="A29" s="133">
        <f>IF('Orçamento-base'!A29&gt;0,'Orçamento-base'!A29,"")</f>
        <v>1</v>
      </c>
      <c r="B29" s="133">
        <f>'Orçamento-base'!B29</f>
        <v>16</v>
      </c>
      <c r="C29" s="133" t="str">
        <f>IF('Orçamento-base'!C29&gt;0,'Orçamento-base'!C29,"")</f>
        <v>2.9</v>
      </c>
      <c r="D29" s="134" t="str">
        <f>IF('Orçamento-base'!G29&gt;0,'Orçamento-base'!G29,"")</f>
        <v>ALVENARIA DE VEDAÇÃO DE BLOCOS CERÂMICOS FURADOS NA HORIZONTAL DE 9X19X19 CM (ESPESSURA 9 CM) E ARGAMASSA DE ASSENTAMENTO COM PREPARO EM BETONEIRA. AF_12/2021</v>
      </c>
      <c r="E29" s="135">
        <f>IF('Orçamento-base'!H29&gt;0,'Orçamento-base'!H29,"")</f>
        <v>16.739999999999998</v>
      </c>
      <c r="F29" s="136" t="str">
        <f>IF('Orçamento-base'!I29&gt;0,'Orçamento-base'!I29,"")</f>
        <v>m²</v>
      </c>
      <c r="G29" s="137" t="str">
        <f t="shared" si="10"/>
        <v/>
      </c>
      <c r="H29" s="138" t="str">
        <f t="shared" si="11"/>
        <v/>
      </c>
      <c r="I29" s="147"/>
      <c r="J29" s="147"/>
      <c r="K29" s="148"/>
      <c r="L29" s="149"/>
      <c r="M29" s="149"/>
    </row>
    <row r="30" spans="1:13">
      <c r="A30" s="133">
        <f>IF('Orçamento-base'!A30&gt;0,'Orçamento-base'!A30,"")</f>
        <v>1</v>
      </c>
      <c r="B30" s="133">
        <f>'Orçamento-base'!B30</f>
        <v>17</v>
      </c>
      <c r="C30" s="133" t="str">
        <f>IF('Orçamento-base'!C30&gt;0,'Orçamento-base'!C30,"")</f>
        <v>2.10</v>
      </c>
      <c r="D30" s="134" t="str">
        <f>IF('Orçamento-base'!G30&gt;0,'Orçamento-base'!G30,"")</f>
        <v>VIGA BANHIERO 15X30, CONCRETO FCK 30MPA - M</v>
      </c>
      <c r="E30" s="135">
        <f>IF('Orçamento-base'!H30&gt;0,'Orçamento-base'!H30,"")</f>
        <v>8.1999999999999993</v>
      </c>
      <c r="F30" s="136" t="str">
        <f>IF('Orçamento-base'!I30&gt;0,'Orçamento-base'!I30,"")</f>
        <v>m</v>
      </c>
      <c r="G30" s="137" t="str">
        <f t="shared" ref="G30:G49" si="12">IFERROR(IF(L30+M30&lt;&gt;0,ROUND(ROUND(L30,4)+ROUND(M30,4),4),""),"")</f>
        <v/>
      </c>
      <c r="H30" s="138" t="str">
        <f t="shared" ref="H30:H49" si="13">IFERROR(IF(E30*G30&lt;&gt;0,ROUND(ROUND(E30,4)*ROUND(G30,4),2),""),"")</f>
        <v/>
      </c>
      <c r="I30" s="147"/>
      <c r="J30" s="147"/>
      <c r="K30" s="148"/>
      <c r="L30" s="149"/>
      <c r="M30" s="149"/>
    </row>
    <row r="31" spans="1:13" ht="45">
      <c r="A31" s="133">
        <f>IF('Orçamento-base'!A31&gt;0,'Orçamento-base'!A31,"")</f>
        <v>1</v>
      </c>
      <c r="B31" s="133">
        <f>'Orçamento-base'!B31</f>
        <v>18</v>
      </c>
      <c r="C31" s="133" t="str">
        <f>IF('Orçamento-base'!C31&gt;0,'Orçamento-base'!C31,"")</f>
        <v>2.11</v>
      </c>
      <c r="D31" s="134" t="str">
        <f>IF('Orçamento-base'!G31&gt;0,'Orçamento-base'!G31,"")</f>
        <v>LAJE PRÉ-MOLDADA UNIDIRECIONAL, BIAPOIADA, PARA FORRO, ENCHIMENTO EM CERÂMICA, VIGOTA CONVENCIONAL, ALTURA TOTAL DA LAJE (ENCHIMENTO+CAPA) = (8+3). AF_11/2020_PA</v>
      </c>
      <c r="E31" s="135">
        <f>IF('Orçamento-base'!H31&gt;0,'Orçamento-base'!H31,"")</f>
        <v>4</v>
      </c>
      <c r="F31" s="136" t="str">
        <f>IF('Orçamento-base'!I31&gt;0,'Orçamento-base'!I31,"")</f>
        <v>m²</v>
      </c>
      <c r="G31" s="137" t="str">
        <f t="shared" si="12"/>
        <v/>
      </c>
      <c r="H31" s="138" t="str">
        <f t="shared" si="13"/>
        <v/>
      </c>
      <c r="I31" s="147"/>
      <c r="J31" s="147"/>
      <c r="K31" s="148"/>
      <c r="L31" s="149"/>
      <c r="M31" s="149"/>
    </row>
    <row r="32" spans="1:13" ht="60">
      <c r="A32" s="133">
        <f>IF('Orçamento-base'!A32&gt;0,'Orçamento-base'!A32,"")</f>
        <v>1</v>
      </c>
      <c r="B32" s="133">
        <f>'Orçamento-base'!B32</f>
        <v>19</v>
      </c>
      <c r="C32" s="133" t="str">
        <f>IF('Orçamento-base'!C32&gt;0,'Orçamento-base'!C32,"")</f>
        <v>2.12</v>
      </c>
      <c r="D32" s="134" t="str">
        <f>IF('Orçamento-base'!G32&gt;0,'Orçamento-base'!G32,"")</f>
        <v>REATERRO MECANIZADO DE VALA COM ESCAVADEIRA HIDRÁULICA (CAPACIDADE DA CAÇAMBA: 0,8 M³ / POTÊNCIA: 111 HP), LARGURA DE 1,5 A 2,5 M, PROFUNDIDADE ATÉ 1,5 M, COM SOLO DE 1ª CATEGORIA EM LOCAIS COM ALTO NÍVEL DE INTERFERÊNCIA. AF_04/2016</v>
      </c>
      <c r="E32" s="135">
        <f>IF('Orçamento-base'!H32&gt;0,'Orçamento-base'!H32,"")</f>
        <v>24.76</v>
      </c>
      <c r="F32" s="136" t="str">
        <f>IF('Orçamento-base'!I32&gt;0,'Orçamento-base'!I32,"")</f>
        <v>m³</v>
      </c>
      <c r="G32" s="137" t="str">
        <f t="shared" si="12"/>
        <v/>
      </c>
      <c r="H32" s="138" t="str">
        <f t="shared" si="13"/>
        <v/>
      </c>
      <c r="I32" s="147"/>
      <c r="J32" s="147"/>
      <c r="K32" s="148"/>
      <c r="L32" s="149"/>
      <c r="M32" s="149"/>
    </row>
    <row r="33" spans="1:13" ht="30">
      <c r="A33" s="133">
        <f>IF('Orçamento-base'!A33&gt;0,'Orçamento-base'!A33,"")</f>
        <v>1</v>
      </c>
      <c r="B33" s="133">
        <f>'Orçamento-base'!B33</f>
        <v>20</v>
      </c>
      <c r="C33" s="133" t="str">
        <f>IF('Orçamento-base'!C33&gt;0,'Orçamento-base'!C33,"")</f>
        <v>2.13</v>
      </c>
      <c r="D33" s="134" t="str">
        <f>IF('Orçamento-base'!G33&gt;0,'Orçamento-base'!G33,"")</f>
        <v>LASTRO DE CONCRETO MAGRO, APLICADO EM PISOS, LAJES SOBRE SOLO OU RADIERS, ESPESSURA DE 3 CM. AF_01/2024</v>
      </c>
      <c r="E33" s="135">
        <f>IF('Orçamento-base'!H33&gt;0,'Orçamento-base'!H33,"")</f>
        <v>38.630000000000003</v>
      </c>
      <c r="F33" s="136" t="str">
        <f>IF('Orçamento-base'!I33&gt;0,'Orçamento-base'!I33,"")</f>
        <v>m²</v>
      </c>
      <c r="G33" s="137" t="str">
        <f t="shared" si="12"/>
        <v/>
      </c>
      <c r="H33" s="138" t="str">
        <f t="shared" si="13"/>
        <v/>
      </c>
      <c r="I33" s="147"/>
      <c r="J33" s="147"/>
      <c r="K33" s="148"/>
      <c r="L33" s="149"/>
      <c r="M33" s="149"/>
    </row>
    <row r="34" spans="1:13" ht="30">
      <c r="A34" s="133">
        <f>IF('Orçamento-base'!A34&gt;0,'Orçamento-base'!A34,"")</f>
        <v>1</v>
      </c>
      <c r="B34" s="133">
        <f>'Orçamento-base'!B34</f>
        <v>21</v>
      </c>
      <c r="C34" s="133" t="str">
        <f>IF('Orçamento-base'!C34&gt;0,'Orçamento-base'!C34,"")</f>
        <v>2.14</v>
      </c>
      <c r="D34" s="134" t="str">
        <f>IF('Orçamento-base'!G34&gt;0,'Orçamento-base'!G34,"")</f>
        <v>LASTRO COM MATERIAL GRANULAR, APLICADO EM PISOS OU LAJES SOBRE SOLO, ESPESSURA DE *5 CM*. AF_01/2024</v>
      </c>
      <c r="E34" s="135">
        <f>IF('Orçamento-base'!H34&gt;0,'Orçamento-base'!H34,"")</f>
        <v>1.95</v>
      </c>
      <c r="F34" s="136" t="str">
        <f>IF('Orçamento-base'!I34&gt;0,'Orçamento-base'!I34,"")</f>
        <v>m³</v>
      </c>
      <c r="G34" s="137" t="str">
        <f t="shared" si="12"/>
        <v/>
      </c>
      <c r="H34" s="138" t="str">
        <f t="shared" si="13"/>
        <v/>
      </c>
      <c r="I34" s="147"/>
      <c r="J34" s="147"/>
      <c r="K34" s="148"/>
      <c r="L34" s="149"/>
      <c r="M34" s="149"/>
    </row>
    <row r="35" spans="1:13">
      <c r="A35" s="133" t="str">
        <f>IF('Orçamento-base'!A35&gt;0,'Orçamento-base'!A35,"")</f>
        <v/>
      </c>
      <c r="B35" s="133" t="str">
        <f>'Orçamento-base'!B35</f>
        <v/>
      </c>
      <c r="C35" s="133">
        <f>IF('Orçamento-base'!C35&gt;0,'Orçamento-base'!C35,"")</f>
        <v>3</v>
      </c>
      <c r="D35" s="134" t="str">
        <f>IF('Orçamento-base'!G35&gt;0,'Orçamento-base'!G35,"")</f>
        <v>ABERTURAS</v>
      </c>
      <c r="E35" s="135" t="str">
        <f>IF('Orçamento-base'!H35&gt;0,'Orçamento-base'!H35,"")</f>
        <v/>
      </c>
      <c r="F35" s="136" t="str">
        <f>IF('Orçamento-base'!I35&gt;0,'Orçamento-base'!I35,"")</f>
        <v/>
      </c>
      <c r="G35" s="137" t="str">
        <f t="shared" si="12"/>
        <v/>
      </c>
      <c r="H35" s="138" t="str">
        <f t="shared" si="13"/>
        <v/>
      </c>
      <c r="I35" s="147"/>
      <c r="J35" s="147"/>
      <c r="K35" s="148"/>
      <c r="L35" s="149"/>
      <c r="M35" s="149"/>
    </row>
    <row r="36" spans="1:13" ht="60">
      <c r="A36" s="133">
        <f>IF('Orçamento-base'!A36&gt;0,'Orçamento-base'!A36,"")</f>
        <v>1</v>
      </c>
      <c r="B36" s="133">
        <f>'Orçamento-base'!B36</f>
        <v>22</v>
      </c>
      <c r="C36" s="133" t="str">
        <f>IF('Orçamento-base'!C36&gt;0,'Orçamento-base'!C36,"")</f>
        <v>3.1</v>
      </c>
      <c r="D36" s="134" t="str">
        <f>IF('Orçamento-base'!G36&gt;0,'Orçamento-base'!G36,"")</f>
        <v>JANELA DE MADEIRA (CEDRINHO/ANGELIM OU EQUIV.) TIPO MAXIM-AR, PARA VIDRO, COM BATENTE, ALIZAR E FERRAGENS, EXCLUSIVE VIDRO, ACABAMENTO E CONTRAMARCO, FIXAÇÃO C/ PARAFUSO E ESPUMA - FORNECIMENTO E INSTALAÇÃO. AF_11/2024</v>
      </c>
      <c r="E36" s="135">
        <f>IF('Orçamento-base'!H36&gt;0,'Orçamento-base'!H36,"")</f>
        <v>0.24</v>
      </c>
      <c r="F36" s="136" t="str">
        <f>IF('Orçamento-base'!I36&gt;0,'Orçamento-base'!I36,"")</f>
        <v>m²</v>
      </c>
      <c r="G36" s="137" t="str">
        <f t="shared" si="12"/>
        <v/>
      </c>
      <c r="H36" s="138" t="str">
        <f t="shared" si="13"/>
        <v/>
      </c>
      <c r="I36" s="147"/>
      <c r="J36" s="147"/>
      <c r="K36" s="148"/>
      <c r="L36" s="149"/>
      <c r="M36" s="149"/>
    </row>
    <row r="37" spans="1:13" ht="45">
      <c r="A37" s="133">
        <f>IF('Orçamento-base'!A37&gt;0,'Orçamento-base'!A37,"")</f>
        <v>1</v>
      </c>
      <c r="B37" s="133">
        <f>'Orçamento-base'!B37</f>
        <v>23</v>
      </c>
      <c r="C37" s="133" t="str">
        <f>IF('Orçamento-base'!C37&gt;0,'Orçamento-base'!C37,"")</f>
        <v>3.2</v>
      </c>
      <c r="D37" s="134" t="str">
        <f>IF('Orçamento-base'!G37&gt;0,'Orçamento-base'!G37,"")</f>
        <v>JANELA BASCULANTE, EM ALUMINIO PERFIL 20, 80 X 60 CM (A X L), 4 FLS (1 FIXA E 3 MOVEIS), ACABAMENTO BRANCO OU BRILHANTE, BATENTE DE 3 A 4 CM, COM VIDRO 4 MM, SEM GUARNICAO</v>
      </c>
      <c r="E37" s="135">
        <f>IF('Orçamento-base'!H37&gt;0,'Orçamento-base'!H37,"")</f>
        <v>1</v>
      </c>
      <c r="F37" s="136" t="str">
        <f>IF('Orçamento-base'!I37&gt;0,'Orçamento-base'!I37,"")</f>
        <v>UN</v>
      </c>
      <c r="G37" s="137" t="str">
        <f t="shared" si="12"/>
        <v/>
      </c>
      <c r="H37" s="138" t="str">
        <f t="shared" si="13"/>
        <v/>
      </c>
      <c r="I37" s="147"/>
      <c r="J37" s="147"/>
      <c r="K37" s="148"/>
      <c r="L37" s="149"/>
      <c r="M37" s="149"/>
    </row>
    <row r="38" spans="1:13">
      <c r="A38" s="133">
        <f>IF('Orçamento-base'!A38&gt;0,'Orçamento-base'!A38,"")</f>
        <v>1</v>
      </c>
      <c r="B38" s="133">
        <f>'Orçamento-base'!B38</f>
        <v>24</v>
      </c>
      <c r="C38" s="133" t="str">
        <f>IF('Orçamento-base'!C38&gt;0,'Orçamento-base'!C38,"")</f>
        <v>3.3</v>
      </c>
      <c r="D38" s="134" t="str">
        <f>IF('Orçamento-base'!G38&gt;0,'Orçamento-base'!G38,"")</f>
        <v>VIDRO TEMPERADO INCOLOR E = 10 MM, SEM COLOCACAO</v>
      </c>
      <c r="E38" s="135">
        <f>IF('Orçamento-base'!H38&gt;0,'Orçamento-base'!H38,"")</f>
        <v>0.24</v>
      </c>
      <c r="F38" s="136" t="str">
        <f>IF('Orçamento-base'!I38&gt;0,'Orçamento-base'!I38,"")</f>
        <v>m²</v>
      </c>
      <c r="G38" s="137" t="str">
        <f t="shared" si="12"/>
        <v/>
      </c>
      <c r="H38" s="138" t="str">
        <f t="shared" si="13"/>
        <v/>
      </c>
      <c r="I38" s="147"/>
      <c r="J38" s="147"/>
      <c r="K38" s="148"/>
      <c r="L38" s="149"/>
      <c r="M38" s="149"/>
    </row>
    <row r="39" spans="1:13" ht="75">
      <c r="A39" s="133">
        <f>IF('Orçamento-base'!A39&gt;0,'Orçamento-base'!A39,"")</f>
        <v>1</v>
      </c>
      <c r="B39" s="133">
        <f>'Orçamento-base'!B39</f>
        <v>25</v>
      </c>
      <c r="C39" s="133" t="str">
        <f>IF('Orçamento-base'!C39&gt;0,'Orçamento-base'!C39,"")</f>
        <v>3.4</v>
      </c>
      <c r="D39" s="134" t="str">
        <f>IF('Orçamento-base'!G39&gt;0,'Orçamento-base'!G39,"")</f>
        <v>JANELA DE MADEIRA (PINUS/EUCALIPTO OU EQUIV.) DE ABRIR COM 4 FOLHAS (2 VENEZIANAS E 2 GUILHOTINAS), COM BATENTE, ALIZAR E FERRAGENS, EXCLUSIVE VIDROS, ACABAMENTO E CONTRAMARCO, FIXAÇÃO C/ PARAFUSO E ESPUMA - FORNECIMENTO E INSTALAÇÃO. AF_11/2024</v>
      </c>
      <c r="E39" s="135">
        <f>IF('Orçamento-base'!H39&gt;0,'Orçamento-base'!H39,"")</f>
        <v>4.08</v>
      </c>
      <c r="F39" s="136" t="str">
        <f>IF('Orçamento-base'!I39&gt;0,'Orçamento-base'!I39,"")</f>
        <v>m²</v>
      </c>
      <c r="G39" s="137" t="str">
        <f t="shared" si="12"/>
        <v/>
      </c>
      <c r="H39" s="138" t="str">
        <f t="shared" si="13"/>
        <v/>
      </c>
      <c r="I39" s="147"/>
      <c r="J39" s="147"/>
      <c r="K39" s="148"/>
      <c r="L39" s="149"/>
      <c r="M39" s="149"/>
    </row>
    <row r="40" spans="1:13" ht="45">
      <c r="A40" s="133">
        <f>IF('Orçamento-base'!A40&gt;0,'Orçamento-base'!A40,"")</f>
        <v>1</v>
      </c>
      <c r="B40" s="133">
        <f>'Orçamento-base'!B40</f>
        <v>26</v>
      </c>
      <c r="C40" s="133" t="str">
        <f>IF('Orçamento-base'!C40&gt;0,'Orçamento-base'!C40,"")</f>
        <v>3.5</v>
      </c>
      <c r="D40" s="134" t="str">
        <f>IF('Orçamento-base'!G40&gt;0,'Orçamento-base'!G40,"")</f>
        <v>PORTA DE MADEIRA PARA PINTURA, SEMI-OCA (LEVE OU MÉDIA), 70X210CM, ESPESSURA DE 3,5CM, INCLUSO DOBRADIÇAS - FORNECIMENTO E INSTALAÇÃO. AF_12/2019</v>
      </c>
      <c r="E40" s="135">
        <f>IF('Orçamento-base'!H40&gt;0,'Orçamento-base'!H40,"")</f>
        <v>3</v>
      </c>
      <c r="F40" s="136" t="str">
        <f>IF('Orçamento-base'!I40&gt;0,'Orçamento-base'!I40,"")</f>
        <v>UN</v>
      </c>
      <c r="G40" s="137" t="str">
        <f t="shared" si="12"/>
        <v/>
      </c>
      <c r="H40" s="138" t="str">
        <f t="shared" si="13"/>
        <v/>
      </c>
      <c r="I40" s="147"/>
      <c r="J40" s="147"/>
      <c r="K40" s="148"/>
      <c r="L40" s="149"/>
      <c r="M40" s="149"/>
    </row>
    <row r="41" spans="1:13" ht="45">
      <c r="A41" s="133">
        <f>IF('Orçamento-base'!A41&gt;0,'Orçamento-base'!A41,"")</f>
        <v>1</v>
      </c>
      <c r="B41" s="133">
        <f>'Orçamento-base'!B41</f>
        <v>27</v>
      </c>
      <c r="C41" s="133" t="str">
        <f>IF('Orçamento-base'!C41&gt;0,'Orçamento-base'!C41,"")</f>
        <v>3.6</v>
      </c>
      <c r="D41" s="134" t="str">
        <f>IF('Orçamento-base'!G41&gt;0,'Orçamento-base'!G41,"")</f>
        <v>PORTA DE MADEIRA PARA PINTURA, SEMI-OCA (LEVE OU MÉDIA), 80X210CM, ESPESSURA DE 3,5CM, INCLUSO DOBRADIÇAS - FORNECIMENTO E INSTALAÇÃO. AF_12/2019</v>
      </c>
      <c r="E41" s="135">
        <f>IF('Orçamento-base'!H41&gt;0,'Orçamento-base'!H41,"")</f>
        <v>2</v>
      </c>
      <c r="F41" s="136" t="str">
        <f>IF('Orçamento-base'!I41&gt;0,'Orçamento-base'!I41,"")</f>
        <v>UN</v>
      </c>
      <c r="G41" s="137" t="str">
        <f t="shared" si="12"/>
        <v/>
      </c>
      <c r="H41" s="138" t="str">
        <f t="shared" si="13"/>
        <v/>
      </c>
      <c r="I41" s="147"/>
      <c r="J41" s="147"/>
      <c r="K41" s="148"/>
      <c r="L41" s="149"/>
      <c r="M41" s="149"/>
    </row>
    <row r="42" spans="1:13" ht="30">
      <c r="A42" s="133">
        <f>IF('Orçamento-base'!A42&gt;0,'Orçamento-base'!A42,"")</f>
        <v>1</v>
      </c>
      <c r="B42" s="133">
        <f>'Orçamento-base'!B42</f>
        <v>28</v>
      </c>
      <c r="C42" s="133" t="str">
        <f>IF('Orçamento-base'!C42&gt;0,'Orçamento-base'!C42,"")</f>
        <v>3.7</v>
      </c>
      <c r="D42" s="134" t="str">
        <f>IF('Orçamento-base'!G42&gt;0,'Orçamento-base'!G42,"")</f>
        <v>PINTURA TINTA DE ACABAMENTO (PIGMENTADA) ESMALTE SINTÉTICO BRILHANTE EM MADEIRA, 3 DEMÃOS. AF_01/2021</v>
      </c>
      <c r="E42" s="135">
        <f>IF('Orçamento-base'!H42&gt;0,'Orçamento-base'!H42,"")</f>
        <v>24.18</v>
      </c>
      <c r="F42" s="136" t="str">
        <f>IF('Orçamento-base'!I42&gt;0,'Orçamento-base'!I42,"")</f>
        <v>m²</v>
      </c>
      <c r="G42" s="137" t="str">
        <f t="shared" si="12"/>
        <v/>
      </c>
      <c r="H42" s="138" t="str">
        <f t="shared" si="13"/>
        <v/>
      </c>
      <c r="I42" s="147"/>
      <c r="J42" s="147"/>
      <c r="K42" s="148"/>
      <c r="L42" s="149"/>
      <c r="M42" s="149"/>
    </row>
    <row r="43" spans="1:13">
      <c r="A43" s="133" t="str">
        <f>IF('Orçamento-base'!A43&gt;0,'Orçamento-base'!A43,"")</f>
        <v/>
      </c>
      <c r="B43" s="133" t="str">
        <f>'Orçamento-base'!B43</f>
        <v/>
      </c>
      <c r="C43" s="133">
        <f>IF('Orçamento-base'!C43&gt;0,'Orçamento-base'!C43,"")</f>
        <v>4</v>
      </c>
      <c r="D43" s="134" t="str">
        <f>IF('Orçamento-base'!G43&gt;0,'Orçamento-base'!G43,"")</f>
        <v>COBERTURA</v>
      </c>
      <c r="E43" s="135" t="str">
        <f>IF('Orçamento-base'!H43&gt;0,'Orçamento-base'!H43,"")</f>
        <v/>
      </c>
      <c r="F43" s="136" t="str">
        <f>IF('Orçamento-base'!I43&gt;0,'Orçamento-base'!I43,"")</f>
        <v/>
      </c>
      <c r="G43" s="137" t="str">
        <f t="shared" si="12"/>
        <v/>
      </c>
      <c r="H43" s="138" t="str">
        <f t="shared" si="13"/>
        <v/>
      </c>
      <c r="I43" s="147"/>
      <c r="J43" s="147"/>
      <c r="K43" s="148"/>
      <c r="L43" s="149"/>
      <c r="M43" s="149"/>
    </row>
    <row r="44" spans="1:13" ht="45">
      <c r="A44" s="133">
        <f>IF('Orçamento-base'!A44&gt;0,'Orçamento-base'!A44,"")</f>
        <v>1</v>
      </c>
      <c r="B44" s="133">
        <f>'Orçamento-base'!B44</f>
        <v>29</v>
      </c>
      <c r="C44" s="133" t="str">
        <f>IF('Orçamento-base'!C44&gt;0,'Orçamento-base'!C44,"")</f>
        <v>4.1</v>
      </c>
      <c r="D44" s="134" t="str">
        <f>IF('Orçamento-base'!G44&gt;0,'Orçamento-base'!G44,"")</f>
        <v>FABRICAÇÃO E INSTALAÇÃO DE TESOURA INTEIRA EM MADEIRA NÃO APARELHADA, VÃO DE 3 M, PARA TELHA CERÂMICA OU DE CONCRETO, INCLUSO IÇAMENTO. AF_07/2019</v>
      </c>
      <c r="E44" s="135">
        <f>IF('Orçamento-base'!H44&gt;0,'Orçamento-base'!H44,"")</f>
        <v>8</v>
      </c>
      <c r="F44" s="136" t="str">
        <f>IF('Orçamento-base'!I44&gt;0,'Orçamento-base'!I44,"")</f>
        <v>UN</v>
      </c>
      <c r="G44" s="137" t="str">
        <f t="shared" si="12"/>
        <v/>
      </c>
      <c r="H44" s="138" t="str">
        <f t="shared" si="13"/>
        <v/>
      </c>
      <c r="I44" s="147"/>
      <c r="J44" s="147"/>
      <c r="K44" s="148"/>
      <c r="L44" s="149"/>
      <c r="M44" s="149"/>
    </row>
    <row r="45" spans="1:13" ht="60">
      <c r="A45" s="133">
        <f>IF('Orçamento-base'!A45&gt;0,'Orçamento-base'!A45,"")</f>
        <v>1</v>
      </c>
      <c r="B45" s="133">
        <f>'Orçamento-base'!B45</f>
        <v>30</v>
      </c>
      <c r="C45" s="133" t="str">
        <f>IF('Orçamento-base'!C45&gt;0,'Orçamento-base'!C45,"")</f>
        <v>4.2</v>
      </c>
      <c r="D45" s="134" t="str">
        <f>IF('Orçamento-base'!G45&gt;0,'Orçamento-base'!G45,"")</f>
        <v>TRAMA DE MADEIRA COMPOSTA POR TERÇAS PARA TELHADOS DE ATÉ 2 ÁGUAS PARA TELHA ONDULADA DE FIBROCIMENTO, METÁLICA, PLÁSTICA OU TERMOACÚSTICA, INCLUSO TRANSPORTE VERTICAL. AF_07/2019</v>
      </c>
      <c r="E45" s="135">
        <f>IF('Orçamento-base'!H45&gt;0,'Orçamento-base'!H45,"")</f>
        <v>52</v>
      </c>
      <c r="F45" s="136" t="str">
        <f>IF('Orçamento-base'!I45&gt;0,'Orçamento-base'!I45,"")</f>
        <v>m²</v>
      </c>
      <c r="G45" s="137" t="str">
        <f t="shared" si="12"/>
        <v/>
      </c>
      <c r="H45" s="138" t="str">
        <f t="shared" si="13"/>
        <v/>
      </c>
      <c r="I45" s="147"/>
      <c r="J45" s="147"/>
      <c r="K45" s="148"/>
      <c r="L45" s="149"/>
      <c r="M45" s="149"/>
    </row>
    <row r="46" spans="1:13" ht="60">
      <c r="A46" s="133">
        <f>IF('Orçamento-base'!A46&gt;0,'Orçamento-base'!A46,"")</f>
        <v>1</v>
      </c>
      <c r="B46" s="133">
        <f>'Orçamento-base'!B46</f>
        <v>31</v>
      </c>
      <c r="C46" s="133" t="str">
        <f>IF('Orçamento-base'!C46&gt;0,'Orçamento-base'!C46,"")</f>
        <v>4.3</v>
      </c>
      <c r="D46" s="134" t="str">
        <f>IF('Orçamento-base'!G46&gt;0,'Orçamento-base'!G46,"")</f>
        <v>TELHAMENTO COM TELHA ONDULADA DE FIBROCIMENTO E = 6 MM, COM RECOBRIMENTO LATERAL DE 1/4 DE ONDA PARA TELHADO COM INCLINAÇÃO MAIOR QUE 10°, COM ATÉ 2 ÁGUAS, INCLUSO IÇAMENTO. AF_07/2019</v>
      </c>
      <c r="E46" s="135">
        <f>IF('Orçamento-base'!H46&gt;0,'Orçamento-base'!H46,"")</f>
        <v>52</v>
      </c>
      <c r="F46" s="136" t="str">
        <f>IF('Orçamento-base'!I46&gt;0,'Orçamento-base'!I46,"")</f>
        <v>m²</v>
      </c>
      <c r="G46" s="137" t="str">
        <f t="shared" si="12"/>
        <v/>
      </c>
      <c r="H46" s="138" t="str">
        <f t="shared" si="13"/>
        <v/>
      </c>
      <c r="I46" s="147"/>
      <c r="J46" s="147"/>
      <c r="K46" s="148"/>
      <c r="L46" s="149"/>
      <c r="M46" s="149"/>
    </row>
    <row r="47" spans="1:13" ht="30">
      <c r="A47" s="133">
        <f>IF('Orçamento-base'!A47&gt;0,'Orçamento-base'!A47,"")</f>
        <v>1</v>
      </c>
      <c r="B47" s="133">
        <f>'Orçamento-base'!B47</f>
        <v>32</v>
      </c>
      <c r="C47" s="133" t="str">
        <f>IF('Orçamento-base'!C47&gt;0,'Orçamento-base'!C47,"")</f>
        <v>4.4</v>
      </c>
      <c r="D47" s="134" t="str">
        <f>IF('Orçamento-base'!G47&gt;0,'Orçamento-base'!G47,"")</f>
        <v>FORRO EM MADEIRA PINUS, PARA AMBIENTES RESIDENCIAIS, INCLUSIVE ESTRUTURA UNIDIRECIONAL DE FIXAÇÃO. AF_08/2023</v>
      </c>
      <c r="E47" s="135">
        <f>IF('Orçamento-base'!H47&gt;0,'Orçamento-base'!H47,"")</f>
        <v>49.27</v>
      </c>
      <c r="F47" s="136" t="str">
        <f>IF('Orçamento-base'!I47&gt;0,'Orçamento-base'!I47,"")</f>
        <v>m²</v>
      </c>
      <c r="G47" s="137" t="str">
        <f t="shared" si="12"/>
        <v/>
      </c>
      <c r="H47" s="138" t="str">
        <f t="shared" si="13"/>
        <v/>
      </c>
      <c r="I47" s="147"/>
      <c r="J47" s="147"/>
      <c r="K47" s="148"/>
      <c r="L47" s="149"/>
      <c r="M47" s="149"/>
    </row>
    <row r="48" spans="1:13" ht="30">
      <c r="A48" s="133">
        <f>IF('Orçamento-base'!A48&gt;0,'Orçamento-base'!A48,"")</f>
        <v>1</v>
      </c>
      <c r="B48" s="133">
        <f>'Orçamento-base'!B48</f>
        <v>33</v>
      </c>
      <c r="C48" s="133" t="str">
        <f>IF('Orçamento-base'!C48&gt;0,'Orçamento-base'!C48,"")</f>
        <v>4.5</v>
      </c>
      <c r="D48" s="134" t="str">
        <f>IF('Orçamento-base'!G48&gt;0,'Orçamento-base'!G48,"")</f>
        <v>ACABAMENTOS PARA FORRO (RODA-FORRO EM MADEIRA PINUS). AF_08/2023</v>
      </c>
      <c r="E48" s="135">
        <f>IF('Orçamento-base'!H48&gt;0,'Orçamento-base'!H48,"")</f>
        <v>78.75</v>
      </c>
      <c r="F48" s="136" t="str">
        <f>IF('Orçamento-base'!I48&gt;0,'Orçamento-base'!I48,"")</f>
        <v>m</v>
      </c>
      <c r="G48" s="137" t="str">
        <f t="shared" si="12"/>
        <v/>
      </c>
      <c r="H48" s="138" t="str">
        <f t="shared" si="13"/>
        <v/>
      </c>
      <c r="I48" s="147"/>
      <c r="J48" s="147"/>
      <c r="K48" s="148"/>
      <c r="L48" s="149"/>
      <c r="M48" s="149"/>
    </row>
    <row r="49" spans="1:13">
      <c r="A49" s="133" t="str">
        <f>IF('Orçamento-base'!A49&gt;0,'Orçamento-base'!A49,"")</f>
        <v/>
      </c>
      <c r="B49" s="133" t="str">
        <f>'Orçamento-base'!B49</f>
        <v/>
      </c>
      <c r="C49" s="133">
        <f>IF('Orçamento-base'!C49&gt;0,'Orçamento-base'!C49,"")</f>
        <v>5</v>
      </c>
      <c r="D49" s="134" t="str">
        <f>IF('Orçamento-base'!G49&gt;0,'Orçamento-base'!G49,"")</f>
        <v>PINTURA E REVESTIMENTOS</v>
      </c>
      <c r="E49" s="135" t="str">
        <f>IF('Orçamento-base'!H49&gt;0,'Orçamento-base'!H49,"")</f>
        <v/>
      </c>
      <c r="F49" s="136" t="str">
        <f>IF('Orçamento-base'!I49&gt;0,'Orçamento-base'!I49,"")</f>
        <v/>
      </c>
      <c r="G49" s="137" t="str">
        <f t="shared" si="12"/>
        <v/>
      </c>
      <c r="H49" s="138" t="str">
        <f t="shared" si="13"/>
        <v/>
      </c>
      <c r="I49" s="147"/>
      <c r="J49" s="147"/>
      <c r="K49" s="148"/>
      <c r="L49" s="149"/>
      <c r="M49" s="149"/>
    </row>
    <row r="50" spans="1:13" ht="45">
      <c r="A50" s="133">
        <f>IF('Orçamento-base'!A50&gt;0,'Orçamento-base'!A50,"")</f>
        <v>1</v>
      </c>
      <c r="B50" s="133">
        <f>'Orçamento-base'!B50</f>
        <v>34</v>
      </c>
      <c r="C50" s="133" t="str">
        <f>IF('Orçamento-base'!C50&gt;0,'Orçamento-base'!C50,"")</f>
        <v>5.1</v>
      </c>
      <c r="D50" s="134" t="str">
        <f>IF('Orçamento-base'!G50&gt;0,'Orçamento-base'!G50,"")</f>
        <v>MASSA ÚNICA, EM ARGAMASSA TRAÇO 1:2:8, PREPARO MECÂNICO, APLICADA MANUALMENTE EM PAREDES INTERNAS DE AMBIENTES COM ÁREA ENTRE 5M² E 10M², E = 17,5MM, COM TALISCAS. AF_03/2024</v>
      </c>
      <c r="E50" s="135">
        <f>IF('Orçamento-base'!H50&gt;0,'Orçamento-base'!H50,"")</f>
        <v>39.08</v>
      </c>
      <c r="F50" s="136" t="str">
        <f>IF('Orçamento-base'!I50&gt;0,'Orçamento-base'!I50,"")</f>
        <v>m²</v>
      </c>
      <c r="G50" s="137" t="str">
        <f t="shared" ref="G50:G55" si="14">IFERROR(IF(L50+M50&lt;&gt;0,ROUND(ROUND(L50,4)+ROUND(M50,4),4),""),"")</f>
        <v/>
      </c>
      <c r="H50" s="138" t="str">
        <f t="shared" ref="H50:H55" si="15">IFERROR(IF(E50*G50&lt;&gt;0,ROUND(ROUND(E50,4)*ROUND(G50,4),2),""),"")</f>
        <v/>
      </c>
      <c r="I50" s="147"/>
      <c r="J50" s="147"/>
      <c r="K50" s="148"/>
      <c r="L50" s="149"/>
      <c r="M50" s="149"/>
    </row>
    <row r="51" spans="1:13" ht="45">
      <c r="A51" s="133">
        <f>IF('Orçamento-base'!A51&gt;0,'Orçamento-base'!A51,"")</f>
        <v>1</v>
      </c>
      <c r="B51" s="133">
        <f>'Orçamento-base'!B51</f>
        <v>35</v>
      </c>
      <c r="C51" s="133" t="str">
        <f>IF('Orçamento-base'!C51&gt;0,'Orçamento-base'!C51,"")</f>
        <v>5.2</v>
      </c>
      <c r="D51" s="134" t="str">
        <f>IF('Orçamento-base'!G51&gt;0,'Orçamento-base'!G51,"")</f>
        <v>REVESTIMENTO CERÂMICO PARA PISO COM PLACAS TIPO ESMALTADA PADRÃO POPULAR DE DIMENSÕES 35X35 CM APLICADA EM AMBIENTES DE ÁREA MENOR QUE 5 M2. AF_02/2023_PE</v>
      </c>
      <c r="E51" s="135">
        <f>IF('Orçamento-base'!H51&gt;0,'Orçamento-base'!H51,"")</f>
        <v>35.85</v>
      </c>
      <c r="F51" s="136" t="str">
        <f>IF('Orçamento-base'!I51&gt;0,'Orçamento-base'!I51,"")</f>
        <v>m²</v>
      </c>
      <c r="G51" s="137" t="str">
        <f t="shared" si="14"/>
        <v/>
      </c>
      <c r="H51" s="138" t="str">
        <f t="shared" si="15"/>
        <v/>
      </c>
      <c r="I51" s="147"/>
      <c r="J51" s="147"/>
      <c r="K51" s="148"/>
      <c r="L51" s="149"/>
      <c r="M51" s="149"/>
    </row>
    <row r="52" spans="1:13" ht="60">
      <c r="A52" s="133">
        <f>IF('Orçamento-base'!A52&gt;0,'Orçamento-base'!A52,"")</f>
        <v>1</v>
      </c>
      <c r="B52" s="133">
        <f>'Orçamento-base'!B52</f>
        <v>36</v>
      </c>
      <c r="C52" s="133" t="str">
        <f>IF('Orçamento-base'!C52&gt;0,'Orçamento-base'!C52,"")</f>
        <v>5.3</v>
      </c>
      <c r="D52" s="134" t="str">
        <f>IF('Orçamento-base'!G52&gt;0,'Orçamento-base'!G52,"")</f>
        <v>REVESTIMENTO CERÂMICO PARA PAREDES INTERNAS COM PLACAS TIPO ESMALTADA PADRÃO POPULAR DE DIMENSÕES 20X20 CM, ARGAMASSA TIPO AC I, APLICADAS EM AMBIENTES DE ÁREA MENOR QUE 5 M2 A MEIA ALTURA DAS PAREDES. AF_06/2014</v>
      </c>
      <c r="E52" s="135">
        <f>IF('Orçamento-base'!H52&gt;0,'Orçamento-base'!H52,"")</f>
        <v>15.79</v>
      </c>
      <c r="F52" s="136" t="str">
        <f>IF('Orçamento-base'!I52&gt;0,'Orçamento-base'!I52,"")</f>
        <v>m²</v>
      </c>
      <c r="G52" s="137" t="str">
        <f t="shared" si="14"/>
        <v/>
      </c>
      <c r="H52" s="138" t="str">
        <f t="shared" si="15"/>
        <v/>
      </c>
      <c r="I52" s="147"/>
      <c r="J52" s="147"/>
      <c r="K52" s="148"/>
      <c r="L52" s="149"/>
      <c r="M52" s="149"/>
    </row>
    <row r="53" spans="1:13" ht="30">
      <c r="A53" s="133">
        <f>IF('Orçamento-base'!A53&gt;0,'Orçamento-base'!A53,"")</f>
        <v>1</v>
      </c>
      <c r="B53" s="133">
        <f>'Orçamento-base'!B53</f>
        <v>37</v>
      </c>
      <c r="C53" s="133" t="str">
        <f>IF('Orçamento-base'!C53&gt;0,'Orçamento-base'!C53,"")</f>
        <v>5.4</v>
      </c>
      <c r="D53" s="134" t="str">
        <f>IF('Orçamento-base'!G53&gt;0,'Orçamento-base'!G53,"")</f>
        <v>PINTURA LÁTEX ACRÍLICA PREMIUM, APLICAÇÃO MANUAL EM PAREDES, DUAS DEMÃOS. AF_04/2023</v>
      </c>
      <c r="E53" s="135">
        <f>IF('Orçamento-base'!H53&gt;0,'Orçamento-base'!H53,"")</f>
        <v>20.37</v>
      </c>
      <c r="F53" s="136" t="str">
        <f>IF('Orçamento-base'!I53&gt;0,'Orçamento-base'!I53,"")</f>
        <v>m²</v>
      </c>
      <c r="G53" s="137" t="str">
        <f t="shared" si="14"/>
        <v/>
      </c>
      <c r="H53" s="138" t="str">
        <f t="shared" si="15"/>
        <v/>
      </c>
      <c r="I53" s="147"/>
      <c r="J53" s="147"/>
      <c r="K53" s="148"/>
      <c r="L53" s="149"/>
      <c r="M53" s="149"/>
    </row>
    <row r="54" spans="1:13">
      <c r="A54" s="133" t="str">
        <f>IF('Orçamento-base'!A54&gt;0,'Orçamento-base'!A54,"")</f>
        <v/>
      </c>
      <c r="B54" s="133" t="str">
        <f>'Orçamento-base'!B54</f>
        <v/>
      </c>
      <c r="C54" s="133">
        <f>IF('Orçamento-base'!C54&gt;0,'Orçamento-base'!C54,"")</f>
        <v>6</v>
      </c>
      <c r="D54" s="134" t="str">
        <f>IF('Orçamento-base'!G54&gt;0,'Orçamento-base'!G54,"")</f>
        <v>HIDROSSANITÁRIO</v>
      </c>
      <c r="E54" s="135" t="str">
        <f>IF('Orçamento-base'!H54&gt;0,'Orçamento-base'!H54,"")</f>
        <v/>
      </c>
      <c r="F54" s="136" t="str">
        <f>IF('Orçamento-base'!I54&gt;0,'Orçamento-base'!I54,"")</f>
        <v/>
      </c>
      <c r="G54" s="137" t="str">
        <f t="shared" si="14"/>
        <v/>
      </c>
      <c r="H54" s="138" t="str">
        <f t="shared" si="15"/>
        <v/>
      </c>
      <c r="I54" s="147"/>
      <c r="J54" s="147"/>
      <c r="K54" s="148"/>
      <c r="L54" s="149"/>
      <c r="M54" s="149"/>
    </row>
    <row r="55" spans="1:13" ht="45">
      <c r="A55" s="133">
        <f>IF('Orçamento-base'!A55&gt;0,'Orçamento-base'!A55,"")</f>
        <v>1</v>
      </c>
      <c r="B55" s="133">
        <f>'Orçamento-base'!B55</f>
        <v>38</v>
      </c>
      <c r="C55" s="133" t="str">
        <f>IF('Orçamento-base'!C55&gt;0,'Orçamento-base'!C55,"")</f>
        <v>6.1</v>
      </c>
      <c r="D55" s="134" t="str">
        <f>IF('Orçamento-base'!G55&gt;0,'Orçamento-base'!G55,"")</f>
        <v>REGISTRO DE GAVETA BRUTO, LATÃO, ROSCÁVEL, 1", COM ACABAMENTO E CANOPLA CROMADOS - FORNECIMENTO E INSTALAÇÃO. AF_08/2021</v>
      </c>
      <c r="E55" s="135">
        <f>IF('Orçamento-base'!H55&gt;0,'Orçamento-base'!H55,"")</f>
        <v>2</v>
      </c>
      <c r="F55" s="136" t="str">
        <f>IF('Orçamento-base'!I55&gt;0,'Orçamento-base'!I55,"")</f>
        <v>UN</v>
      </c>
      <c r="G55" s="137" t="str">
        <f t="shared" si="14"/>
        <v/>
      </c>
      <c r="H55" s="138" t="str">
        <f t="shared" si="15"/>
        <v/>
      </c>
      <c r="I55" s="147"/>
      <c r="J55" s="147"/>
      <c r="K55" s="148"/>
      <c r="L55" s="149"/>
      <c r="M55" s="149"/>
    </row>
    <row r="56" spans="1:13" ht="30">
      <c r="A56" s="133">
        <f>IF('Orçamento-base'!A56&gt;0,'Orçamento-base'!A56,"")</f>
        <v>1</v>
      </c>
      <c r="B56" s="133">
        <f>'Orçamento-base'!B56</f>
        <v>39</v>
      </c>
      <c r="C56" s="133" t="str">
        <f>IF('Orçamento-base'!C56&gt;0,'Orçamento-base'!C56,"")</f>
        <v>6.2</v>
      </c>
      <c r="D56" s="134" t="str">
        <f>IF('Orçamento-base'!G56&gt;0,'Orçamento-base'!G56,"")</f>
        <v>ENGATE FLEXÍVEL EM PLÁSTICO BRANCO, 1/2" X 30CM - FORNECIMENTO E INSTALAÇÃO. AF_01/2020</v>
      </c>
      <c r="E56" s="135">
        <f>IF('Orçamento-base'!H56&gt;0,'Orçamento-base'!H56,"")</f>
        <v>2</v>
      </c>
      <c r="F56" s="136" t="str">
        <f>IF('Orçamento-base'!I56&gt;0,'Orçamento-base'!I56,"")</f>
        <v>UN</v>
      </c>
      <c r="G56" s="137" t="str">
        <f t="shared" ref="G56:G66" si="16">IFERROR(IF(L56+M56&lt;&gt;0,ROUND(ROUND(L56,4)+ROUND(M56,4),4),""),"")</f>
        <v/>
      </c>
      <c r="H56" s="138" t="str">
        <f t="shared" ref="H56:H66" si="17">IFERROR(IF(E56*G56&lt;&gt;0,ROUND(ROUND(E56,4)*ROUND(G56,4),2),""),"")</f>
        <v/>
      </c>
      <c r="I56" s="147"/>
      <c r="J56" s="147"/>
      <c r="K56" s="148"/>
      <c r="L56" s="149"/>
      <c r="M56" s="149"/>
    </row>
    <row r="57" spans="1:13" ht="30">
      <c r="A57" s="133">
        <f>IF('Orçamento-base'!A57&gt;0,'Orçamento-base'!A57,"")</f>
        <v>1</v>
      </c>
      <c r="B57" s="133">
        <f>'Orçamento-base'!B57</f>
        <v>40</v>
      </c>
      <c r="C57" s="133" t="str">
        <f>IF('Orçamento-base'!C57&gt;0,'Orçamento-base'!C57,"")</f>
        <v>6.3</v>
      </c>
      <c r="D57" s="134" t="str">
        <f>IF('Orçamento-base'!G57&gt;0,'Orçamento-base'!G57,"")</f>
        <v>TUBO, PVC, SOLDÁVEL, DE 20MM, INSTALADO EM RAMAL OU SUB-RAMAL DE ÁGUA - FORNECIMENTO E INSTALAÇÃO. AF_06/2022</v>
      </c>
      <c r="E57" s="135">
        <f>IF('Orçamento-base'!H57&gt;0,'Orçamento-base'!H57,"")</f>
        <v>37.5</v>
      </c>
      <c r="F57" s="136" t="str">
        <f>IF('Orçamento-base'!I57&gt;0,'Orçamento-base'!I57,"")</f>
        <v>m</v>
      </c>
      <c r="G57" s="137" t="str">
        <f t="shared" si="16"/>
        <v/>
      </c>
      <c r="H57" s="138" t="str">
        <f t="shared" si="17"/>
        <v/>
      </c>
      <c r="I57" s="147"/>
      <c r="J57" s="147"/>
      <c r="K57" s="148"/>
      <c r="L57" s="149"/>
      <c r="M57" s="149"/>
    </row>
    <row r="58" spans="1:13" ht="45">
      <c r="A58" s="133">
        <f>IF('Orçamento-base'!A58&gt;0,'Orçamento-base'!A58,"")</f>
        <v>1</v>
      </c>
      <c r="B58" s="133">
        <f>'Orçamento-base'!B58</f>
        <v>41</v>
      </c>
      <c r="C58" s="133" t="str">
        <f>IF('Orçamento-base'!C58&gt;0,'Orçamento-base'!C58,"")</f>
        <v>6.4</v>
      </c>
      <c r="D58" s="134" t="str">
        <f>IF('Orçamento-base'!G58&gt;0,'Orçamento-base'!G58,"")</f>
        <v>TUBO PVC, SERIE NORMAL, ESGOTO PREDIAL, DN 40 MM, FORNECIDO E INSTALADO EM RAMAL DE DESCARGA OU RAMAL DE ESGOTO SANITÁRIO. AF_08/2022</v>
      </c>
      <c r="E58" s="135">
        <f>IF('Orçamento-base'!H58&gt;0,'Orçamento-base'!H58,"")</f>
        <v>8.5</v>
      </c>
      <c r="F58" s="136" t="str">
        <f>IF('Orçamento-base'!I58&gt;0,'Orçamento-base'!I58,"")</f>
        <v>m</v>
      </c>
      <c r="G58" s="137" t="str">
        <f t="shared" si="16"/>
        <v/>
      </c>
      <c r="H58" s="138" t="str">
        <f t="shared" si="17"/>
        <v/>
      </c>
      <c r="I58" s="147"/>
      <c r="J58" s="147"/>
      <c r="K58" s="148"/>
      <c r="L58" s="149"/>
      <c r="M58" s="149"/>
    </row>
    <row r="59" spans="1:13" ht="45">
      <c r="A59" s="133">
        <f>IF('Orçamento-base'!A59&gt;0,'Orçamento-base'!A59,"")</f>
        <v>1</v>
      </c>
      <c r="B59" s="133">
        <f>'Orçamento-base'!B59</f>
        <v>42</v>
      </c>
      <c r="C59" s="133" t="str">
        <f>IF('Orçamento-base'!C59&gt;0,'Orçamento-base'!C59,"")</f>
        <v>6.5</v>
      </c>
      <c r="D59" s="134" t="str">
        <f>IF('Orçamento-base'!G59&gt;0,'Orçamento-base'!G59,"")</f>
        <v>TUBO PVC, SERIE NORMAL, ESGOTO PREDIAL, DN 50 MM, FORNECIDO E INSTALADO EM RAMAL DE DESCARGA OU RAMAL DE ESGOTO SANITÁRIO. AF_08/2022</v>
      </c>
      <c r="E59" s="135">
        <f>IF('Orçamento-base'!H59&gt;0,'Orçamento-base'!H59,"")</f>
        <v>6.5</v>
      </c>
      <c r="F59" s="136" t="str">
        <f>IF('Orçamento-base'!I59&gt;0,'Orçamento-base'!I59,"")</f>
        <v>m²</v>
      </c>
      <c r="G59" s="137" t="str">
        <f t="shared" si="16"/>
        <v/>
      </c>
      <c r="H59" s="138" t="str">
        <f t="shared" si="17"/>
        <v/>
      </c>
      <c r="I59" s="147"/>
      <c r="J59" s="147"/>
      <c r="K59" s="148"/>
      <c r="L59" s="149"/>
      <c r="M59" s="149"/>
    </row>
    <row r="60" spans="1:13" ht="45">
      <c r="A60" s="133">
        <f>IF('Orçamento-base'!A60&gt;0,'Orçamento-base'!A60,"")</f>
        <v>1</v>
      </c>
      <c r="B60" s="133">
        <f>'Orçamento-base'!B60</f>
        <v>43</v>
      </c>
      <c r="C60" s="133" t="str">
        <f>IF('Orçamento-base'!C60&gt;0,'Orçamento-base'!C60,"")</f>
        <v>6.6</v>
      </c>
      <c r="D60" s="134" t="str">
        <f>IF('Orçamento-base'!G60&gt;0,'Orçamento-base'!G60,"")</f>
        <v>TUBO PVC, SERIE NORMAL, ESGOTO PREDIAL, DN 100 MM, FORNECIDO E INSTALADO EM RAMAL DE DESCARGA OU RAMAL DE ESGOTO SANITÁRIO. AF_08/2022</v>
      </c>
      <c r="E60" s="135">
        <f>IF('Orçamento-base'!H60&gt;0,'Orçamento-base'!H60,"")</f>
        <v>4.5</v>
      </c>
      <c r="F60" s="136" t="str">
        <f>IF('Orçamento-base'!I60&gt;0,'Orçamento-base'!I60,"")</f>
        <v>m</v>
      </c>
      <c r="G60" s="137" t="str">
        <f t="shared" si="16"/>
        <v/>
      </c>
      <c r="H60" s="138" t="str">
        <f t="shared" si="17"/>
        <v/>
      </c>
      <c r="I60" s="147"/>
      <c r="J60" s="147"/>
      <c r="K60" s="148"/>
      <c r="L60" s="149"/>
      <c r="M60" s="149"/>
    </row>
    <row r="61" spans="1:13" ht="45">
      <c r="A61" s="133">
        <f>IF('Orçamento-base'!A61&gt;0,'Orçamento-base'!A61,"")</f>
        <v>1</v>
      </c>
      <c r="B61" s="133">
        <f>'Orçamento-base'!B61</f>
        <v>44</v>
      </c>
      <c r="C61" s="133" t="str">
        <f>IF('Orçamento-base'!C61&gt;0,'Orçamento-base'!C61,"")</f>
        <v>6.7</v>
      </c>
      <c r="D61" s="134" t="str">
        <f>IF('Orçamento-base'!G61&gt;0,'Orçamento-base'!G61,"")</f>
        <v>CAIXA DE GORDURA SIMPLES (CAPACIDADE: 36 L), RETANGULAR, EM ALVENARIA COM BLOCOS DE CONCRETO, DIMENSÕES INTERNAS = 0,2X0,4 M, ALTURA INTERNA = 0,8 M. AF_12/2020</v>
      </c>
      <c r="E61" s="135">
        <f>IF('Orçamento-base'!H61&gt;0,'Orçamento-base'!H61,"")</f>
        <v>1</v>
      </c>
      <c r="F61" s="136" t="str">
        <f>IF('Orçamento-base'!I61&gt;0,'Orçamento-base'!I61,"")</f>
        <v>UN</v>
      </c>
      <c r="G61" s="137" t="str">
        <f t="shared" si="16"/>
        <v/>
      </c>
      <c r="H61" s="138" t="str">
        <f t="shared" si="17"/>
        <v/>
      </c>
      <c r="I61" s="147"/>
      <c r="J61" s="147"/>
      <c r="K61" s="148"/>
      <c r="L61" s="149"/>
      <c r="M61" s="149"/>
    </row>
    <row r="62" spans="1:13" ht="30">
      <c r="A62" s="133">
        <f>IF('Orçamento-base'!A62&gt;0,'Orçamento-base'!A62,"")</f>
        <v>1</v>
      </c>
      <c r="B62" s="133">
        <f>'Orçamento-base'!B62</f>
        <v>45</v>
      </c>
      <c r="C62" s="133" t="str">
        <f>IF('Orçamento-base'!C62&gt;0,'Orçamento-base'!C62,"")</f>
        <v>6.8</v>
      </c>
      <c r="D62" s="134" t="str">
        <f>IF('Orçamento-base'!G62&gt;0,'Orçamento-base'!G62,"")</f>
        <v>CAIXA ENTERRADA HIDRÁULICA RETANGULAR, EM CONCRETO PRÉ-MOLDADO, DIMENSÕES INTERNAS: 0,6X0,6X0,5 M. AF_12/2020</v>
      </c>
      <c r="E62" s="135">
        <f>IF('Orçamento-base'!H62&gt;0,'Orçamento-base'!H62,"")</f>
        <v>1</v>
      </c>
      <c r="F62" s="136" t="str">
        <f>IF('Orçamento-base'!I62&gt;0,'Orçamento-base'!I62,"")</f>
        <v>UN</v>
      </c>
      <c r="G62" s="137" t="str">
        <f t="shared" si="16"/>
        <v/>
      </c>
      <c r="H62" s="138" t="str">
        <f t="shared" si="17"/>
        <v/>
      </c>
      <c r="I62" s="147"/>
      <c r="J62" s="147"/>
      <c r="K62" s="148"/>
      <c r="L62" s="149"/>
      <c r="M62" s="149"/>
    </row>
    <row r="63" spans="1:13" ht="45">
      <c r="A63" s="133">
        <f>IF('Orçamento-base'!A63&gt;0,'Orçamento-base'!A63,"")</f>
        <v>1</v>
      </c>
      <c r="B63" s="133">
        <f>'Orçamento-base'!B63</f>
        <v>46</v>
      </c>
      <c r="C63" s="133" t="str">
        <f>IF('Orçamento-base'!C63&gt;0,'Orçamento-base'!C63,"")</f>
        <v>6.9</v>
      </c>
      <c r="D63" s="134" t="str">
        <f>IF('Orçamento-base'!G63&gt;0,'Orçamento-base'!G63,"")</f>
        <v>RALO SIFONADO, PVC, DN 100 X 40 MM, JUNTA SOLDÁVEL, FORNECIDO E INSTALADO EM RAMAL DE DESCARGA OU EM RAMAL DE ESGOTO SANITÁRIO. AF_08/2022</v>
      </c>
      <c r="E63" s="135">
        <f>IF('Orçamento-base'!H63&gt;0,'Orçamento-base'!H63,"")</f>
        <v>1</v>
      </c>
      <c r="F63" s="136" t="str">
        <f>IF('Orçamento-base'!I63&gt;0,'Orçamento-base'!I63,"")</f>
        <v>UN</v>
      </c>
      <c r="G63" s="137" t="str">
        <f t="shared" si="16"/>
        <v/>
      </c>
      <c r="H63" s="138" t="str">
        <f t="shared" si="17"/>
        <v/>
      </c>
      <c r="I63" s="147"/>
      <c r="J63" s="147"/>
      <c r="K63" s="148"/>
      <c r="L63" s="149"/>
      <c r="M63" s="149"/>
    </row>
    <row r="64" spans="1:13" ht="45">
      <c r="A64" s="133">
        <f>IF('Orçamento-base'!A64&gt;0,'Orçamento-base'!A64,"")</f>
        <v>1</v>
      </c>
      <c r="B64" s="133">
        <f>'Orçamento-base'!B64</f>
        <v>47</v>
      </c>
      <c r="C64" s="133" t="str">
        <f>IF('Orçamento-base'!C64&gt;0,'Orçamento-base'!C64,"")</f>
        <v>6.10</v>
      </c>
      <c r="D64" s="134" t="str">
        <f>IF('Orçamento-base'!G64&gt;0,'Orçamento-base'!G64,"")</f>
        <v>SUMIDOURO RETANGULAR, EM ALVENARIA COM TIJOLOS CERÂMICOS MACIÇOS, DIMENSÕES INTERNAS: 0,8 X 1,4 X H=3,0 M, ÁREA DE INFILTRAÇÃO: 13,2 M² (PARA 5 CONTRIBUINTES). AF_12/2020</v>
      </c>
      <c r="E64" s="135">
        <f>IF('Orçamento-base'!H64&gt;0,'Orçamento-base'!H64,"")</f>
        <v>1</v>
      </c>
      <c r="F64" s="136" t="str">
        <f>IF('Orçamento-base'!I64&gt;0,'Orçamento-base'!I64,"")</f>
        <v>UN</v>
      </c>
      <c r="G64" s="137" t="str">
        <f t="shared" si="16"/>
        <v/>
      </c>
      <c r="H64" s="138" t="str">
        <f t="shared" si="17"/>
        <v/>
      </c>
      <c r="I64" s="147"/>
      <c r="J64" s="147"/>
      <c r="K64" s="148"/>
      <c r="L64" s="149"/>
      <c r="M64" s="149"/>
    </row>
    <row r="65" spans="1:13" ht="60">
      <c r="A65" s="133">
        <f>IF('Orçamento-base'!A65&gt;0,'Orçamento-base'!A65,"")</f>
        <v>1</v>
      </c>
      <c r="B65" s="133">
        <f>'Orçamento-base'!B65</f>
        <v>48</v>
      </c>
      <c r="C65" s="133" t="str">
        <f>IF('Orçamento-base'!C65&gt;0,'Orçamento-base'!C65,"")</f>
        <v>6.11</v>
      </c>
      <c r="D65" s="134" t="str">
        <f>IF('Orçamento-base'!G65&gt;0,'Orçamento-base'!G65,"")</f>
        <v>BANCADA GRANITO CINZA  150 X 60 CM, COM CUBA DE EMBUTIR DE AÇO, VÁLVULA AMERICANA EM METAL, SIFÃO FLEXÍVEL EM PVC, ENGATE FLEXÍVEL 30 CM, TORNEIRA CROMADA LONGA, DE PAREDE, 1/2" OU 3/4", P/ COZINHA, PADRÃO POPULAR - FORNEC. E INSTALAÇÃO. AF_01/2020</v>
      </c>
      <c r="E65" s="135">
        <f>IF('Orçamento-base'!H65&gt;0,'Orçamento-base'!H65,"")</f>
        <v>1</v>
      </c>
      <c r="F65" s="136" t="str">
        <f>IF('Orçamento-base'!I65&gt;0,'Orçamento-base'!I65,"")</f>
        <v>UN</v>
      </c>
      <c r="G65" s="137" t="str">
        <f t="shared" si="16"/>
        <v/>
      </c>
      <c r="H65" s="138" t="str">
        <f t="shared" si="17"/>
        <v/>
      </c>
      <c r="I65" s="147"/>
      <c r="J65" s="147"/>
      <c r="K65" s="148"/>
      <c r="L65" s="149"/>
      <c r="M65" s="149"/>
    </row>
    <row r="66" spans="1:13" ht="45">
      <c r="A66" s="133">
        <f>IF('Orçamento-base'!A66&gt;0,'Orçamento-base'!A66,"")</f>
        <v>1</v>
      </c>
      <c r="B66" s="133">
        <f>'Orçamento-base'!B66</f>
        <v>49</v>
      </c>
      <c r="C66" s="133" t="str">
        <f>IF('Orçamento-base'!C66&gt;0,'Orçamento-base'!C66,"")</f>
        <v>6.12</v>
      </c>
      <c r="D66" s="134" t="str">
        <f>IF('Orçamento-base'!G66&gt;0,'Orçamento-base'!G66,"")</f>
        <v>TANQUE SÉPTICO CIRCULAR, EM CONCRETO PRÉ-MOLDADO, DIÂMETRO INTERNO = 1,10 M, ALTURA INTERNA = 2,50 M, VOLUME ÚTIL: 2138,2 L (PARA 5 CONTRIBUINTES). AF_12/2020_PA</v>
      </c>
      <c r="E66" s="135">
        <f>IF('Orçamento-base'!H66&gt;0,'Orçamento-base'!H66,"")</f>
        <v>1</v>
      </c>
      <c r="F66" s="136" t="str">
        <f>IF('Orçamento-base'!I66&gt;0,'Orçamento-base'!I66,"")</f>
        <v>UN</v>
      </c>
      <c r="G66" s="137" t="str">
        <f t="shared" si="16"/>
        <v/>
      </c>
      <c r="H66" s="138" t="str">
        <f t="shared" si="17"/>
        <v/>
      </c>
      <c r="I66" s="147"/>
      <c r="J66" s="147"/>
      <c r="K66" s="148"/>
      <c r="L66" s="149"/>
      <c r="M66" s="149"/>
    </row>
    <row r="67" spans="1:13" ht="30">
      <c r="A67" s="133">
        <f>IF('Orçamento-base'!A67&gt;0,'Orçamento-base'!A67,"")</f>
        <v>1</v>
      </c>
      <c r="B67" s="133">
        <f>'Orçamento-base'!B67</f>
        <v>50</v>
      </c>
      <c r="C67" s="133" t="str">
        <f>IF('Orçamento-base'!C67&gt;0,'Orçamento-base'!C67,"")</f>
        <v>6.13</v>
      </c>
      <c r="D67" s="134" t="str">
        <f>IF('Orçamento-base'!G67&gt;0,'Orçamento-base'!G67,"")</f>
        <v>HIDRÔMETRO DN 1/2", 1,5 M3/H - FORNECIMENTO E INSTALAÇÃO. AF_03/2024</v>
      </c>
      <c r="E67" s="135">
        <f>IF('Orçamento-base'!H67&gt;0,'Orçamento-base'!H67,"")</f>
        <v>1</v>
      </c>
      <c r="F67" s="136" t="str">
        <f>IF('Orçamento-base'!I67&gt;0,'Orçamento-base'!I67,"")</f>
        <v>UN</v>
      </c>
      <c r="G67" s="137" t="str">
        <f t="shared" ref="G67:G70" si="18">IFERROR(IF(L67+M67&lt;&gt;0,ROUND(ROUND(L67,4)+ROUND(M67,4),4),""),"")</f>
        <v/>
      </c>
      <c r="H67" s="138" t="str">
        <f t="shared" ref="H67:H70" si="19">IFERROR(IF(E67*G67&lt;&gt;0,ROUND(ROUND(E67,4)*ROUND(G67,4),2),""),"")</f>
        <v/>
      </c>
      <c r="I67" s="147"/>
      <c r="J67" s="147"/>
      <c r="K67" s="148"/>
      <c r="L67" s="149"/>
      <c r="M67" s="149"/>
    </row>
    <row r="68" spans="1:13" ht="30">
      <c r="A68" s="133">
        <f>IF('Orçamento-base'!A68&gt;0,'Orçamento-base'!A68,"")</f>
        <v>1</v>
      </c>
      <c r="B68" s="133">
        <f>'Orçamento-base'!B68</f>
        <v>51</v>
      </c>
      <c r="C68" s="133" t="str">
        <f>IF('Orçamento-base'!C68&gt;0,'Orçamento-base'!C68,"")</f>
        <v>6.14</v>
      </c>
      <c r="D68" s="134" t="str">
        <f>IF('Orçamento-base'!G68&gt;0,'Orçamento-base'!G68,"")</f>
        <v>VASO SANITARIO SIFONADO CONVENCIONAL COM  LOUÇA BRANCA - FORNECIMENTO E INSTALAÇÃO. AF_01/2020</v>
      </c>
      <c r="E68" s="135">
        <f>IF('Orçamento-base'!H68&gt;0,'Orçamento-base'!H68,"")</f>
        <v>1</v>
      </c>
      <c r="F68" s="136" t="str">
        <f>IF('Orçamento-base'!I68&gt;0,'Orçamento-base'!I68,"")</f>
        <v>UN</v>
      </c>
      <c r="G68" s="137" t="str">
        <f t="shared" si="18"/>
        <v/>
      </c>
      <c r="H68" s="138" t="str">
        <f t="shared" si="19"/>
        <v/>
      </c>
      <c r="I68" s="147"/>
      <c r="J68" s="147"/>
      <c r="K68" s="148"/>
      <c r="L68" s="149"/>
      <c r="M68" s="149"/>
    </row>
    <row r="69" spans="1:13" ht="30">
      <c r="A69" s="133">
        <f>IF('Orçamento-base'!A69&gt;0,'Orçamento-base'!A69,"")</f>
        <v>1</v>
      </c>
      <c r="B69" s="133">
        <f>'Orçamento-base'!B69</f>
        <v>52</v>
      </c>
      <c r="C69" s="133" t="str">
        <f>IF('Orçamento-base'!C69&gt;0,'Orçamento-base'!C69,"")</f>
        <v>6.15</v>
      </c>
      <c r="D69" s="134" t="str">
        <f>IF('Orçamento-base'!G69&gt;0,'Orçamento-base'!G69,"")</f>
        <v>LAVATÓRIO LOUÇA BRANCA COM COLUNA, *44 X 35,5* CM, PADRÃO POPULAR - FORNECIMENTO E INSTALAÇÃO. AF_01/2020</v>
      </c>
      <c r="E69" s="135">
        <f>IF('Orçamento-base'!H69&gt;0,'Orçamento-base'!H69,"")</f>
        <v>1</v>
      </c>
      <c r="F69" s="136" t="str">
        <f>IF('Orçamento-base'!I69&gt;0,'Orçamento-base'!I69,"")</f>
        <v>UN</v>
      </c>
      <c r="G69" s="137" t="str">
        <f t="shared" si="18"/>
        <v/>
      </c>
      <c r="H69" s="138" t="str">
        <f t="shared" si="19"/>
        <v/>
      </c>
      <c r="I69" s="147"/>
      <c r="J69" s="147"/>
      <c r="K69" s="148"/>
      <c r="L69" s="149"/>
      <c r="M69" s="149"/>
    </row>
    <row r="70" spans="1:13" ht="30">
      <c r="A70" s="133">
        <f>IF('Orçamento-base'!A70&gt;0,'Orçamento-base'!A70,"")</f>
        <v>1</v>
      </c>
      <c r="B70" s="133">
        <f>'Orçamento-base'!B70</f>
        <v>53</v>
      </c>
      <c r="C70" s="133" t="str">
        <f>IF('Orçamento-base'!C70&gt;0,'Orçamento-base'!C70,"")</f>
        <v>6.16</v>
      </c>
      <c r="D70" s="134" t="str">
        <f>IF('Orçamento-base'!G70&gt;0,'Orçamento-base'!G70,"")</f>
        <v>CHUVEIRO ELÉTRICO COMUM CORPO PLÁSTICO, TIPO DUCHA - FORNECIMENTO E INSTALAÇÃO. AF_01/2020</v>
      </c>
      <c r="E70" s="135">
        <f>IF('Orçamento-base'!H70&gt;0,'Orçamento-base'!H70,"")</f>
        <v>1</v>
      </c>
      <c r="F70" s="136" t="str">
        <f>IF('Orçamento-base'!I70&gt;0,'Orçamento-base'!I70,"")</f>
        <v>UN</v>
      </c>
      <c r="G70" s="137" t="str">
        <f t="shared" si="18"/>
        <v/>
      </c>
      <c r="H70" s="138" t="str">
        <f t="shared" si="19"/>
        <v/>
      </c>
      <c r="I70" s="147"/>
      <c r="J70" s="147"/>
      <c r="K70" s="148"/>
      <c r="L70" s="149"/>
      <c r="M70" s="149"/>
    </row>
    <row r="71" spans="1:13" ht="45">
      <c r="A71" s="133">
        <f>IF('Orçamento-base'!A71&gt;0,'Orçamento-base'!A71,"")</f>
        <v>1</v>
      </c>
      <c r="B71" s="133">
        <f>'Orçamento-base'!B71</f>
        <v>54</v>
      </c>
      <c r="C71" s="133" t="str">
        <f>IF('Orçamento-base'!C71&gt;0,'Orçamento-base'!C71,"")</f>
        <v>6.17</v>
      </c>
      <c r="D71" s="134" t="str">
        <f>IF('Orçamento-base'!G71&gt;0,'Orçamento-base'!G71,"")</f>
        <v>REGISTRO DE PRESSÃO BRUTO, LATÃO, ROSCÁVEL, 1/2", COM ACABAMENTO E CANOPLA CROMADOS - FORNECIMENTO E INSTALAÇÃO. AF_08/2021</v>
      </c>
      <c r="E71" s="135">
        <f>IF('Orçamento-base'!H71&gt;0,'Orçamento-base'!H71,"")</f>
        <v>1</v>
      </c>
      <c r="F71" s="136" t="str">
        <f>IF('Orçamento-base'!I71&gt;0,'Orçamento-base'!I71,"")</f>
        <v>UN</v>
      </c>
      <c r="G71" s="137" t="str">
        <f t="shared" ref="G71:G80" si="20">IFERROR(IF(L71+M71&lt;&gt;0,ROUND(ROUND(L71,4)+ROUND(M71,4),4),""),"")</f>
        <v/>
      </c>
      <c r="H71" s="138" t="str">
        <f t="shared" ref="H71:H80" si="21">IFERROR(IF(E71*G71&lt;&gt;0,ROUND(ROUND(E71,4)*ROUND(G71,4),2),""),"")</f>
        <v/>
      </c>
      <c r="I71" s="147"/>
      <c r="J71" s="147"/>
      <c r="K71" s="148"/>
      <c r="L71" s="149"/>
      <c r="M71" s="149"/>
    </row>
    <row r="72" spans="1:13" ht="45">
      <c r="A72" s="133">
        <f>IF('Orçamento-base'!A72&gt;0,'Orçamento-base'!A72,"")</f>
        <v>1</v>
      </c>
      <c r="B72" s="133">
        <f>'Orçamento-base'!B72</f>
        <v>55</v>
      </c>
      <c r="C72" s="133" t="str">
        <f>IF('Orçamento-base'!C72&gt;0,'Orçamento-base'!C72,"")</f>
        <v>6.18</v>
      </c>
      <c r="D72" s="134" t="str">
        <f>IF('Orçamento-base'!G72&gt;0,'Orçamento-base'!G72,"")</f>
        <v>FILTRO ANAERÓBIO CIRCULAR, EM CONCRETO PRÉ-MOLDADO, DIÂMETRO INTERNO = 1,10 M, ALTURA INTERNA = 1,50 M, VOLUME ÚTIL: 1140,4 L (PARA 5 CONTRIBUINTES). AF_12/2020_PA</v>
      </c>
      <c r="E72" s="135">
        <f>IF('Orçamento-base'!H72&gt;0,'Orçamento-base'!H72,"")</f>
        <v>1</v>
      </c>
      <c r="F72" s="136" t="str">
        <f>IF('Orçamento-base'!I72&gt;0,'Orçamento-base'!I72,"")</f>
        <v>UN</v>
      </c>
      <c r="G72" s="137" t="str">
        <f t="shared" si="20"/>
        <v/>
      </c>
      <c r="H72" s="138" t="str">
        <f t="shared" si="21"/>
        <v/>
      </c>
      <c r="I72" s="147"/>
      <c r="J72" s="147"/>
      <c r="K72" s="148"/>
      <c r="L72" s="149"/>
      <c r="M72" s="149"/>
    </row>
    <row r="73" spans="1:13">
      <c r="A73" s="133" t="str">
        <f>IF('Orçamento-base'!A73&gt;0,'Orçamento-base'!A73,"")</f>
        <v/>
      </c>
      <c r="B73" s="133" t="str">
        <f>'Orçamento-base'!B73</f>
        <v/>
      </c>
      <c r="C73" s="133">
        <f>IF('Orçamento-base'!C73&gt;0,'Orçamento-base'!C73,"")</f>
        <v>7</v>
      </c>
      <c r="D73" s="134" t="str">
        <f>IF('Orçamento-base'!G73&gt;0,'Orçamento-base'!G73,"")</f>
        <v>ELÉTRICO</v>
      </c>
      <c r="E73" s="135" t="str">
        <f>IF('Orçamento-base'!H73&gt;0,'Orçamento-base'!H73,"")</f>
        <v/>
      </c>
      <c r="F73" s="136" t="str">
        <f>IF('Orçamento-base'!I73&gt;0,'Orçamento-base'!I73,"")</f>
        <v/>
      </c>
      <c r="G73" s="137" t="str">
        <f t="shared" si="20"/>
        <v/>
      </c>
      <c r="H73" s="138" t="str">
        <f t="shared" si="21"/>
        <v/>
      </c>
      <c r="I73" s="147"/>
      <c r="J73" s="147"/>
      <c r="K73" s="148"/>
      <c r="L73" s="149"/>
      <c r="M73" s="149"/>
    </row>
    <row r="74" spans="1:13" ht="45">
      <c r="A74" s="133">
        <f>IF('Orçamento-base'!A74&gt;0,'Orçamento-base'!A74,"")</f>
        <v>1</v>
      </c>
      <c r="B74" s="133">
        <f>'Orçamento-base'!B74</f>
        <v>56</v>
      </c>
      <c r="C74" s="133" t="str">
        <f>IF('Orçamento-base'!C74&gt;0,'Orçamento-base'!C74,"")</f>
        <v>7.1</v>
      </c>
      <c r="D74" s="134" t="str">
        <f>IF('Orçamento-base'!G74&gt;0,'Orçamento-base'!G74,"")</f>
        <v>QUADRO DE DISTRIBUIÇÃO DE ENERGIA EM PVC, DE EMBUTIR, SEM BARRAMENTO, PARA 6 DISJUNTORES - FORNECIMENTO E INSTALAÇÃO. AF_10/2020</v>
      </c>
      <c r="E74" s="135">
        <f>IF('Orçamento-base'!H74&gt;0,'Orçamento-base'!H74,"")</f>
        <v>1</v>
      </c>
      <c r="F74" s="136" t="str">
        <f>IF('Orçamento-base'!I74&gt;0,'Orçamento-base'!I74,"")</f>
        <v>UN</v>
      </c>
      <c r="G74" s="137" t="str">
        <f t="shared" si="20"/>
        <v/>
      </c>
      <c r="H74" s="138" t="str">
        <f t="shared" si="21"/>
        <v/>
      </c>
      <c r="I74" s="147"/>
      <c r="J74" s="147"/>
      <c r="K74" s="148"/>
      <c r="L74" s="149"/>
      <c r="M74" s="149"/>
    </row>
    <row r="75" spans="1:13" ht="30">
      <c r="A75" s="133">
        <f>IF('Orçamento-base'!A75&gt;0,'Orçamento-base'!A75,"")</f>
        <v>1</v>
      </c>
      <c r="B75" s="133">
        <f>'Orçamento-base'!B75</f>
        <v>57</v>
      </c>
      <c r="C75" s="133" t="str">
        <f>IF('Orçamento-base'!C75&gt;0,'Orçamento-base'!C75,"")</f>
        <v>7.2</v>
      </c>
      <c r="D75" s="134" t="str">
        <f>IF('Orçamento-base'!G75&gt;0,'Orçamento-base'!G75,"")</f>
        <v>DISJUNTOR MONOPOLAR TIPO DIN, CORRENTE NOMINAL DE 10A - FORNECIMENTO E INSTALAÇÃO. AF_10/2020</v>
      </c>
      <c r="E75" s="135">
        <f>IF('Orçamento-base'!H75&gt;0,'Orçamento-base'!H75,"")</f>
        <v>2</v>
      </c>
      <c r="F75" s="136" t="str">
        <f>IF('Orçamento-base'!I75&gt;0,'Orçamento-base'!I75,"")</f>
        <v>UN</v>
      </c>
      <c r="G75" s="137" t="str">
        <f t="shared" si="20"/>
        <v/>
      </c>
      <c r="H75" s="138" t="str">
        <f t="shared" si="21"/>
        <v/>
      </c>
      <c r="I75" s="147"/>
      <c r="J75" s="147"/>
      <c r="K75" s="148"/>
      <c r="L75" s="149"/>
      <c r="M75" s="149"/>
    </row>
    <row r="76" spans="1:13" ht="30">
      <c r="A76" s="133">
        <f>IF('Orçamento-base'!A76&gt;0,'Orçamento-base'!A76,"")</f>
        <v>1</v>
      </c>
      <c r="B76" s="133">
        <f>'Orçamento-base'!B76</f>
        <v>58</v>
      </c>
      <c r="C76" s="133" t="str">
        <f>IF('Orçamento-base'!C76&gt;0,'Orçamento-base'!C76,"")</f>
        <v>7.3</v>
      </c>
      <c r="D76" s="134" t="str">
        <f>IF('Orçamento-base'!G76&gt;0,'Orçamento-base'!G76,"")</f>
        <v>DISJUNTOR MONOPOLAR TIPO DIN, CORRENTE NOMINAL DE 16A - FORNECIMENTO E INSTALAÇÃO. AF_10/2020</v>
      </c>
      <c r="E76" s="135">
        <f>IF('Orçamento-base'!H76&gt;0,'Orçamento-base'!H76,"")</f>
        <v>1</v>
      </c>
      <c r="F76" s="136" t="str">
        <f>IF('Orçamento-base'!I76&gt;0,'Orçamento-base'!I76,"")</f>
        <v>UN</v>
      </c>
      <c r="G76" s="137" t="str">
        <f t="shared" si="20"/>
        <v/>
      </c>
      <c r="H76" s="138" t="str">
        <f t="shared" si="21"/>
        <v/>
      </c>
      <c r="I76" s="147"/>
      <c r="J76" s="147"/>
      <c r="K76" s="148"/>
      <c r="L76" s="149"/>
      <c r="M76" s="149"/>
    </row>
    <row r="77" spans="1:13" ht="30">
      <c r="A77" s="133">
        <f>IF('Orçamento-base'!A77&gt;0,'Orçamento-base'!A77,"")</f>
        <v>1</v>
      </c>
      <c r="B77" s="133">
        <f>'Orçamento-base'!B77</f>
        <v>59</v>
      </c>
      <c r="C77" s="133" t="str">
        <f>IF('Orçamento-base'!C77&gt;0,'Orçamento-base'!C77,"")</f>
        <v>7.4</v>
      </c>
      <c r="D77" s="134" t="str">
        <f>IF('Orçamento-base'!G77&gt;0,'Orçamento-base'!G77,"")</f>
        <v>DISJUNTOR MONOPOLAR TIPO DIN, CORRENTE NOMINAL DE 32A - FORNECIMENTO E INSTALAÇÃO. AF_10/2020</v>
      </c>
      <c r="E77" s="135">
        <f>IF('Orçamento-base'!H77&gt;0,'Orçamento-base'!H77,"")</f>
        <v>1</v>
      </c>
      <c r="F77" s="136" t="str">
        <f>IF('Orçamento-base'!I77&gt;0,'Orçamento-base'!I77,"")</f>
        <v>UN</v>
      </c>
      <c r="G77" s="137" t="str">
        <f t="shared" si="20"/>
        <v/>
      </c>
      <c r="H77" s="138" t="str">
        <f t="shared" si="21"/>
        <v/>
      </c>
      <c r="I77" s="147"/>
      <c r="J77" s="147"/>
      <c r="K77" s="148"/>
      <c r="L77" s="149"/>
      <c r="M77" s="149"/>
    </row>
    <row r="78" spans="1:13" ht="45">
      <c r="A78" s="133">
        <f>IF('Orçamento-base'!A78&gt;0,'Orçamento-base'!A78,"")</f>
        <v>1</v>
      </c>
      <c r="B78" s="133">
        <f>'Orçamento-base'!B78</f>
        <v>60</v>
      </c>
      <c r="C78" s="133" t="str">
        <f>IF('Orçamento-base'!C78&gt;0,'Orçamento-base'!C78,"")</f>
        <v>7.5</v>
      </c>
      <c r="D78" s="134" t="str">
        <f>IF('Orçamento-base'!G78&gt;0,'Orçamento-base'!G78,"")</f>
        <v>ELETRODUTO FLEXÍVEL CORRUGADO, PVC, DN 20 MM (1/2"), PARA CIRCUITOS TERMINAIS, INSTALADO EM FORRO - FORNECIMENTO E INSTALAÇÃO. AF_03/2023_PA</v>
      </c>
      <c r="E78" s="135">
        <f>IF('Orçamento-base'!H78&gt;0,'Orçamento-base'!H78,"")</f>
        <v>67.5</v>
      </c>
      <c r="F78" s="136" t="str">
        <f>IF('Orçamento-base'!I78&gt;0,'Orçamento-base'!I78,"")</f>
        <v>m</v>
      </c>
      <c r="G78" s="137" t="str">
        <f t="shared" si="20"/>
        <v/>
      </c>
      <c r="H78" s="138" t="str">
        <f t="shared" si="21"/>
        <v/>
      </c>
      <c r="I78" s="147"/>
      <c r="J78" s="147"/>
      <c r="K78" s="148"/>
      <c r="L78" s="149"/>
      <c r="M78" s="149"/>
    </row>
    <row r="79" spans="1:13" ht="45">
      <c r="A79" s="133">
        <f>IF('Orçamento-base'!A79&gt;0,'Orçamento-base'!A79,"")</f>
        <v>1</v>
      </c>
      <c r="B79" s="133">
        <f>'Orçamento-base'!B79</f>
        <v>61</v>
      </c>
      <c r="C79" s="133" t="str">
        <f>IF('Orçamento-base'!C79&gt;0,'Orçamento-base'!C79,"")</f>
        <v>7.6</v>
      </c>
      <c r="D79" s="134" t="str">
        <f>IF('Orçamento-base'!G79&gt;0,'Orçamento-base'!G79,"")</f>
        <v>CABO DE COBRE FLEXÍVEL ISOLADO, 1,5 MM², ANTI-CHAMA 450/750 V, PARA CIRCUITOS TERMINAIS - FORNECIMENTO E INSTALAÇÃO. AF_03/2023</v>
      </c>
      <c r="E79" s="135">
        <f>IF('Orçamento-base'!H79&gt;0,'Orçamento-base'!H79,"")</f>
        <v>272.41000000000003</v>
      </c>
      <c r="F79" s="136" t="str">
        <f>IF('Orçamento-base'!I79&gt;0,'Orçamento-base'!I79,"")</f>
        <v>m</v>
      </c>
      <c r="G79" s="137" t="str">
        <f t="shared" si="20"/>
        <v/>
      </c>
      <c r="H79" s="138" t="str">
        <f t="shared" si="21"/>
        <v/>
      </c>
      <c r="I79" s="147"/>
      <c r="J79" s="147"/>
      <c r="K79" s="148"/>
      <c r="L79" s="149"/>
      <c r="M79" s="149"/>
    </row>
    <row r="80" spans="1:13" ht="45">
      <c r="A80" s="133">
        <f>IF('Orçamento-base'!A80&gt;0,'Orçamento-base'!A80,"")</f>
        <v>1</v>
      </c>
      <c r="B80" s="133">
        <f>'Orçamento-base'!B80</f>
        <v>62</v>
      </c>
      <c r="C80" s="133" t="str">
        <f>IF('Orçamento-base'!C80&gt;0,'Orçamento-base'!C80,"")</f>
        <v>7.7</v>
      </c>
      <c r="D80" s="134" t="str">
        <f>IF('Orçamento-base'!G80&gt;0,'Orçamento-base'!G80,"")</f>
        <v>CABO DE COBRE FLEXÍVEL ISOLADO, 2,5 MM², ANTI-CHAMA 450/750 V, PARA CIRCUITOS TERMINAIS - FORNECIMENTO E INSTALAÇÃO. AF_03/2023</v>
      </c>
      <c r="E80" s="135">
        <f>IF('Orçamento-base'!H80&gt;0,'Orçamento-base'!H80,"")</f>
        <v>20</v>
      </c>
      <c r="F80" s="136" t="str">
        <f>IF('Orçamento-base'!I80&gt;0,'Orçamento-base'!I80,"")</f>
        <v>m</v>
      </c>
      <c r="G80" s="137" t="str">
        <f t="shared" si="20"/>
        <v/>
      </c>
      <c r="H80" s="138" t="str">
        <f t="shared" si="21"/>
        <v/>
      </c>
      <c r="I80" s="147"/>
      <c r="J80" s="147"/>
      <c r="K80" s="148"/>
      <c r="L80" s="149"/>
      <c r="M80" s="149"/>
    </row>
    <row r="81" spans="1:13" ht="45">
      <c r="A81" s="133">
        <f>IF('Orçamento-base'!A81&gt;0,'Orçamento-base'!A81,"")</f>
        <v>1</v>
      </c>
      <c r="B81" s="133">
        <f>'Orçamento-base'!B81</f>
        <v>63</v>
      </c>
      <c r="C81" s="133" t="str">
        <f>IF('Orçamento-base'!C81&gt;0,'Orçamento-base'!C81,"")</f>
        <v>7.8</v>
      </c>
      <c r="D81" s="134" t="str">
        <f>IF('Orçamento-base'!G81&gt;0,'Orçamento-base'!G81,"")</f>
        <v>CABO DE COBRE FLEXÍVEL ISOLADO, 6 MM², ANTI-CHAMA 450/750 V, PARA CIRCUITOS TERMINAIS - FORNECIMENTO E INSTALAÇÃO. AF_03/2023</v>
      </c>
      <c r="E81" s="135">
        <f>IF('Orçamento-base'!H81&gt;0,'Orçamento-base'!H81,"")</f>
        <v>20</v>
      </c>
      <c r="F81" s="136" t="str">
        <f>IF('Orçamento-base'!I81&gt;0,'Orçamento-base'!I81,"")</f>
        <v>m</v>
      </c>
      <c r="G81" s="137" t="str">
        <f t="shared" ref="G81:G88" si="22">IFERROR(IF(L81+M81&lt;&gt;0,ROUND(ROUND(L81,4)+ROUND(M81,4),4),""),"")</f>
        <v/>
      </c>
      <c r="H81" s="138" t="str">
        <f t="shared" ref="H81:H88" si="23">IFERROR(IF(E81*G81&lt;&gt;0,ROUND(ROUND(E81,4)*ROUND(G81,4),2),""),"")</f>
        <v/>
      </c>
      <c r="I81" s="147"/>
      <c r="J81" s="147"/>
      <c r="K81" s="148"/>
      <c r="L81" s="149"/>
      <c r="M81" s="149"/>
    </row>
    <row r="82" spans="1:13" ht="30">
      <c r="A82" s="133">
        <f>IF('Orçamento-base'!A82&gt;0,'Orçamento-base'!A82,"")</f>
        <v>1</v>
      </c>
      <c r="B82" s="133">
        <f>'Orçamento-base'!B82</f>
        <v>64</v>
      </c>
      <c r="C82" s="133" t="str">
        <f>IF('Orçamento-base'!C82&gt;0,'Orçamento-base'!C82,"")</f>
        <v>7.9</v>
      </c>
      <c r="D82" s="134" t="str">
        <f>IF('Orçamento-base'!G82&gt;0,'Orçamento-base'!G82,"")</f>
        <v>TOMADA ALTA DE EMBUTIR (1 MÓDULO), 2P+T 10 A, INCLUINDO SUPORTE E PLACA - FORNECIMENTO E INSTALAÇÃO. AF_03/2023</v>
      </c>
      <c r="E82" s="135">
        <f>IF('Orçamento-base'!H82&gt;0,'Orçamento-base'!H82,"")</f>
        <v>7</v>
      </c>
      <c r="F82" s="136" t="str">
        <f>IF('Orçamento-base'!I82&gt;0,'Orçamento-base'!I82,"")</f>
        <v>UN</v>
      </c>
      <c r="G82" s="137" t="str">
        <f t="shared" si="22"/>
        <v/>
      </c>
      <c r="H82" s="138" t="str">
        <f t="shared" si="23"/>
        <v/>
      </c>
      <c r="I82" s="147"/>
      <c r="J82" s="147"/>
      <c r="K82" s="148"/>
      <c r="L82" s="149"/>
      <c r="M82" s="149"/>
    </row>
    <row r="83" spans="1:13" ht="30">
      <c r="A83" s="133">
        <f>IF('Orçamento-base'!A83&gt;0,'Orçamento-base'!A83,"")</f>
        <v>1</v>
      </c>
      <c r="B83" s="133">
        <f>'Orçamento-base'!B83</f>
        <v>65</v>
      </c>
      <c r="C83" s="133" t="str">
        <f>IF('Orçamento-base'!C83&gt;0,'Orçamento-base'!C83,"")</f>
        <v>7.10</v>
      </c>
      <c r="D83" s="134" t="str">
        <f>IF('Orçamento-base'!G83&gt;0,'Orçamento-base'!G83,"")</f>
        <v>TOMADA BAIXA DE EMBUTIR (2 MÓDULOS), 2P+T 10 A, INCLUINDO SUPORTE E PLACA - FORNECIMENTO E INSTALAÇÃO. AF_03/2023</v>
      </c>
      <c r="E83" s="135">
        <f>IF('Orçamento-base'!H83&gt;0,'Orçamento-base'!H83,"")</f>
        <v>1</v>
      </c>
      <c r="F83" s="136" t="str">
        <f>IF('Orçamento-base'!I83&gt;0,'Orçamento-base'!I83,"")</f>
        <v>UN</v>
      </c>
      <c r="G83" s="137" t="str">
        <f t="shared" si="22"/>
        <v/>
      </c>
      <c r="H83" s="138" t="str">
        <f t="shared" si="23"/>
        <v/>
      </c>
      <c r="I83" s="147"/>
      <c r="J83" s="147"/>
      <c r="K83" s="148"/>
      <c r="L83" s="149"/>
      <c r="M83" s="149"/>
    </row>
    <row r="84" spans="1:13" ht="45">
      <c r="A84" s="133">
        <f>IF('Orçamento-base'!A84&gt;0,'Orçamento-base'!A84,"")</f>
        <v>1</v>
      </c>
      <c r="B84" s="133">
        <f>'Orçamento-base'!B84</f>
        <v>66</v>
      </c>
      <c r="C84" s="133" t="str">
        <f>IF('Orçamento-base'!C84&gt;0,'Orçamento-base'!C84,"")</f>
        <v>7.11</v>
      </c>
      <c r="D84" s="134" t="str">
        <f>IF('Orçamento-base'!G84&gt;0,'Orçamento-base'!G84,"")</f>
        <v>INTERRUPTOR SIMPLES (1 MÓDULO) COM 1 TOMADA DE EMBUTIR 2P+T 10 A, INCLUINDO SUPORTE E PLACA - FORNECIMENTO E INSTALAÇÃO. AF_03/2023</v>
      </c>
      <c r="E84" s="135">
        <f>IF('Orçamento-base'!H84&gt;0,'Orçamento-base'!H84,"")</f>
        <v>2</v>
      </c>
      <c r="F84" s="136" t="str">
        <f>IF('Orçamento-base'!I84&gt;0,'Orçamento-base'!I84,"")</f>
        <v>UN</v>
      </c>
      <c r="G84" s="137" t="str">
        <f t="shared" si="22"/>
        <v/>
      </c>
      <c r="H84" s="138" t="str">
        <f t="shared" si="23"/>
        <v/>
      </c>
      <c r="I84" s="147"/>
      <c r="J84" s="147"/>
      <c r="K84" s="148"/>
      <c r="L84" s="149"/>
      <c r="M84" s="149"/>
    </row>
    <row r="85" spans="1:13" ht="30">
      <c r="A85" s="133">
        <f>IF('Orçamento-base'!A85&gt;0,'Orçamento-base'!A85,"")</f>
        <v>1</v>
      </c>
      <c r="B85" s="133">
        <f>'Orçamento-base'!B85</f>
        <v>67</v>
      </c>
      <c r="C85" s="133" t="str">
        <f>IF('Orçamento-base'!C85&gt;0,'Orçamento-base'!C85,"")</f>
        <v>7.12</v>
      </c>
      <c r="D85" s="134" t="str">
        <f>IF('Orçamento-base'!G85&gt;0,'Orçamento-base'!G85,"")</f>
        <v>INTERRUPTOR SIMPLES (1 MÓDULO), 10A/250V, INCLUINDO SUPORTE E PLACA - FORNECIMENTO E INSTALAÇÃO. AF_03/2023</v>
      </c>
      <c r="E85" s="135">
        <f>IF('Orçamento-base'!H85&gt;0,'Orçamento-base'!H85,"")</f>
        <v>4</v>
      </c>
      <c r="F85" s="136" t="str">
        <f>IF('Orçamento-base'!I85&gt;0,'Orçamento-base'!I85,"")</f>
        <v>UN</v>
      </c>
      <c r="G85" s="137" t="str">
        <f t="shared" si="22"/>
        <v/>
      </c>
      <c r="H85" s="138" t="str">
        <f t="shared" si="23"/>
        <v/>
      </c>
      <c r="I85" s="147"/>
      <c r="J85" s="147"/>
      <c r="K85" s="148"/>
      <c r="L85" s="149"/>
      <c r="M85" s="149"/>
    </row>
    <row r="86" spans="1:13" ht="30">
      <c r="A86" s="133">
        <f>IF('Orçamento-base'!A86&gt;0,'Orçamento-base'!A86,"")</f>
        <v>1</v>
      </c>
      <c r="B86" s="133">
        <f>'Orçamento-base'!B86</f>
        <v>68</v>
      </c>
      <c r="C86" s="133" t="str">
        <f>IF('Orçamento-base'!C86&gt;0,'Orçamento-base'!C86,"")</f>
        <v>7.13</v>
      </c>
      <c r="D86" s="134" t="str">
        <f>IF('Orçamento-base'!G86&gt;0,'Orçamento-base'!G86,"")</f>
        <v>LÂMPADA COMPACTA FLUORESCENTE DE 20 W, BASE E27 - FORNECIMENTO E INSTALAÇÃO. AF_02/2020</v>
      </c>
      <c r="E86" s="135">
        <f>IF('Orçamento-base'!H86&gt;0,'Orçamento-base'!H86,"")</f>
        <v>7</v>
      </c>
      <c r="F86" s="136" t="str">
        <f>IF('Orçamento-base'!I86&gt;0,'Orçamento-base'!I86,"")</f>
        <v>UN</v>
      </c>
      <c r="G86" s="137" t="str">
        <f t="shared" si="22"/>
        <v/>
      </c>
      <c r="H86" s="138" t="str">
        <f t="shared" si="23"/>
        <v/>
      </c>
      <c r="I86" s="147"/>
      <c r="J86" s="147"/>
      <c r="K86" s="148"/>
      <c r="L86" s="149"/>
      <c r="M86" s="149"/>
    </row>
    <row r="87" spans="1:13" ht="30">
      <c r="A87" s="133">
        <f>IF('Orçamento-base'!A87&gt;0,'Orçamento-base'!A87,"")</f>
        <v>1</v>
      </c>
      <c r="B87" s="133">
        <f>'Orçamento-base'!B87</f>
        <v>69</v>
      </c>
      <c r="C87" s="133" t="str">
        <f>IF('Orçamento-base'!C87&gt;0,'Orçamento-base'!C87,"")</f>
        <v>7.14</v>
      </c>
      <c r="D87" s="134" t="str">
        <f>IF('Orçamento-base'!G87&gt;0,'Orçamento-base'!G87,"")</f>
        <v>HASTE DE ATERRAMENTO, DIÂMETRO 5/8", COM 3 METROS - FORNECIMENTO E INSTALAÇÃO. AF_08/2023</v>
      </c>
      <c r="E87" s="135">
        <f>IF('Orçamento-base'!H87&gt;0,'Orçamento-base'!H87,"")</f>
        <v>1</v>
      </c>
      <c r="F87" s="136" t="str">
        <f>IF('Orçamento-base'!I87&gt;0,'Orçamento-base'!I87,"")</f>
        <v>UN</v>
      </c>
      <c r="G87" s="137" t="str">
        <f t="shared" si="22"/>
        <v/>
      </c>
      <c r="H87" s="138" t="str">
        <f t="shared" si="23"/>
        <v/>
      </c>
      <c r="I87" s="147"/>
      <c r="J87" s="147"/>
      <c r="K87" s="148"/>
      <c r="L87" s="149"/>
      <c r="M87" s="149"/>
    </row>
    <row r="88" spans="1:13" ht="30">
      <c r="A88" s="133">
        <f>IF('Orçamento-base'!A88&gt;0,'Orçamento-base'!A88,"")</f>
        <v>1</v>
      </c>
      <c r="B88" s="133">
        <f>'Orçamento-base'!B88</f>
        <v>70</v>
      </c>
      <c r="C88" s="133" t="str">
        <f>IF('Orçamento-base'!C88&gt;0,'Orçamento-base'!C88,"")</f>
        <v>7.15</v>
      </c>
      <c r="D88" s="134" t="str">
        <f>IF('Orçamento-base'!G88&gt;0,'Orçamento-base'!G88,"")</f>
        <v>TOMADA MÉDIA DE EMBUTIR (1 MÓDULO), 2P+T 10 A, INCLUINDO SUPORTE E PLACA - FORNECIMENTO E INSTALAÇÃO. AF_03/2023</v>
      </c>
      <c r="E88" s="135">
        <f>IF('Orçamento-base'!H88&gt;0,'Orçamento-base'!H88,"")</f>
        <v>4</v>
      </c>
      <c r="F88" s="136" t="str">
        <f>IF('Orçamento-base'!I88&gt;0,'Orçamento-base'!I88,"")</f>
        <v>UN</v>
      </c>
      <c r="G88" s="137" t="str">
        <f t="shared" si="22"/>
        <v/>
      </c>
      <c r="H88" s="138" t="str">
        <f t="shared" si="23"/>
        <v/>
      </c>
      <c r="I88" s="147"/>
      <c r="J88" s="147"/>
      <c r="K88" s="148"/>
      <c r="L88" s="149"/>
      <c r="M88" s="149"/>
    </row>
    <row r="89" spans="1:13">
      <c r="A89" s="150"/>
      <c r="B89" s="150"/>
      <c r="C89" s="150"/>
      <c r="D89" s="151"/>
      <c r="E89" s="152"/>
      <c r="F89" s="153"/>
      <c r="G89" s="149"/>
      <c r="H89" s="154"/>
      <c r="I89" s="155"/>
      <c r="J89" s="155"/>
      <c r="K89" s="148"/>
      <c r="L89" s="149"/>
      <c r="M89" s="149"/>
    </row>
    <row r="90" spans="1:13">
      <c r="A90" s="150"/>
      <c r="B90" s="150"/>
      <c r="C90" s="150"/>
      <c r="D90" s="151"/>
      <c r="E90" s="152"/>
      <c r="F90" s="153"/>
      <c r="G90" s="149"/>
      <c r="H90" s="154"/>
      <c r="I90" s="155"/>
      <c r="J90" s="155"/>
      <c r="K90" s="148"/>
      <c r="L90" s="149"/>
      <c r="M90" s="149"/>
    </row>
    <row r="91" spans="1:13">
      <c r="A91" s="150"/>
      <c r="B91" s="150"/>
      <c r="C91" s="150"/>
      <c r="D91" s="151"/>
      <c r="E91" s="152"/>
      <c r="F91" s="153"/>
      <c r="G91" s="149"/>
      <c r="H91" s="154"/>
      <c r="I91" s="155"/>
      <c r="J91" s="155"/>
      <c r="K91" s="148"/>
      <c r="L91" s="149"/>
      <c r="M91" s="149"/>
    </row>
    <row r="92" spans="1:13">
      <c r="A92" s="150"/>
      <c r="B92" s="150"/>
      <c r="C92" s="150"/>
      <c r="D92" s="151"/>
      <c r="E92" s="152"/>
      <c r="F92" s="153"/>
      <c r="G92" s="149"/>
      <c r="H92" s="154"/>
      <c r="I92" s="155"/>
      <c r="J92" s="155"/>
      <c r="K92" s="148"/>
      <c r="L92" s="149"/>
      <c r="M92" s="149"/>
    </row>
    <row r="93" spans="1:13">
      <c r="A93" s="150"/>
      <c r="B93" s="150"/>
      <c r="C93" s="150"/>
      <c r="D93" s="151"/>
      <c r="E93" s="152"/>
      <c r="F93" s="153"/>
      <c r="G93" s="149"/>
      <c r="H93" s="154"/>
      <c r="I93" s="155"/>
      <c r="J93" s="155"/>
      <c r="K93" s="148"/>
      <c r="L93" s="149"/>
      <c r="M93" s="149"/>
    </row>
    <row r="94" spans="1:13">
      <c r="A94" s="150"/>
      <c r="B94" s="150"/>
      <c r="C94" s="150"/>
      <c r="D94" s="151"/>
      <c r="E94" s="152"/>
      <c r="F94" s="153"/>
      <c r="G94" s="149"/>
      <c r="H94" s="154"/>
      <c r="I94" s="155"/>
      <c r="J94" s="155"/>
      <c r="K94" s="148"/>
      <c r="L94" s="149"/>
      <c r="M94" s="149"/>
    </row>
    <row r="95" spans="1:13">
      <c r="A95" s="150"/>
      <c r="B95" s="150"/>
      <c r="C95" s="150"/>
      <c r="D95" s="151"/>
      <c r="E95" s="152"/>
      <c r="F95" s="153"/>
      <c r="G95" s="149"/>
      <c r="H95" s="154"/>
      <c r="I95" s="155"/>
      <c r="J95" s="155"/>
      <c r="K95" s="148"/>
      <c r="L95" s="149"/>
      <c r="M95" s="149"/>
    </row>
    <row r="96" spans="1:13">
      <c r="A96" s="150"/>
      <c r="B96" s="150"/>
      <c r="C96" s="150"/>
      <c r="D96" s="151"/>
      <c r="E96" s="152"/>
      <c r="F96" s="153"/>
      <c r="G96" s="149"/>
      <c r="H96" s="154"/>
      <c r="I96" s="155"/>
      <c r="J96" s="155"/>
      <c r="K96" s="148"/>
      <c r="L96" s="149"/>
      <c r="M96" s="149"/>
    </row>
    <row r="97" spans="1:13">
      <c r="A97" s="150"/>
      <c r="B97" s="150"/>
      <c r="C97" s="150"/>
      <c r="D97" s="151"/>
      <c r="E97" s="152"/>
      <c r="F97" s="153"/>
      <c r="G97" s="149"/>
      <c r="H97" s="154"/>
      <c r="I97" s="155"/>
      <c r="J97" s="155"/>
      <c r="K97" s="148"/>
      <c r="L97" s="149"/>
      <c r="M97" s="149"/>
    </row>
    <row r="98" spans="1:13">
      <c r="A98" s="150"/>
      <c r="B98" s="150"/>
      <c r="C98" s="150"/>
      <c r="D98" s="151"/>
      <c r="E98" s="152"/>
      <c r="F98" s="153"/>
      <c r="G98" s="149"/>
      <c r="H98" s="154"/>
      <c r="I98" s="155"/>
      <c r="J98" s="155"/>
      <c r="K98" s="148"/>
      <c r="L98" s="149"/>
      <c r="M98" s="149"/>
    </row>
    <row r="99" spans="1:13">
      <c r="A99" s="150"/>
      <c r="B99" s="150"/>
      <c r="C99" s="150"/>
      <c r="D99" s="151"/>
      <c r="E99" s="152"/>
      <c r="F99" s="153"/>
      <c r="G99" s="149"/>
      <c r="H99" s="154"/>
      <c r="I99" s="155"/>
      <c r="J99" s="155"/>
      <c r="K99" s="148"/>
      <c r="L99" s="149"/>
      <c r="M99" s="149"/>
    </row>
    <row r="100" spans="1:13">
      <c r="A100" s="150"/>
      <c r="B100" s="150"/>
      <c r="C100" s="150"/>
      <c r="D100" s="151"/>
      <c r="E100" s="152"/>
      <c r="F100" s="153"/>
      <c r="G100" s="149"/>
      <c r="H100" s="154"/>
      <c r="I100" s="155"/>
      <c r="J100" s="155"/>
      <c r="K100" s="148"/>
      <c r="L100" s="149"/>
      <c r="M100" s="149"/>
    </row>
    <row r="101" spans="1:13">
      <c r="A101" s="150"/>
      <c r="B101" s="150"/>
      <c r="C101" s="150"/>
      <c r="D101" s="151"/>
      <c r="E101" s="152"/>
      <c r="F101" s="153"/>
      <c r="G101" s="149"/>
      <c r="H101" s="154"/>
      <c r="I101" s="155"/>
      <c r="J101" s="155"/>
      <c r="K101" s="148"/>
      <c r="L101" s="149"/>
      <c r="M101" s="149"/>
    </row>
    <row r="102" spans="1:13">
      <c r="A102" s="150"/>
      <c r="B102" s="150"/>
      <c r="C102" s="150"/>
      <c r="D102" s="151"/>
      <c r="E102" s="152"/>
      <c r="F102" s="153"/>
      <c r="G102" s="149"/>
      <c r="H102" s="154"/>
      <c r="I102" s="155"/>
      <c r="J102" s="155"/>
      <c r="K102" s="148"/>
      <c r="L102" s="149"/>
      <c r="M102" s="149"/>
    </row>
    <row r="103" spans="1:13">
      <c r="A103" s="150"/>
      <c r="B103" s="150"/>
      <c r="C103" s="150"/>
      <c r="D103" s="151"/>
      <c r="E103" s="152"/>
      <c r="F103" s="153"/>
      <c r="G103" s="149"/>
      <c r="H103" s="154"/>
      <c r="I103" s="155"/>
      <c r="J103" s="155"/>
      <c r="K103" s="148"/>
      <c r="L103" s="149"/>
      <c r="M103" s="149"/>
    </row>
    <row r="104" spans="1:13">
      <c r="A104" s="150"/>
      <c r="B104" s="150"/>
      <c r="C104" s="150"/>
      <c r="D104" s="151"/>
      <c r="E104" s="152"/>
      <c r="F104" s="153"/>
      <c r="G104" s="149"/>
      <c r="H104" s="154"/>
      <c r="I104" s="155"/>
      <c r="J104" s="155"/>
      <c r="K104" s="148"/>
      <c r="L104" s="149"/>
      <c r="M104" s="149"/>
    </row>
    <row r="105" spans="1:13">
      <c r="A105" s="150"/>
      <c r="B105" s="150"/>
      <c r="C105" s="150"/>
      <c r="D105" s="151"/>
      <c r="E105" s="152"/>
      <c r="F105" s="153"/>
      <c r="G105" s="149"/>
      <c r="H105" s="154"/>
      <c r="I105" s="155"/>
      <c r="J105" s="155"/>
      <c r="K105" s="148"/>
      <c r="L105" s="149"/>
      <c r="M105" s="149"/>
    </row>
    <row r="106" spans="1:13">
      <c r="A106" s="150"/>
      <c r="B106" s="150"/>
      <c r="C106" s="150"/>
      <c r="D106" s="151"/>
      <c r="E106" s="152"/>
      <c r="F106" s="153"/>
      <c r="G106" s="149"/>
      <c r="H106" s="154"/>
      <c r="I106" s="155"/>
      <c r="J106" s="155"/>
      <c r="K106" s="148"/>
      <c r="L106" s="149"/>
      <c r="M106" s="149"/>
    </row>
    <row r="107" spans="1:13">
      <c r="A107" s="150"/>
      <c r="B107" s="150"/>
      <c r="C107" s="150"/>
      <c r="D107" s="151"/>
      <c r="E107" s="152"/>
      <c r="F107" s="153"/>
      <c r="G107" s="149"/>
      <c r="H107" s="154"/>
      <c r="I107" s="155"/>
      <c r="J107" s="155"/>
      <c r="K107" s="148"/>
      <c r="L107" s="149"/>
      <c r="M107" s="149"/>
    </row>
    <row r="108" spans="1:13">
      <c r="A108" s="150"/>
      <c r="B108" s="150"/>
      <c r="C108" s="150"/>
      <c r="D108" s="151"/>
      <c r="E108" s="152"/>
      <c r="F108" s="153"/>
      <c r="G108" s="149"/>
      <c r="H108" s="154"/>
      <c r="I108" s="155"/>
      <c r="J108" s="155"/>
      <c r="K108" s="148"/>
      <c r="L108" s="149"/>
      <c r="M108" s="149"/>
    </row>
    <row r="109" spans="1:13">
      <c r="A109" s="150"/>
      <c r="B109" s="150"/>
      <c r="C109" s="150"/>
      <c r="D109" s="151"/>
      <c r="E109" s="152"/>
      <c r="F109" s="153"/>
      <c r="G109" s="149"/>
      <c r="H109" s="154"/>
      <c r="I109" s="155"/>
      <c r="J109" s="155"/>
      <c r="K109" s="148"/>
      <c r="L109" s="149"/>
      <c r="M109" s="149"/>
    </row>
    <row r="110" spans="1:13">
      <c r="A110" s="150"/>
      <c r="B110" s="150"/>
      <c r="C110" s="150"/>
      <c r="D110" s="151"/>
      <c r="E110" s="152"/>
      <c r="F110" s="153"/>
      <c r="G110" s="149"/>
      <c r="H110" s="154"/>
      <c r="I110" s="155"/>
      <c r="J110" s="155"/>
      <c r="K110" s="148"/>
      <c r="L110" s="149"/>
      <c r="M110" s="149"/>
    </row>
    <row r="111" spans="1:13">
      <c r="A111" s="150"/>
      <c r="B111" s="150"/>
      <c r="C111" s="150"/>
      <c r="D111" s="151"/>
      <c r="E111" s="152"/>
      <c r="F111" s="153"/>
      <c r="G111" s="149"/>
      <c r="H111" s="154"/>
      <c r="I111" s="155"/>
      <c r="J111" s="155"/>
      <c r="K111" s="148"/>
      <c r="L111" s="149"/>
      <c r="M111" s="149"/>
    </row>
    <row r="112" spans="1:13">
      <c r="A112" s="150"/>
      <c r="B112" s="150"/>
      <c r="C112" s="150"/>
      <c r="D112" s="151"/>
      <c r="E112" s="152"/>
      <c r="F112" s="153"/>
      <c r="G112" s="149"/>
      <c r="H112" s="154"/>
      <c r="I112" s="155"/>
      <c r="J112" s="155"/>
      <c r="K112" s="148"/>
      <c r="L112" s="149"/>
      <c r="M112" s="149"/>
    </row>
    <row r="113" spans="1:13">
      <c r="A113" s="150"/>
      <c r="B113" s="150"/>
      <c r="C113" s="150"/>
      <c r="D113" s="151"/>
      <c r="E113" s="152"/>
      <c r="F113" s="153"/>
      <c r="G113" s="149"/>
      <c r="H113" s="154"/>
      <c r="I113" s="155"/>
      <c r="J113" s="155"/>
      <c r="K113" s="148"/>
      <c r="L113" s="149"/>
      <c r="M113" s="149"/>
    </row>
    <row r="114" spans="1:13">
      <c r="A114" s="150"/>
      <c r="B114" s="150"/>
      <c r="C114" s="150"/>
      <c r="D114" s="151"/>
      <c r="E114" s="152"/>
      <c r="F114" s="153"/>
      <c r="G114" s="149"/>
      <c r="H114" s="154"/>
      <c r="I114" s="155"/>
      <c r="J114" s="155"/>
      <c r="K114" s="148"/>
      <c r="L114" s="149"/>
      <c r="M114" s="149"/>
    </row>
    <row r="115" spans="1:13">
      <c r="A115" s="150"/>
      <c r="B115" s="150"/>
      <c r="C115" s="150"/>
      <c r="D115" s="151"/>
      <c r="E115" s="152"/>
      <c r="F115" s="153"/>
      <c r="G115" s="149"/>
      <c r="H115" s="154"/>
      <c r="I115" s="155"/>
      <c r="J115" s="155"/>
      <c r="K115" s="148"/>
      <c r="L115" s="149"/>
      <c r="M115" s="149"/>
    </row>
    <row r="116" spans="1:13">
      <c r="A116" s="150"/>
      <c r="B116" s="150"/>
      <c r="C116" s="150"/>
      <c r="D116" s="151"/>
      <c r="E116" s="152"/>
      <c r="F116" s="153"/>
      <c r="G116" s="149"/>
      <c r="H116" s="154"/>
      <c r="I116" s="155"/>
      <c r="J116" s="155"/>
      <c r="K116" s="148"/>
      <c r="L116" s="149"/>
      <c r="M116" s="149"/>
    </row>
    <row r="117" spans="1:13">
      <c r="A117" s="150"/>
      <c r="B117" s="150"/>
      <c r="C117" s="150"/>
      <c r="D117" s="151"/>
      <c r="E117" s="152"/>
      <c r="F117" s="153"/>
      <c r="G117" s="149"/>
      <c r="H117" s="154"/>
      <c r="I117" s="155"/>
      <c r="J117" s="155"/>
      <c r="K117" s="148"/>
      <c r="L117" s="149"/>
      <c r="M117" s="149"/>
    </row>
    <row r="118" spans="1:13">
      <c r="A118" s="150"/>
      <c r="B118" s="150"/>
      <c r="C118" s="150"/>
      <c r="D118" s="151"/>
      <c r="E118" s="152"/>
      <c r="F118" s="153"/>
      <c r="G118" s="149"/>
      <c r="H118" s="154"/>
      <c r="I118" s="155"/>
      <c r="J118" s="155"/>
      <c r="K118" s="148"/>
      <c r="L118" s="149"/>
      <c r="M118" s="149"/>
    </row>
    <row r="119" spans="1:13">
      <c r="A119" s="150"/>
      <c r="B119" s="150"/>
      <c r="C119" s="150"/>
      <c r="D119" s="151"/>
      <c r="E119" s="152"/>
      <c r="F119" s="153"/>
      <c r="G119" s="149"/>
      <c r="H119" s="154"/>
      <c r="I119" s="155"/>
      <c r="J119" s="155"/>
      <c r="K119" s="148"/>
      <c r="L119" s="149"/>
      <c r="M119" s="149"/>
    </row>
    <row r="120" spans="1:13">
      <c r="A120" s="150"/>
      <c r="B120" s="150"/>
      <c r="C120" s="150"/>
      <c r="D120" s="151"/>
      <c r="E120" s="152"/>
      <c r="F120" s="153"/>
      <c r="G120" s="149"/>
      <c r="H120" s="154"/>
      <c r="I120" s="155"/>
      <c r="J120" s="155"/>
      <c r="K120" s="148"/>
      <c r="L120" s="149"/>
      <c r="M120" s="149"/>
    </row>
    <row r="121" spans="1:13">
      <c r="A121" s="150"/>
      <c r="B121" s="150"/>
      <c r="C121" s="150"/>
      <c r="D121" s="151"/>
      <c r="E121" s="152"/>
      <c r="F121" s="153"/>
      <c r="G121" s="149"/>
      <c r="H121" s="154"/>
      <c r="I121" s="155"/>
      <c r="J121" s="155"/>
      <c r="K121" s="148"/>
      <c r="L121" s="149"/>
      <c r="M121" s="149"/>
    </row>
    <row r="122" spans="1:13">
      <c r="A122" s="150"/>
      <c r="B122" s="150"/>
      <c r="C122" s="150"/>
      <c r="D122" s="151"/>
      <c r="E122" s="152"/>
      <c r="F122" s="153"/>
      <c r="G122" s="149"/>
      <c r="H122" s="154"/>
      <c r="I122" s="155"/>
      <c r="J122" s="155"/>
      <c r="K122" s="148"/>
      <c r="L122" s="149"/>
      <c r="M122" s="149"/>
    </row>
    <row r="123" spans="1:13">
      <c r="A123" s="150"/>
      <c r="B123" s="150"/>
      <c r="C123" s="150"/>
      <c r="D123" s="151"/>
      <c r="E123" s="152"/>
      <c r="F123" s="153"/>
      <c r="G123" s="149"/>
      <c r="H123" s="154"/>
      <c r="I123" s="155"/>
      <c r="J123" s="155"/>
      <c r="K123" s="148"/>
      <c r="L123" s="149"/>
      <c r="M123" s="149"/>
    </row>
    <row r="124" spans="1:13">
      <c r="A124" s="150"/>
      <c r="B124" s="150"/>
      <c r="C124" s="150"/>
      <c r="D124" s="151"/>
      <c r="E124" s="152"/>
      <c r="F124" s="153"/>
      <c r="G124" s="149"/>
      <c r="H124" s="154"/>
      <c r="I124" s="155"/>
      <c r="J124" s="155"/>
      <c r="K124" s="148"/>
      <c r="L124" s="149"/>
      <c r="M124" s="149"/>
    </row>
    <row r="125" spans="1:13">
      <c r="A125" s="150"/>
      <c r="B125" s="150"/>
      <c r="C125" s="150"/>
      <c r="D125" s="151"/>
      <c r="E125" s="152"/>
      <c r="F125" s="153"/>
      <c r="G125" s="149"/>
      <c r="H125" s="154"/>
      <c r="I125" s="155"/>
      <c r="J125" s="155"/>
      <c r="K125" s="148"/>
      <c r="L125" s="149"/>
      <c r="M125" s="149"/>
    </row>
    <row r="126" spans="1:13">
      <c r="A126" s="150"/>
      <c r="B126" s="150"/>
      <c r="C126" s="150"/>
      <c r="D126" s="151"/>
      <c r="E126" s="152"/>
      <c r="F126" s="153"/>
      <c r="G126" s="149"/>
      <c r="H126" s="154"/>
      <c r="I126" s="155"/>
      <c r="J126" s="155"/>
      <c r="K126" s="148"/>
      <c r="L126" s="149"/>
      <c r="M126" s="149"/>
    </row>
    <row r="127" spans="1:13">
      <c r="A127" s="150"/>
      <c r="B127" s="150"/>
      <c r="C127" s="150"/>
      <c r="D127" s="151"/>
      <c r="E127" s="152"/>
      <c r="F127" s="153"/>
      <c r="G127" s="149"/>
      <c r="H127" s="154"/>
      <c r="I127" s="155"/>
      <c r="J127" s="155"/>
      <c r="K127" s="148"/>
      <c r="L127" s="149"/>
      <c r="M127" s="149"/>
    </row>
    <row r="128" spans="1:13">
      <c r="A128" s="150"/>
      <c r="B128" s="150"/>
      <c r="C128" s="150"/>
      <c r="D128" s="151"/>
      <c r="E128" s="152"/>
      <c r="F128" s="153"/>
      <c r="G128" s="149"/>
      <c r="H128" s="154"/>
      <c r="I128" s="155"/>
      <c r="J128" s="155"/>
      <c r="K128" s="148"/>
      <c r="L128" s="149"/>
      <c r="M128" s="149"/>
    </row>
    <row r="129" spans="1:13">
      <c r="A129" s="150"/>
      <c r="B129" s="150"/>
      <c r="C129" s="150"/>
      <c r="D129" s="151"/>
      <c r="E129" s="152"/>
      <c r="F129" s="153"/>
      <c r="G129" s="149"/>
      <c r="H129" s="154"/>
      <c r="I129" s="155"/>
      <c r="J129" s="155"/>
      <c r="K129" s="148"/>
      <c r="L129" s="149"/>
      <c r="M129" s="149"/>
    </row>
    <row r="130" spans="1:13">
      <c r="A130" s="150"/>
      <c r="B130" s="150"/>
      <c r="C130" s="150"/>
      <c r="D130" s="151"/>
      <c r="E130" s="152"/>
      <c r="F130" s="153"/>
      <c r="G130" s="149"/>
      <c r="H130" s="154"/>
      <c r="I130" s="155"/>
      <c r="J130" s="155"/>
      <c r="K130" s="148"/>
      <c r="L130" s="149"/>
      <c r="M130" s="149"/>
    </row>
    <row r="131" spans="1:13">
      <c r="A131" s="150"/>
      <c r="B131" s="150"/>
      <c r="C131" s="150"/>
      <c r="D131" s="151"/>
      <c r="E131" s="152"/>
      <c r="F131" s="153"/>
      <c r="G131" s="149"/>
      <c r="H131" s="154"/>
      <c r="I131" s="155"/>
      <c r="J131" s="155"/>
      <c r="K131" s="148"/>
      <c r="L131" s="149"/>
      <c r="M131" s="149"/>
    </row>
    <row r="132" spans="1:13">
      <c r="A132" s="150"/>
      <c r="B132" s="150"/>
      <c r="C132" s="150"/>
      <c r="D132" s="151"/>
      <c r="E132" s="152"/>
      <c r="F132" s="153"/>
      <c r="G132" s="149"/>
      <c r="H132" s="154"/>
      <c r="I132" s="155"/>
      <c r="J132" s="155"/>
      <c r="K132" s="148"/>
      <c r="L132" s="149"/>
      <c r="M132" s="149"/>
    </row>
    <row r="133" spans="1:13">
      <c r="A133" s="150"/>
      <c r="B133" s="150"/>
      <c r="C133" s="150"/>
      <c r="D133" s="151"/>
      <c r="E133" s="152"/>
      <c r="F133" s="153"/>
      <c r="G133" s="149"/>
      <c r="H133" s="154"/>
      <c r="I133" s="155"/>
      <c r="J133" s="155"/>
      <c r="K133" s="148"/>
      <c r="L133" s="149"/>
      <c r="M133" s="149"/>
    </row>
    <row r="134" spans="1:13">
      <c r="A134" s="150"/>
      <c r="B134" s="150"/>
      <c r="C134" s="150"/>
      <c r="D134" s="151"/>
      <c r="E134" s="152"/>
      <c r="F134" s="153"/>
      <c r="G134" s="149"/>
      <c r="H134" s="154"/>
      <c r="I134" s="155"/>
      <c r="J134" s="155"/>
      <c r="K134" s="148"/>
      <c r="L134" s="149"/>
      <c r="M134" s="149"/>
    </row>
    <row r="135" spans="1:13">
      <c r="A135" s="150"/>
      <c r="B135" s="150"/>
      <c r="C135" s="150"/>
      <c r="D135" s="151"/>
      <c r="E135" s="152"/>
      <c r="F135" s="153"/>
      <c r="G135" s="149"/>
      <c r="H135" s="154"/>
      <c r="I135" s="155"/>
      <c r="J135" s="155"/>
      <c r="K135" s="148"/>
      <c r="L135" s="149"/>
      <c r="M135" s="149"/>
    </row>
    <row r="136" spans="1:13">
      <c r="A136" s="150"/>
      <c r="B136" s="150"/>
      <c r="C136" s="150"/>
      <c r="D136" s="151"/>
      <c r="E136" s="152"/>
      <c r="F136" s="153"/>
      <c r="G136" s="149"/>
      <c r="H136" s="154"/>
      <c r="I136" s="155"/>
      <c r="J136" s="155"/>
      <c r="K136" s="148"/>
      <c r="L136" s="149"/>
      <c r="M136" s="149"/>
    </row>
    <row r="137" spans="1:13">
      <c r="A137" s="150"/>
      <c r="B137" s="150"/>
      <c r="C137" s="150"/>
      <c r="D137" s="151"/>
      <c r="E137" s="152"/>
      <c r="F137" s="153"/>
      <c r="G137" s="149"/>
      <c r="H137" s="154"/>
      <c r="I137" s="155"/>
      <c r="J137" s="155"/>
      <c r="K137" s="148"/>
      <c r="L137" s="149"/>
      <c r="M137" s="149"/>
    </row>
    <row r="138" spans="1:13">
      <c r="A138" s="150"/>
      <c r="B138" s="150"/>
      <c r="C138" s="150"/>
      <c r="D138" s="151"/>
      <c r="E138" s="152"/>
      <c r="F138" s="153"/>
      <c r="G138" s="149"/>
      <c r="H138" s="154"/>
      <c r="I138" s="155"/>
      <c r="J138" s="155"/>
      <c r="K138" s="148"/>
      <c r="L138" s="149"/>
      <c r="M138" s="149"/>
    </row>
    <row r="139" spans="1:13">
      <c r="A139" s="150"/>
      <c r="B139" s="150"/>
      <c r="C139" s="150"/>
      <c r="D139" s="151"/>
      <c r="E139" s="152"/>
      <c r="F139" s="153"/>
      <c r="G139" s="149"/>
      <c r="H139" s="154"/>
      <c r="I139" s="155"/>
      <c r="J139" s="155"/>
      <c r="K139" s="148"/>
      <c r="L139" s="149"/>
      <c r="M139" s="149"/>
    </row>
    <row r="140" spans="1:13">
      <c r="A140" s="150"/>
      <c r="B140" s="150"/>
      <c r="C140" s="150"/>
      <c r="D140" s="151"/>
      <c r="E140" s="152"/>
      <c r="F140" s="153"/>
      <c r="G140" s="149"/>
      <c r="H140" s="154"/>
      <c r="I140" s="155"/>
      <c r="J140" s="155"/>
      <c r="K140" s="148"/>
      <c r="L140" s="149"/>
      <c r="M140" s="149"/>
    </row>
    <row r="141" spans="1:13">
      <c r="A141" s="150"/>
      <c r="B141" s="150"/>
      <c r="C141" s="150"/>
      <c r="D141" s="151"/>
      <c r="E141" s="152"/>
      <c r="F141" s="153"/>
      <c r="G141" s="149"/>
      <c r="H141" s="154"/>
      <c r="I141" s="155"/>
      <c r="J141" s="155"/>
      <c r="K141" s="148"/>
      <c r="L141" s="149"/>
      <c r="M141" s="149"/>
    </row>
    <row r="142" spans="1:13">
      <c r="A142" s="150"/>
      <c r="B142" s="150"/>
      <c r="C142" s="150"/>
      <c r="D142" s="151"/>
      <c r="E142" s="152"/>
      <c r="F142" s="153"/>
      <c r="G142" s="149"/>
      <c r="H142" s="154"/>
      <c r="I142" s="155"/>
      <c r="J142" s="155"/>
      <c r="K142" s="148"/>
      <c r="L142" s="149"/>
      <c r="M142" s="149"/>
    </row>
    <row r="143" spans="1:13">
      <c r="A143" s="150"/>
      <c r="B143" s="150"/>
      <c r="C143" s="150"/>
      <c r="D143" s="151"/>
      <c r="E143" s="152"/>
      <c r="F143" s="153"/>
      <c r="G143" s="149"/>
      <c r="H143" s="154"/>
      <c r="I143" s="155"/>
      <c r="J143" s="155"/>
      <c r="K143" s="148"/>
      <c r="L143" s="149"/>
      <c r="M143" s="149"/>
    </row>
    <row r="144" spans="1:13">
      <c r="A144" s="150"/>
      <c r="B144" s="150"/>
      <c r="C144" s="150"/>
      <c r="D144" s="151"/>
      <c r="E144" s="152"/>
      <c r="F144" s="153"/>
      <c r="G144" s="149"/>
      <c r="H144" s="154"/>
      <c r="I144" s="155"/>
      <c r="J144" s="155"/>
      <c r="K144" s="148"/>
      <c r="L144" s="149"/>
      <c r="M144" s="149"/>
    </row>
    <row r="145" spans="1:13">
      <c r="A145" s="150"/>
      <c r="B145" s="150"/>
      <c r="C145" s="150"/>
      <c r="D145" s="151"/>
      <c r="E145" s="152"/>
      <c r="F145" s="153"/>
      <c r="G145" s="149"/>
      <c r="H145" s="154"/>
      <c r="I145" s="155"/>
      <c r="J145" s="155"/>
      <c r="K145" s="148"/>
      <c r="L145" s="149"/>
      <c r="M145" s="149"/>
    </row>
    <row r="146" spans="1:13">
      <c r="A146" s="150"/>
      <c r="B146" s="150"/>
      <c r="C146" s="150"/>
      <c r="D146" s="151"/>
      <c r="E146" s="152"/>
      <c r="F146" s="153"/>
      <c r="G146" s="149"/>
      <c r="H146" s="154"/>
      <c r="I146" s="155"/>
      <c r="J146" s="155"/>
      <c r="K146" s="148"/>
      <c r="L146" s="149"/>
      <c r="M146" s="149"/>
    </row>
    <row r="147" spans="1:13">
      <c r="A147" s="150"/>
      <c r="B147" s="150"/>
      <c r="C147" s="150"/>
      <c r="D147" s="151"/>
      <c r="E147" s="152"/>
      <c r="F147" s="153"/>
      <c r="G147" s="149"/>
      <c r="H147" s="154"/>
      <c r="I147" s="155"/>
      <c r="J147" s="155"/>
      <c r="K147" s="148"/>
      <c r="L147" s="149"/>
      <c r="M147" s="149"/>
    </row>
    <row r="148" spans="1:13">
      <c r="A148" s="150"/>
      <c r="B148" s="150"/>
      <c r="C148" s="150"/>
      <c r="D148" s="151"/>
      <c r="E148" s="152"/>
      <c r="F148" s="153"/>
      <c r="G148" s="149"/>
      <c r="H148" s="154"/>
      <c r="I148" s="155"/>
      <c r="J148" s="155"/>
      <c r="K148" s="148"/>
      <c r="L148" s="149"/>
      <c r="M148" s="149"/>
    </row>
    <row r="149" spans="1:13">
      <c r="A149" s="150"/>
      <c r="B149" s="150"/>
      <c r="C149" s="150"/>
      <c r="D149" s="151"/>
      <c r="E149" s="152"/>
      <c r="F149" s="153"/>
      <c r="G149" s="149"/>
      <c r="H149" s="154"/>
      <c r="I149" s="155"/>
      <c r="J149" s="155"/>
      <c r="K149" s="148"/>
      <c r="L149" s="149"/>
      <c r="M149" s="149"/>
    </row>
    <row r="150" spans="1:13">
      <c r="A150" s="150"/>
      <c r="B150" s="150"/>
      <c r="C150" s="150"/>
      <c r="D150" s="151"/>
      <c r="E150" s="152"/>
      <c r="F150" s="153"/>
      <c r="G150" s="149"/>
      <c r="H150" s="154"/>
      <c r="I150" s="155"/>
      <c r="J150" s="155"/>
      <c r="K150" s="148"/>
      <c r="L150" s="149"/>
      <c r="M150" s="149"/>
    </row>
    <row r="151" spans="1:13">
      <c r="A151" s="150"/>
      <c r="B151" s="150"/>
      <c r="C151" s="150"/>
      <c r="D151" s="151"/>
      <c r="E151" s="152"/>
      <c r="F151" s="153"/>
      <c r="G151" s="149"/>
      <c r="H151" s="154"/>
      <c r="I151" s="155"/>
      <c r="J151" s="155"/>
      <c r="K151" s="148"/>
      <c r="L151" s="149"/>
      <c r="M151" s="149"/>
    </row>
    <row r="152" spans="1:13">
      <c r="A152" s="150"/>
      <c r="B152" s="150"/>
      <c r="C152" s="150"/>
      <c r="D152" s="151"/>
      <c r="E152" s="152"/>
      <c r="F152" s="153"/>
      <c r="G152" s="149"/>
      <c r="H152" s="154"/>
      <c r="I152" s="155"/>
      <c r="J152" s="155"/>
      <c r="K152" s="148"/>
      <c r="L152" s="149"/>
      <c r="M152" s="149"/>
    </row>
    <row r="153" spans="1:13">
      <c r="A153" s="150"/>
      <c r="B153" s="150"/>
      <c r="C153" s="150"/>
      <c r="D153" s="151"/>
      <c r="E153" s="152"/>
      <c r="F153" s="153"/>
      <c r="G153" s="149"/>
      <c r="H153" s="154"/>
      <c r="I153" s="155"/>
      <c r="J153" s="155"/>
      <c r="K153" s="148"/>
      <c r="L153" s="149"/>
      <c r="M153" s="149"/>
    </row>
    <row r="154" spans="1:13">
      <c r="A154" s="150"/>
      <c r="B154" s="150"/>
      <c r="C154" s="150"/>
      <c r="D154" s="151"/>
      <c r="E154" s="152"/>
      <c r="F154" s="153"/>
      <c r="G154" s="149"/>
      <c r="H154" s="154"/>
      <c r="I154" s="155"/>
      <c r="J154" s="155"/>
      <c r="K154" s="148"/>
      <c r="L154" s="149"/>
      <c r="M154" s="149"/>
    </row>
    <row r="155" spans="1:13">
      <c r="A155" s="150"/>
      <c r="B155" s="150"/>
      <c r="C155" s="150"/>
      <c r="D155" s="151"/>
      <c r="E155" s="152"/>
      <c r="F155" s="153"/>
      <c r="G155" s="149"/>
      <c r="H155" s="154"/>
      <c r="I155" s="155"/>
      <c r="J155" s="155"/>
      <c r="K155" s="148"/>
      <c r="L155" s="149"/>
      <c r="M155" s="149"/>
    </row>
    <row r="156" spans="1:13">
      <c r="A156" s="150"/>
      <c r="B156" s="150"/>
      <c r="C156" s="150"/>
      <c r="D156" s="151"/>
      <c r="E156" s="152"/>
      <c r="F156" s="153"/>
      <c r="G156" s="149"/>
      <c r="H156" s="154"/>
      <c r="I156" s="155"/>
      <c r="J156" s="155"/>
      <c r="K156" s="148"/>
      <c r="L156" s="149"/>
      <c r="M156" s="149"/>
    </row>
    <row r="157" spans="1:13">
      <c r="A157" s="150"/>
      <c r="B157" s="150"/>
      <c r="C157" s="150"/>
      <c r="D157" s="151"/>
      <c r="E157" s="152"/>
      <c r="F157" s="153"/>
      <c r="G157" s="149"/>
      <c r="H157" s="154"/>
      <c r="I157" s="155"/>
      <c r="J157" s="155"/>
      <c r="K157" s="148"/>
      <c r="L157" s="149"/>
      <c r="M157" s="149"/>
    </row>
    <row r="158" spans="1:13">
      <c r="A158" s="150"/>
      <c r="B158" s="150"/>
      <c r="C158" s="150"/>
      <c r="D158" s="151"/>
      <c r="E158" s="152"/>
      <c r="F158" s="153"/>
      <c r="G158" s="149"/>
      <c r="H158" s="154"/>
      <c r="I158" s="155"/>
      <c r="J158" s="155"/>
      <c r="K158" s="148"/>
      <c r="L158" s="149"/>
      <c r="M158" s="149"/>
    </row>
    <row r="159" spans="1:13">
      <c r="A159" s="150"/>
      <c r="B159" s="150"/>
      <c r="C159" s="150"/>
      <c r="D159" s="151"/>
      <c r="E159" s="152"/>
      <c r="F159" s="153"/>
      <c r="G159" s="149"/>
      <c r="H159" s="154"/>
      <c r="I159" s="155"/>
      <c r="J159" s="155"/>
      <c r="K159" s="148"/>
      <c r="L159" s="149"/>
      <c r="M159" s="149"/>
    </row>
    <row r="160" spans="1:13">
      <c r="A160" s="150"/>
      <c r="B160" s="150"/>
      <c r="C160" s="150"/>
      <c r="D160" s="151"/>
      <c r="E160" s="152"/>
      <c r="F160" s="153"/>
      <c r="G160" s="149"/>
      <c r="H160" s="154"/>
      <c r="I160" s="155"/>
      <c r="J160" s="155"/>
      <c r="K160" s="148"/>
      <c r="L160" s="149"/>
      <c r="M160" s="149"/>
    </row>
    <row r="161" spans="1:13">
      <c r="A161" s="150"/>
      <c r="B161" s="150"/>
      <c r="C161" s="150"/>
      <c r="D161" s="151"/>
      <c r="E161" s="152"/>
      <c r="F161" s="153"/>
      <c r="G161" s="149"/>
      <c r="H161" s="154"/>
      <c r="I161" s="155"/>
      <c r="J161" s="155"/>
      <c r="K161" s="148"/>
      <c r="L161" s="149"/>
      <c r="M161" s="149"/>
    </row>
    <row r="162" spans="1:13">
      <c r="A162" s="150"/>
      <c r="B162" s="150"/>
      <c r="C162" s="150"/>
      <c r="D162" s="151"/>
      <c r="E162" s="152"/>
      <c r="F162" s="153"/>
      <c r="G162" s="149"/>
      <c r="H162" s="154"/>
      <c r="I162" s="155"/>
      <c r="J162" s="155"/>
      <c r="K162" s="148"/>
      <c r="L162" s="149"/>
      <c r="M162" s="149"/>
    </row>
    <row r="163" spans="1:13">
      <c r="A163" s="150"/>
      <c r="B163" s="150"/>
      <c r="C163" s="150"/>
      <c r="D163" s="151"/>
      <c r="E163" s="152"/>
      <c r="F163" s="153"/>
      <c r="G163" s="149"/>
      <c r="H163" s="154"/>
      <c r="I163" s="155"/>
      <c r="J163" s="155"/>
      <c r="K163" s="148"/>
      <c r="L163" s="149"/>
      <c r="M163" s="149"/>
    </row>
    <row r="164" spans="1:13">
      <c r="A164" s="150"/>
      <c r="B164" s="150"/>
      <c r="C164" s="150"/>
      <c r="D164" s="151"/>
      <c r="E164" s="152"/>
      <c r="F164" s="153"/>
      <c r="G164" s="149"/>
      <c r="H164" s="154"/>
      <c r="I164" s="155"/>
      <c r="J164" s="155"/>
      <c r="K164" s="148"/>
      <c r="L164" s="149"/>
      <c r="M164" s="149"/>
    </row>
    <row r="165" spans="1:13">
      <c r="A165" s="150"/>
      <c r="B165" s="150"/>
      <c r="C165" s="150"/>
      <c r="D165" s="151"/>
      <c r="E165" s="152"/>
      <c r="F165" s="153"/>
      <c r="G165" s="149"/>
      <c r="H165" s="154"/>
      <c r="I165" s="155"/>
      <c r="J165" s="155"/>
      <c r="K165" s="148"/>
      <c r="L165" s="149"/>
      <c r="M165" s="149"/>
    </row>
    <row r="166" spans="1:13">
      <c r="A166" s="150"/>
      <c r="B166" s="150"/>
      <c r="C166" s="150"/>
      <c r="D166" s="151"/>
      <c r="E166" s="152"/>
      <c r="F166" s="153"/>
      <c r="G166" s="149"/>
      <c r="H166" s="154"/>
      <c r="I166" s="155"/>
      <c r="J166" s="155"/>
      <c r="K166" s="148"/>
      <c r="L166" s="149"/>
      <c r="M166" s="149"/>
    </row>
    <row r="167" spans="1:13">
      <c r="A167" s="150"/>
      <c r="B167" s="150"/>
      <c r="C167" s="150"/>
      <c r="D167" s="151"/>
      <c r="E167" s="152"/>
      <c r="F167" s="153"/>
      <c r="G167" s="149"/>
      <c r="H167" s="154"/>
      <c r="I167" s="155"/>
      <c r="J167" s="155"/>
      <c r="K167" s="148"/>
      <c r="L167" s="149"/>
      <c r="M167" s="149"/>
    </row>
    <row r="168" spans="1:13">
      <c r="A168" s="150"/>
      <c r="B168" s="150"/>
      <c r="C168" s="150"/>
      <c r="D168" s="151"/>
      <c r="E168" s="152"/>
      <c r="F168" s="153"/>
      <c r="G168" s="149"/>
      <c r="H168" s="154"/>
      <c r="I168" s="155"/>
      <c r="J168" s="155"/>
      <c r="K168" s="148"/>
      <c r="L168" s="149"/>
      <c r="M168" s="149"/>
    </row>
    <row r="169" spans="1:13">
      <c r="A169" s="150"/>
      <c r="B169" s="150"/>
      <c r="C169" s="150"/>
      <c r="D169" s="151"/>
      <c r="E169" s="152"/>
      <c r="F169" s="153"/>
      <c r="G169" s="149"/>
      <c r="H169" s="154"/>
      <c r="I169" s="155"/>
      <c r="J169" s="155"/>
      <c r="K169" s="148"/>
      <c r="L169" s="149"/>
      <c r="M169" s="149"/>
    </row>
    <row r="170" spans="1:13">
      <c r="A170" s="150"/>
      <c r="B170" s="150"/>
      <c r="C170" s="150"/>
      <c r="D170" s="151"/>
      <c r="E170" s="152"/>
      <c r="F170" s="153"/>
      <c r="G170" s="149"/>
      <c r="H170" s="154"/>
      <c r="I170" s="155"/>
      <c r="J170" s="155"/>
      <c r="K170" s="148"/>
      <c r="L170" s="149"/>
      <c r="M170" s="149"/>
    </row>
    <row r="171" spans="1:13">
      <c r="A171" s="150"/>
      <c r="B171" s="150"/>
      <c r="C171" s="150"/>
      <c r="D171" s="151"/>
      <c r="E171" s="152"/>
      <c r="F171" s="153"/>
      <c r="G171" s="149"/>
      <c r="H171" s="154"/>
      <c r="I171" s="155"/>
      <c r="J171" s="155"/>
      <c r="K171" s="148"/>
      <c r="L171" s="149"/>
      <c r="M171" s="149"/>
    </row>
    <row r="172" spans="1:13">
      <c r="A172" s="150"/>
      <c r="B172" s="150"/>
      <c r="C172" s="150"/>
      <c r="D172" s="151"/>
      <c r="E172" s="152"/>
      <c r="F172" s="153"/>
      <c r="G172" s="149"/>
      <c r="H172" s="154"/>
      <c r="I172" s="155"/>
      <c r="J172" s="155"/>
      <c r="K172" s="148"/>
      <c r="L172" s="149"/>
      <c r="M172" s="149"/>
    </row>
    <row r="173" spans="1:13">
      <c r="A173" s="150"/>
      <c r="B173" s="150"/>
      <c r="C173" s="150"/>
      <c r="D173" s="151"/>
      <c r="E173" s="152"/>
      <c r="F173" s="153"/>
      <c r="G173" s="149"/>
      <c r="H173" s="154"/>
      <c r="I173" s="155"/>
      <c r="J173" s="155"/>
      <c r="K173" s="148"/>
      <c r="L173" s="149"/>
      <c r="M173" s="149"/>
    </row>
    <row r="174" spans="1:13">
      <c r="A174" s="150"/>
      <c r="B174" s="150"/>
      <c r="C174" s="150"/>
      <c r="D174" s="151"/>
      <c r="E174" s="152"/>
      <c r="F174" s="153"/>
      <c r="G174" s="149"/>
      <c r="H174" s="154"/>
      <c r="I174" s="155"/>
      <c r="J174" s="155"/>
      <c r="K174" s="148"/>
      <c r="L174" s="149"/>
      <c r="M174" s="149"/>
    </row>
    <row r="175" spans="1:13">
      <c r="A175" s="150"/>
      <c r="B175" s="150"/>
      <c r="C175" s="150"/>
      <c r="D175" s="151"/>
      <c r="E175" s="152"/>
      <c r="F175" s="153"/>
      <c r="G175" s="149"/>
      <c r="H175" s="154"/>
      <c r="I175" s="155"/>
      <c r="J175" s="155"/>
      <c r="K175" s="148"/>
      <c r="L175" s="149"/>
      <c r="M175" s="149"/>
    </row>
    <row r="176" spans="1:13">
      <c r="A176" s="150"/>
      <c r="B176" s="150"/>
      <c r="C176" s="150"/>
      <c r="D176" s="151"/>
      <c r="E176" s="152"/>
      <c r="F176" s="153"/>
      <c r="G176" s="149"/>
      <c r="H176" s="154"/>
      <c r="I176" s="155"/>
      <c r="J176" s="155"/>
      <c r="K176" s="148"/>
      <c r="L176" s="149"/>
      <c r="M176" s="149"/>
    </row>
    <row r="177" spans="1:13">
      <c r="A177" s="150"/>
      <c r="B177" s="150"/>
      <c r="C177" s="150"/>
      <c r="D177" s="151"/>
      <c r="E177" s="152"/>
      <c r="F177" s="153"/>
      <c r="G177" s="149"/>
      <c r="H177" s="154"/>
      <c r="I177" s="155"/>
      <c r="J177" s="155"/>
      <c r="K177" s="148"/>
      <c r="L177" s="149"/>
      <c r="M177" s="149"/>
    </row>
    <row r="178" spans="1:13">
      <c r="A178" s="150"/>
      <c r="B178" s="150"/>
      <c r="C178" s="150"/>
      <c r="D178" s="151"/>
      <c r="E178" s="152"/>
      <c r="F178" s="153"/>
      <c r="G178" s="149"/>
      <c r="H178" s="154"/>
      <c r="I178" s="155"/>
      <c r="J178" s="155"/>
      <c r="K178" s="148"/>
      <c r="L178" s="149"/>
      <c r="M178" s="149"/>
    </row>
    <row r="179" spans="1:13">
      <c r="A179" s="150"/>
      <c r="B179" s="150"/>
      <c r="C179" s="150"/>
      <c r="D179" s="151"/>
      <c r="E179" s="152"/>
      <c r="F179" s="153"/>
      <c r="G179" s="149"/>
      <c r="H179" s="154"/>
      <c r="I179" s="155"/>
      <c r="J179" s="155"/>
      <c r="K179" s="148"/>
      <c r="L179" s="149"/>
      <c r="M179" s="149"/>
    </row>
    <row r="180" spans="1:13">
      <c r="A180" s="150"/>
      <c r="B180" s="150"/>
      <c r="C180" s="150"/>
      <c r="D180" s="151"/>
      <c r="E180" s="152"/>
      <c r="F180" s="153"/>
      <c r="G180" s="149"/>
      <c r="H180" s="154"/>
      <c r="I180" s="155"/>
      <c r="J180" s="155"/>
      <c r="K180" s="148"/>
      <c r="L180" s="149"/>
      <c r="M180" s="149"/>
    </row>
    <row r="181" spans="1:13">
      <c r="A181" s="150"/>
      <c r="B181" s="150"/>
      <c r="C181" s="150"/>
      <c r="D181" s="151"/>
      <c r="E181" s="152"/>
      <c r="F181" s="153"/>
      <c r="G181" s="149"/>
      <c r="H181" s="154"/>
      <c r="I181" s="155"/>
      <c r="J181" s="155"/>
      <c r="K181" s="148"/>
      <c r="L181" s="149"/>
      <c r="M181" s="149"/>
    </row>
    <row r="182" spans="1:13">
      <c r="A182" s="150"/>
      <c r="B182" s="150"/>
      <c r="C182" s="150"/>
      <c r="D182" s="151"/>
      <c r="E182" s="152"/>
      <c r="F182" s="153"/>
      <c r="G182" s="149"/>
      <c r="H182" s="154"/>
      <c r="I182" s="155"/>
      <c r="J182" s="155"/>
      <c r="K182" s="148"/>
      <c r="L182" s="149"/>
      <c r="M182" s="149"/>
    </row>
    <row r="183" spans="1:13">
      <c r="A183" s="150"/>
      <c r="B183" s="150"/>
      <c r="C183" s="150"/>
      <c r="D183" s="151"/>
      <c r="E183" s="152"/>
      <c r="F183" s="153"/>
      <c r="G183" s="149"/>
      <c r="H183" s="154"/>
      <c r="I183" s="155"/>
      <c r="J183" s="155"/>
      <c r="K183" s="148"/>
      <c r="L183" s="149"/>
      <c r="M183" s="149"/>
    </row>
    <row r="184" spans="1:13">
      <c r="A184" s="150"/>
      <c r="B184" s="150"/>
      <c r="C184" s="150"/>
      <c r="D184" s="151"/>
      <c r="E184" s="152"/>
      <c r="F184" s="153"/>
      <c r="G184" s="149"/>
      <c r="H184" s="154"/>
      <c r="I184" s="155"/>
      <c r="J184" s="155"/>
      <c r="K184" s="148"/>
      <c r="L184" s="149"/>
      <c r="M184" s="149"/>
    </row>
    <row r="185" spans="1:13">
      <c r="A185" s="150"/>
      <c r="B185" s="150"/>
      <c r="C185" s="150"/>
      <c r="D185" s="151"/>
      <c r="E185" s="152"/>
      <c r="F185" s="153"/>
      <c r="G185" s="149"/>
      <c r="H185" s="154"/>
      <c r="I185" s="155"/>
      <c r="J185" s="155"/>
      <c r="K185" s="148"/>
      <c r="L185" s="149"/>
      <c r="M185" s="149"/>
    </row>
    <row r="186" spans="1:13">
      <c r="A186" s="150"/>
      <c r="B186" s="150"/>
      <c r="C186" s="150"/>
      <c r="D186" s="151"/>
      <c r="E186" s="152"/>
      <c r="F186" s="153"/>
      <c r="G186" s="149"/>
      <c r="H186" s="154"/>
      <c r="I186" s="155"/>
      <c r="J186" s="155"/>
      <c r="K186" s="148"/>
      <c r="L186" s="149"/>
      <c r="M186" s="149"/>
    </row>
    <row r="187" spans="1:13">
      <c r="A187" s="150"/>
      <c r="B187" s="150"/>
      <c r="C187" s="150"/>
      <c r="D187" s="151"/>
      <c r="E187" s="152"/>
      <c r="F187" s="153"/>
      <c r="G187" s="149"/>
      <c r="H187" s="154"/>
      <c r="I187" s="155"/>
      <c r="J187" s="155"/>
      <c r="K187" s="148"/>
      <c r="L187" s="149"/>
      <c r="M187" s="149"/>
    </row>
    <row r="188" spans="1:13">
      <c r="A188" s="150"/>
      <c r="B188" s="150"/>
      <c r="C188" s="150"/>
      <c r="D188" s="151"/>
      <c r="E188" s="152"/>
      <c r="F188" s="153"/>
      <c r="G188" s="149"/>
      <c r="H188" s="154"/>
      <c r="I188" s="155"/>
      <c r="J188" s="155"/>
      <c r="K188" s="148"/>
      <c r="L188" s="149"/>
      <c r="M188" s="149"/>
    </row>
    <row r="189" spans="1:13">
      <c r="A189" s="150"/>
      <c r="B189" s="150"/>
      <c r="C189" s="150"/>
      <c r="D189" s="151"/>
      <c r="E189" s="152"/>
      <c r="F189" s="153"/>
      <c r="G189" s="149"/>
      <c r="H189" s="154"/>
      <c r="I189" s="155"/>
      <c r="J189" s="155"/>
      <c r="K189" s="148"/>
      <c r="L189" s="149"/>
      <c r="M189" s="149"/>
    </row>
    <row r="190" spans="1:13">
      <c r="A190" s="150"/>
      <c r="B190" s="150"/>
      <c r="C190" s="150"/>
      <c r="D190" s="151"/>
      <c r="E190" s="152"/>
      <c r="F190" s="153"/>
      <c r="G190" s="149"/>
      <c r="H190" s="154"/>
      <c r="I190" s="155"/>
      <c r="J190" s="155"/>
      <c r="K190" s="148"/>
      <c r="L190" s="149"/>
      <c r="M190" s="149"/>
    </row>
    <row r="191" spans="1:13">
      <c r="A191" s="150"/>
      <c r="B191" s="150"/>
      <c r="C191" s="150"/>
      <c r="D191" s="151"/>
      <c r="E191" s="152"/>
      <c r="F191" s="153"/>
      <c r="G191" s="149"/>
      <c r="H191" s="154"/>
      <c r="I191" s="155"/>
      <c r="J191" s="155"/>
      <c r="K191" s="148"/>
      <c r="L191" s="149"/>
      <c r="M191" s="149"/>
    </row>
    <row r="192" spans="1:13">
      <c r="A192" s="150"/>
      <c r="B192" s="150"/>
      <c r="C192" s="150"/>
      <c r="D192" s="151"/>
      <c r="E192" s="152"/>
      <c r="F192" s="153"/>
      <c r="G192" s="149"/>
      <c r="H192" s="154"/>
      <c r="I192" s="155"/>
      <c r="J192" s="155"/>
      <c r="K192" s="148"/>
      <c r="L192" s="149"/>
      <c r="M192" s="149"/>
    </row>
    <row r="193" spans="1:13">
      <c r="A193" s="150"/>
      <c r="B193" s="150"/>
      <c r="C193" s="150"/>
      <c r="D193" s="151"/>
      <c r="E193" s="152"/>
      <c r="F193" s="153"/>
      <c r="G193" s="149"/>
      <c r="H193" s="154"/>
      <c r="I193" s="155"/>
      <c r="J193" s="155"/>
      <c r="K193" s="148"/>
      <c r="L193" s="149"/>
      <c r="M193" s="149"/>
    </row>
    <row r="194" spans="1:13">
      <c r="A194" s="150"/>
      <c r="B194" s="150"/>
      <c r="C194" s="150"/>
      <c r="D194" s="151"/>
      <c r="E194" s="152"/>
      <c r="F194" s="153"/>
      <c r="G194" s="149"/>
      <c r="H194" s="154"/>
      <c r="I194" s="155"/>
      <c r="J194" s="155"/>
      <c r="K194" s="148"/>
      <c r="L194" s="149"/>
      <c r="M194" s="149"/>
    </row>
    <row r="195" spans="1:13">
      <c r="A195" s="150"/>
      <c r="B195" s="150"/>
      <c r="C195" s="150"/>
      <c r="D195" s="151"/>
      <c r="E195" s="152"/>
      <c r="F195" s="153"/>
      <c r="G195" s="149"/>
      <c r="H195" s="154"/>
      <c r="I195" s="155"/>
      <c r="J195" s="155"/>
      <c r="K195" s="148"/>
      <c r="L195" s="149"/>
      <c r="M195" s="149"/>
    </row>
    <row r="196" spans="1:13">
      <c r="A196" s="150"/>
      <c r="B196" s="150"/>
      <c r="C196" s="150"/>
      <c r="D196" s="151"/>
      <c r="E196" s="152"/>
      <c r="F196" s="153"/>
      <c r="G196" s="149"/>
      <c r="H196" s="154"/>
      <c r="I196" s="155"/>
      <c r="J196" s="155"/>
      <c r="K196" s="148"/>
      <c r="L196" s="149"/>
      <c r="M196" s="149"/>
    </row>
    <row r="197" spans="1:13">
      <c r="A197" s="150"/>
      <c r="B197" s="150"/>
      <c r="C197" s="150"/>
      <c r="D197" s="151"/>
      <c r="E197" s="152"/>
      <c r="F197" s="153"/>
      <c r="G197" s="149"/>
      <c r="H197" s="154"/>
      <c r="I197" s="155"/>
      <c r="J197" s="155"/>
      <c r="K197" s="148"/>
      <c r="L197" s="149"/>
      <c r="M197" s="149"/>
    </row>
    <row r="198" spans="1:13">
      <c r="A198" s="150"/>
      <c r="B198" s="150"/>
      <c r="C198" s="150"/>
      <c r="D198" s="151"/>
      <c r="E198" s="152"/>
      <c r="F198" s="153"/>
      <c r="G198" s="149"/>
      <c r="H198" s="154"/>
      <c r="I198" s="155"/>
      <c r="J198" s="155"/>
      <c r="K198" s="148"/>
      <c r="L198" s="149"/>
      <c r="M198" s="149"/>
    </row>
    <row r="199" spans="1:13">
      <c r="A199" s="150"/>
      <c r="B199" s="150"/>
      <c r="C199" s="150"/>
      <c r="D199" s="151"/>
      <c r="E199" s="152"/>
      <c r="F199" s="153"/>
      <c r="G199" s="149"/>
      <c r="H199" s="154"/>
      <c r="I199" s="155"/>
      <c r="J199" s="155"/>
      <c r="K199" s="148"/>
      <c r="L199" s="149"/>
      <c r="M199" s="149"/>
    </row>
    <row r="200" spans="1:13">
      <c r="A200" s="150"/>
      <c r="B200" s="150"/>
      <c r="C200" s="150"/>
      <c r="D200" s="151"/>
      <c r="E200" s="152"/>
      <c r="F200" s="153"/>
      <c r="G200" s="149"/>
      <c r="H200" s="154"/>
      <c r="I200" s="155"/>
      <c r="J200" s="155"/>
      <c r="K200" s="148"/>
      <c r="L200" s="149"/>
      <c r="M200" s="149"/>
    </row>
    <row r="201" spans="1:13">
      <c r="A201" s="150"/>
      <c r="B201" s="150"/>
      <c r="C201" s="150"/>
      <c r="D201" s="151"/>
      <c r="E201" s="152"/>
      <c r="F201" s="153"/>
      <c r="G201" s="149"/>
      <c r="H201" s="154"/>
      <c r="I201" s="155"/>
      <c r="J201" s="155"/>
      <c r="K201" s="148"/>
      <c r="L201" s="149"/>
      <c r="M201" s="149"/>
    </row>
    <row r="202" spans="1:13">
      <c r="A202" s="150"/>
      <c r="B202" s="150"/>
      <c r="C202" s="150"/>
      <c r="D202" s="151"/>
      <c r="E202" s="152"/>
      <c r="F202" s="153"/>
      <c r="G202" s="149"/>
      <c r="H202" s="154"/>
      <c r="I202" s="155"/>
      <c r="J202" s="155"/>
      <c r="K202" s="148"/>
      <c r="L202" s="149"/>
      <c r="M202" s="149"/>
    </row>
    <row r="203" spans="1:13">
      <c r="A203" s="150"/>
      <c r="B203" s="150"/>
      <c r="C203" s="150"/>
      <c r="D203" s="151"/>
      <c r="E203" s="152"/>
      <c r="F203" s="153"/>
      <c r="G203" s="149"/>
      <c r="H203" s="154"/>
      <c r="I203" s="155"/>
      <c r="J203" s="155"/>
      <c r="K203" s="148"/>
      <c r="L203" s="149"/>
      <c r="M203" s="149"/>
    </row>
    <row r="204" spans="1:13">
      <c r="A204" s="150"/>
      <c r="B204" s="150"/>
      <c r="C204" s="150"/>
      <c r="D204" s="151"/>
      <c r="E204" s="152"/>
      <c r="F204" s="153"/>
      <c r="G204" s="149"/>
      <c r="H204" s="154"/>
      <c r="I204" s="155"/>
      <c r="J204" s="155"/>
      <c r="K204" s="148"/>
      <c r="L204" s="149"/>
      <c r="M204" s="149"/>
    </row>
    <row r="205" spans="1:13">
      <c r="A205" s="150"/>
      <c r="B205" s="150"/>
      <c r="C205" s="150"/>
      <c r="D205" s="151"/>
      <c r="E205" s="152"/>
      <c r="F205" s="153"/>
      <c r="G205" s="149"/>
      <c r="H205" s="154"/>
      <c r="I205" s="155"/>
      <c r="J205" s="155"/>
      <c r="K205" s="148"/>
      <c r="L205" s="149"/>
      <c r="M205" s="149"/>
    </row>
    <row r="206" spans="1:13">
      <c r="A206" s="150"/>
      <c r="B206" s="150"/>
      <c r="C206" s="150"/>
      <c r="D206" s="151"/>
      <c r="E206" s="152"/>
      <c r="F206" s="153"/>
      <c r="G206" s="149"/>
      <c r="H206" s="154"/>
      <c r="I206" s="155"/>
      <c r="J206" s="155"/>
      <c r="K206" s="148"/>
      <c r="L206" s="149"/>
      <c r="M206" s="149"/>
    </row>
    <row r="207" spans="1:13">
      <c r="A207" s="150"/>
      <c r="B207" s="150"/>
      <c r="C207" s="150"/>
      <c r="D207" s="151"/>
      <c r="E207" s="152"/>
      <c r="F207" s="153"/>
      <c r="G207" s="149"/>
      <c r="H207" s="154"/>
      <c r="I207" s="155"/>
      <c r="J207" s="155"/>
      <c r="K207" s="148"/>
      <c r="L207" s="149"/>
      <c r="M207" s="149"/>
    </row>
    <row r="208" spans="1:13">
      <c r="A208" s="150"/>
      <c r="B208" s="150"/>
      <c r="C208" s="150"/>
      <c r="D208" s="151"/>
      <c r="E208" s="152"/>
      <c r="F208" s="153"/>
      <c r="G208" s="149"/>
      <c r="H208" s="154"/>
      <c r="I208" s="155"/>
      <c r="J208" s="155"/>
      <c r="K208" s="148"/>
      <c r="L208" s="149"/>
      <c r="M208" s="149"/>
    </row>
    <row r="209" spans="1:13">
      <c r="A209" s="150"/>
      <c r="B209" s="150"/>
      <c r="C209" s="150"/>
      <c r="D209" s="151"/>
      <c r="E209" s="152"/>
      <c r="F209" s="153"/>
      <c r="G209" s="149"/>
      <c r="H209" s="154"/>
      <c r="I209" s="155"/>
      <c r="J209" s="155"/>
      <c r="K209" s="148"/>
      <c r="L209" s="149"/>
      <c r="M209" s="149"/>
    </row>
    <row r="210" spans="1:13">
      <c r="A210" s="150"/>
      <c r="B210" s="150"/>
      <c r="C210" s="150"/>
      <c r="D210" s="151"/>
      <c r="E210" s="152"/>
      <c r="F210" s="153"/>
      <c r="G210" s="149"/>
      <c r="H210" s="154"/>
      <c r="I210" s="155"/>
      <c r="J210" s="155"/>
      <c r="K210" s="148"/>
      <c r="L210" s="149"/>
      <c r="M210" s="149"/>
    </row>
    <row r="211" spans="1:13">
      <c r="A211" s="150"/>
      <c r="B211" s="150"/>
      <c r="C211" s="150"/>
      <c r="D211" s="151"/>
      <c r="E211" s="152"/>
      <c r="F211" s="153"/>
      <c r="G211" s="149"/>
      <c r="H211" s="154"/>
      <c r="I211" s="155"/>
      <c r="J211" s="155"/>
      <c r="K211" s="148"/>
      <c r="L211" s="149"/>
      <c r="M211" s="149"/>
    </row>
    <row r="212" spans="1:13">
      <c r="A212" s="150"/>
      <c r="B212" s="150"/>
      <c r="C212" s="150"/>
      <c r="D212" s="151"/>
      <c r="E212" s="152"/>
      <c r="F212" s="153"/>
      <c r="G212" s="149"/>
      <c r="H212" s="154"/>
      <c r="I212" s="155"/>
      <c r="J212" s="155"/>
      <c r="K212" s="148"/>
      <c r="L212" s="149"/>
      <c r="M212" s="149"/>
    </row>
    <row r="213" spans="1:13">
      <c r="A213" s="150"/>
      <c r="B213" s="150"/>
      <c r="C213" s="150"/>
      <c r="D213" s="151"/>
      <c r="E213" s="152"/>
      <c r="F213" s="153"/>
      <c r="G213" s="149"/>
      <c r="H213" s="154"/>
      <c r="I213" s="155"/>
      <c r="J213" s="155"/>
      <c r="K213" s="148"/>
      <c r="L213" s="149"/>
      <c r="M213" s="149"/>
    </row>
    <row r="214" spans="1:13">
      <c r="A214" s="150"/>
      <c r="B214" s="150"/>
      <c r="C214" s="150"/>
      <c r="D214" s="151"/>
      <c r="E214" s="152"/>
      <c r="F214" s="153"/>
      <c r="G214" s="149"/>
      <c r="H214" s="154"/>
      <c r="I214" s="155"/>
      <c r="J214" s="155"/>
      <c r="K214" s="148"/>
      <c r="L214" s="149"/>
      <c r="M214" s="149"/>
    </row>
    <row r="215" spans="1:13">
      <c r="A215" s="150"/>
      <c r="B215" s="150"/>
      <c r="C215" s="150"/>
      <c r="D215" s="151"/>
      <c r="E215" s="152"/>
      <c r="F215" s="153"/>
      <c r="G215" s="149"/>
      <c r="H215" s="154"/>
      <c r="I215" s="155"/>
      <c r="J215" s="155"/>
      <c r="K215" s="148"/>
      <c r="L215" s="149"/>
      <c r="M215" s="149"/>
    </row>
    <row r="216" spans="1:13">
      <c r="A216" s="150"/>
      <c r="B216" s="150"/>
      <c r="C216" s="150"/>
      <c r="D216" s="151"/>
      <c r="E216" s="152"/>
      <c r="F216" s="153"/>
      <c r="G216" s="149"/>
      <c r="H216" s="154"/>
      <c r="I216" s="155"/>
      <c r="J216" s="155"/>
      <c r="K216" s="148"/>
      <c r="L216" s="149"/>
      <c r="M216" s="149"/>
    </row>
    <row r="217" spans="1:13">
      <c r="A217" s="150"/>
      <c r="B217" s="150"/>
      <c r="C217" s="150"/>
      <c r="D217" s="151"/>
      <c r="E217" s="152"/>
      <c r="F217" s="153"/>
      <c r="G217" s="149"/>
      <c r="H217" s="154"/>
      <c r="I217" s="155"/>
      <c r="J217" s="155"/>
      <c r="K217" s="148"/>
      <c r="L217" s="149"/>
      <c r="M217" s="149"/>
    </row>
    <row r="218" spans="1:13">
      <c r="A218" s="150"/>
      <c r="B218" s="150"/>
      <c r="C218" s="150"/>
      <c r="D218" s="151"/>
      <c r="E218" s="152"/>
      <c r="F218" s="153"/>
      <c r="G218" s="149"/>
      <c r="H218" s="154"/>
      <c r="I218" s="155"/>
      <c r="J218" s="155"/>
      <c r="K218" s="148"/>
      <c r="L218" s="149"/>
      <c r="M218" s="149"/>
    </row>
    <row r="219" spans="1:13">
      <c r="A219" s="150"/>
      <c r="B219" s="150"/>
      <c r="C219" s="150"/>
      <c r="D219" s="151"/>
      <c r="E219" s="152"/>
      <c r="F219" s="153"/>
      <c r="G219" s="149"/>
      <c r="H219" s="154"/>
      <c r="I219" s="155"/>
      <c r="J219" s="155"/>
      <c r="K219" s="148"/>
      <c r="L219" s="149"/>
      <c r="M219" s="149"/>
    </row>
    <row r="220" spans="1:13">
      <c r="A220" s="150"/>
      <c r="B220" s="150"/>
      <c r="C220" s="150"/>
      <c r="D220" s="151"/>
      <c r="E220" s="152"/>
      <c r="F220" s="153"/>
      <c r="G220" s="149"/>
      <c r="H220" s="154"/>
      <c r="I220" s="155"/>
      <c r="J220" s="155"/>
      <c r="K220" s="148"/>
      <c r="L220" s="149"/>
      <c r="M220" s="149"/>
    </row>
    <row r="221" spans="1:13">
      <c r="A221" s="150"/>
      <c r="B221" s="150"/>
      <c r="C221" s="150"/>
      <c r="D221" s="151"/>
      <c r="E221" s="152"/>
      <c r="F221" s="153"/>
      <c r="G221" s="149"/>
      <c r="H221" s="154"/>
      <c r="I221" s="155"/>
      <c r="J221" s="155"/>
      <c r="K221" s="148"/>
      <c r="L221" s="149"/>
      <c r="M221" s="149"/>
    </row>
    <row r="222" spans="1:13">
      <c r="A222" s="150"/>
      <c r="B222" s="150"/>
      <c r="C222" s="150"/>
      <c r="D222" s="151"/>
      <c r="E222" s="152"/>
      <c r="F222" s="153"/>
      <c r="G222" s="149"/>
      <c r="H222" s="154"/>
      <c r="I222" s="155"/>
      <c r="J222" s="155"/>
      <c r="K222" s="148"/>
      <c r="L222" s="149"/>
      <c r="M222" s="149"/>
    </row>
    <row r="223" spans="1:13">
      <c r="A223" s="150"/>
      <c r="B223" s="150"/>
      <c r="C223" s="150"/>
      <c r="D223" s="151"/>
      <c r="E223" s="152"/>
      <c r="F223" s="153"/>
      <c r="G223" s="149"/>
      <c r="H223" s="154"/>
      <c r="I223" s="155"/>
      <c r="J223" s="155"/>
      <c r="K223" s="148"/>
      <c r="L223" s="149"/>
      <c r="M223" s="149"/>
    </row>
    <row r="224" spans="1:13">
      <c r="A224" s="150"/>
      <c r="B224" s="150"/>
      <c r="C224" s="150"/>
      <c r="D224" s="151"/>
      <c r="E224" s="152"/>
      <c r="F224" s="153"/>
      <c r="G224" s="149"/>
      <c r="H224" s="154"/>
      <c r="I224" s="155"/>
      <c r="J224" s="155"/>
      <c r="K224" s="148"/>
      <c r="L224" s="149"/>
      <c r="M224" s="149"/>
    </row>
    <row r="225" spans="1:13">
      <c r="A225" s="150"/>
      <c r="B225" s="150"/>
      <c r="C225" s="150"/>
      <c r="D225" s="151"/>
      <c r="E225" s="152"/>
      <c r="F225" s="153"/>
      <c r="G225" s="149"/>
      <c r="H225" s="154"/>
      <c r="I225" s="155"/>
      <c r="J225" s="155"/>
      <c r="K225" s="148"/>
      <c r="L225" s="149"/>
      <c r="M225" s="149"/>
    </row>
    <row r="226" spans="1:13">
      <c r="A226" s="150"/>
      <c r="B226" s="150"/>
      <c r="C226" s="150"/>
      <c r="D226" s="151"/>
      <c r="E226" s="152"/>
      <c r="F226" s="153"/>
      <c r="G226" s="149"/>
      <c r="H226" s="154"/>
      <c r="I226" s="155"/>
      <c r="J226" s="155"/>
      <c r="K226" s="148"/>
      <c r="L226" s="149"/>
      <c r="M226" s="149"/>
    </row>
    <row r="227" spans="1:13">
      <c r="A227" s="150"/>
      <c r="B227" s="150"/>
      <c r="C227" s="150"/>
      <c r="D227" s="151"/>
      <c r="E227" s="152"/>
      <c r="F227" s="153"/>
      <c r="G227" s="149"/>
      <c r="H227" s="154"/>
      <c r="I227" s="155"/>
      <c r="J227" s="155"/>
      <c r="K227" s="148"/>
      <c r="L227" s="149"/>
      <c r="M227" s="149"/>
    </row>
    <row r="228" spans="1:13">
      <c r="A228" s="150"/>
      <c r="B228" s="150"/>
      <c r="C228" s="150"/>
      <c r="D228" s="151"/>
      <c r="E228" s="152"/>
      <c r="F228" s="153"/>
      <c r="G228" s="149"/>
      <c r="H228" s="154"/>
      <c r="I228" s="155"/>
      <c r="J228" s="155"/>
      <c r="K228" s="148"/>
      <c r="L228" s="149"/>
      <c r="M228" s="149"/>
    </row>
    <row r="229" spans="1:13">
      <c r="A229" s="150"/>
      <c r="B229" s="150"/>
      <c r="C229" s="150"/>
      <c r="D229" s="151"/>
      <c r="E229" s="152"/>
      <c r="F229" s="153"/>
      <c r="G229" s="149"/>
      <c r="H229" s="154"/>
      <c r="I229" s="155"/>
      <c r="J229" s="155"/>
      <c r="K229" s="148"/>
      <c r="L229" s="149"/>
      <c r="M229" s="149"/>
    </row>
    <row r="230" spans="1:13">
      <c r="A230" s="150"/>
      <c r="B230" s="150"/>
      <c r="C230" s="150"/>
      <c r="D230" s="151"/>
      <c r="E230" s="152"/>
      <c r="F230" s="153"/>
      <c r="G230" s="149"/>
      <c r="H230" s="154"/>
      <c r="I230" s="155"/>
      <c r="J230" s="155"/>
      <c r="K230" s="148"/>
      <c r="L230" s="149"/>
      <c r="M230" s="149"/>
    </row>
    <row r="231" spans="1:13">
      <c r="A231" s="150"/>
      <c r="B231" s="150"/>
      <c r="C231" s="150"/>
      <c r="D231" s="151"/>
      <c r="E231" s="152"/>
      <c r="F231" s="153"/>
      <c r="G231" s="149"/>
      <c r="H231" s="154"/>
      <c r="I231" s="155"/>
      <c r="J231" s="155"/>
      <c r="K231" s="148"/>
      <c r="L231" s="149"/>
      <c r="M231" s="149"/>
    </row>
    <row r="232" spans="1:13">
      <c r="A232" s="150"/>
      <c r="B232" s="150"/>
      <c r="C232" s="150"/>
      <c r="D232" s="151"/>
      <c r="E232" s="152"/>
      <c r="F232" s="153"/>
      <c r="G232" s="149"/>
      <c r="H232" s="154"/>
      <c r="I232" s="155"/>
      <c r="J232" s="155"/>
      <c r="K232" s="148"/>
      <c r="L232" s="149"/>
      <c r="M232" s="149"/>
    </row>
    <row r="233" spans="1:13">
      <c r="A233" s="150"/>
      <c r="B233" s="150"/>
      <c r="C233" s="150"/>
      <c r="D233" s="151"/>
      <c r="E233" s="152"/>
      <c r="F233" s="153"/>
      <c r="G233" s="149"/>
      <c r="H233" s="154"/>
      <c r="I233" s="155"/>
      <c r="J233" s="155"/>
      <c r="K233" s="148"/>
      <c r="L233" s="149"/>
      <c r="M233" s="149"/>
    </row>
    <row r="234" spans="1:13">
      <c r="A234" s="150"/>
      <c r="B234" s="150"/>
      <c r="C234" s="150"/>
      <c r="D234" s="151"/>
      <c r="E234" s="152"/>
      <c r="F234" s="153"/>
      <c r="G234" s="149"/>
      <c r="H234" s="154"/>
      <c r="I234" s="155"/>
      <c r="J234" s="155"/>
      <c r="K234" s="148"/>
      <c r="L234" s="149"/>
      <c r="M234" s="149"/>
    </row>
    <row r="235" spans="1:13">
      <c r="A235" s="150"/>
      <c r="B235" s="150"/>
      <c r="C235" s="150"/>
      <c r="D235" s="151"/>
      <c r="E235" s="152"/>
      <c r="F235" s="153"/>
      <c r="G235" s="149"/>
      <c r="H235" s="154"/>
      <c r="I235" s="155"/>
      <c r="J235" s="155"/>
      <c r="K235" s="148"/>
      <c r="L235" s="149"/>
      <c r="M235" s="149"/>
    </row>
    <row r="236" spans="1:13">
      <c r="A236" s="150"/>
      <c r="B236" s="150"/>
      <c r="C236" s="150"/>
      <c r="D236" s="151"/>
      <c r="E236" s="152"/>
      <c r="F236" s="153"/>
      <c r="G236" s="149"/>
      <c r="H236" s="154"/>
      <c r="I236" s="155"/>
      <c r="J236" s="155"/>
      <c r="K236" s="148"/>
      <c r="L236" s="149"/>
      <c r="M236" s="149"/>
    </row>
    <row r="237" spans="1:13">
      <c r="A237" s="150"/>
      <c r="B237" s="150"/>
      <c r="C237" s="150"/>
      <c r="D237" s="151"/>
      <c r="E237" s="152"/>
      <c r="F237" s="153"/>
      <c r="G237" s="149"/>
      <c r="H237" s="154"/>
      <c r="I237" s="155"/>
      <c r="J237" s="155"/>
      <c r="K237" s="148"/>
      <c r="L237" s="149"/>
      <c r="M237" s="149"/>
    </row>
    <row r="238" spans="1:13">
      <c r="A238" s="150"/>
      <c r="B238" s="150"/>
      <c r="C238" s="150"/>
      <c r="D238" s="151"/>
      <c r="E238" s="152"/>
      <c r="F238" s="153"/>
      <c r="G238" s="149"/>
      <c r="H238" s="154"/>
      <c r="I238" s="155"/>
      <c r="J238" s="155"/>
      <c r="K238" s="148"/>
      <c r="L238" s="149"/>
      <c r="M238" s="149"/>
    </row>
    <row r="239" spans="1:13">
      <c r="A239" s="150"/>
      <c r="B239" s="150"/>
      <c r="C239" s="150"/>
      <c r="D239" s="151"/>
      <c r="E239" s="152"/>
      <c r="F239" s="153"/>
      <c r="G239" s="149"/>
      <c r="H239" s="154"/>
      <c r="I239" s="155"/>
      <c r="J239" s="155"/>
      <c r="K239" s="148"/>
      <c r="L239" s="149"/>
      <c r="M239" s="149"/>
    </row>
    <row r="240" spans="1:13">
      <c r="A240" s="150"/>
      <c r="B240" s="150"/>
      <c r="C240" s="150"/>
      <c r="D240" s="151"/>
      <c r="E240" s="152"/>
      <c r="F240" s="153"/>
      <c r="G240" s="149"/>
      <c r="H240" s="154"/>
      <c r="I240" s="155"/>
      <c r="J240" s="155"/>
      <c r="K240" s="148"/>
      <c r="L240" s="149"/>
      <c r="M240" s="149"/>
    </row>
    <row r="241" spans="1:13">
      <c r="A241" s="150"/>
      <c r="B241" s="150"/>
      <c r="C241" s="150"/>
      <c r="D241" s="151"/>
      <c r="E241" s="152"/>
      <c r="F241" s="153"/>
      <c r="G241" s="149"/>
      <c r="H241" s="154"/>
      <c r="I241" s="155"/>
      <c r="J241" s="155"/>
      <c r="K241" s="148"/>
      <c r="L241" s="149"/>
      <c r="M241" s="149"/>
    </row>
    <row r="242" spans="1:13">
      <c r="A242" s="150"/>
      <c r="B242" s="150"/>
      <c r="C242" s="150"/>
      <c r="D242" s="151"/>
      <c r="E242" s="152"/>
      <c r="F242" s="153"/>
      <c r="G242" s="149"/>
      <c r="H242" s="154"/>
      <c r="I242" s="155"/>
      <c r="J242" s="155"/>
      <c r="K242" s="148"/>
      <c r="L242" s="149"/>
      <c r="M242" s="149"/>
    </row>
    <row r="243" spans="1:13">
      <c r="A243" s="150"/>
      <c r="B243" s="150"/>
      <c r="C243" s="150"/>
      <c r="D243" s="151"/>
      <c r="E243" s="152"/>
      <c r="F243" s="153"/>
      <c r="G243" s="149"/>
      <c r="H243" s="154"/>
      <c r="I243" s="155"/>
      <c r="J243" s="155"/>
      <c r="K243" s="148"/>
      <c r="L243" s="149"/>
      <c r="M243" s="149"/>
    </row>
    <row r="244" spans="1:13">
      <c r="A244" s="150"/>
      <c r="B244" s="150"/>
      <c r="C244" s="150"/>
      <c r="D244" s="151"/>
      <c r="E244" s="152"/>
      <c r="F244" s="153"/>
      <c r="G244" s="149"/>
      <c r="H244" s="154"/>
      <c r="I244" s="155"/>
      <c r="J244" s="155"/>
      <c r="K244" s="148"/>
      <c r="L244" s="149"/>
      <c r="M244" s="149"/>
    </row>
    <row r="245" spans="1:13">
      <c r="A245" s="150"/>
      <c r="B245" s="150"/>
      <c r="C245" s="150"/>
      <c r="D245" s="151"/>
      <c r="E245" s="152"/>
      <c r="F245" s="153"/>
      <c r="G245" s="149"/>
      <c r="H245" s="154"/>
      <c r="I245" s="155"/>
      <c r="J245" s="155"/>
      <c r="K245" s="148"/>
      <c r="L245" s="149"/>
      <c r="M245" s="149"/>
    </row>
    <row r="246" spans="1:13">
      <c r="A246" s="150"/>
      <c r="B246" s="150"/>
      <c r="C246" s="150"/>
      <c r="D246" s="151"/>
      <c r="E246" s="152"/>
      <c r="F246" s="153"/>
      <c r="G246" s="149"/>
      <c r="H246" s="154"/>
      <c r="I246" s="155"/>
      <c r="J246" s="155"/>
      <c r="K246" s="148"/>
      <c r="L246" s="149"/>
      <c r="M246" s="149"/>
    </row>
    <row r="247" spans="1:13">
      <c r="A247" s="150"/>
      <c r="B247" s="150"/>
      <c r="C247" s="150"/>
      <c r="D247" s="151"/>
      <c r="E247" s="152"/>
      <c r="F247" s="153"/>
      <c r="G247" s="149"/>
      <c r="H247" s="154"/>
      <c r="I247" s="155"/>
      <c r="J247" s="155"/>
      <c r="K247" s="148"/>
      <c r="L247" s="149"/>
      <c r="M247" s="149"/>
    </row>
    <row r="248" spans="1:13">
      <c r="A248" s="150"/>
      <c r="B248" s="150"/>
      <c r="C248" s="150"/>
      <c r="D248" s="151"/>
      <c r="E248" s="152"/>
      <c r="F248" s="153"/>
      <c r="G248" s="149"/>
      <c r="H248" s="154"/>
      <c r="I248" s="155"/>
      <c r="J248" s="155"/>
      <c r="K248" s="148"/>
      <c r="L248" s="149"/>
      <c r="M248" s="149"/>
    </row>
    <row r="249" spans="1:13">
      <c r="A249" s="150"/>
      <c r="B249" s="150"/>
      <c r="C249" s="150"/>
      <c r="D249" s="151"/>
      <c r="E249" s="152"/>
      <c r="F249" s="153"/>
      <c r="G249" s="149"/>
      <c r="H249" s="154"/>
      <c r="I249" s="155"/>
      <c r="J249" s="155"/>
      <c r="K249" s="148"/>
      <c r="L249" s="149"/>
      <c r="M249" s="149"/>
    </row>
    <row r="250" spans="1:13">
      <c r="A250" s="150"/>
      <c r="B250" s="150"/>
      <c r="C250" s="150"/>
      <c r="D250" s="151"/>
      <c r="E250" s="152"/>
      <c r="F250" s="153"/>
      <c r="G250" s="149"/>
      <c r="H250" s="154"/>
      <c r="I250" s="155"/>
      <c r="J250" s="155"/>
      <c r="K250" s="148"/>
      <c r="L250" s="149"/>
      <c r="M250" s="149"/>
    </row>
    <row r="251" spans="1:13">
      <c r="A251" s="150"/>
      <c r="B251" s="150"/>
      <c r="C251" s="150"/>
      <c r="D251" s="151"/>
      <c r="E251" s="152"/>
      <c r="F251" s="153"/>
      <c r="G251" s="149"/>
      <c r="H251" s="154"/>
      <c r="I251" s="155"/>
      <c r="J251" s="155"/>
      <c r="K251" s="148"/>
      <c r="L251" s="149"/>
      <c r="M251" s="149"/>
    </row>
    <row r="252" spans="1:13">
      <c r="A252" s="150"/>
      <c r="B252" s="150"/>
      <c r="C252" s="150"/>
      <c r="D252" s="151"/>
      <c r="E252" s="152"/>
      <c r="F252" s="153"/>
      <c r="G252" s="149"/>
      <c r="H252" s="154"/>
      <c r="I252" s="155"/>
      <c r="J252" s="155"/>
      <c r="K252" s="148"/>
      <c r="L252" s="149"/>
      <c r="M252" s="149"/>
    </row>
    <row r="253" spans="1:13">
      <c r="A253" s="150"/>
      <c r="B253" s="150"/>
      <c r="C253" s="150"/>
      <c r="D253" s="151"/>
      <c r="E253" s="152"/>
      <c r="F253" s="153"/>
      <c r="G253" s="149"/>
      <c r="H253" s="154"/>
      <c r="I253" s="155"/>
      <c r="J253" s="155"/>
      <c r="K253" s="148"/>
      <c r="L253" s="149"/>
      <c r="M253" s="149"/>
    </row>
    <row r="254" spans="1:13">
      <c r="A254" s="150"/>
      <c r="B254" s="150"/>
      <c r="C254" s="150"/>
      <c r="D254" s="151"/>
      <c r="E254" s="152"/>
      <c r="F254" s="153"/>
      <c r="G254" s="149"/>
      <c r="H254" s="154"/>
      <c r="I254" s="155"/>
      <c r="J254" s="155"/>
      <c r="K254" s="148"/>
      <c r="L254" s="149"/>
      <c r="M254" s="149"/>
    </row>
    <row r="255" spans="1:13">
      <c r="A255" s="150"/>
      <c r="B255" s="150"/>
      <c r="C255" s="150"/>
      <c r="D255" s="151"/>
      <c r="E255" s="152"/>
      <c r="F255" s="153"/>
      <c r="G255" s="149"/>
      <c r="H255" s="154"/>
      <c r="I255" s="155"/>
      <c r="J255" s="155"/>
      <c r="K255" s="148"/>
      <c r="L255" s="149"/>
      <c r="M255" s="149"/>
    </row>
    <row r="256" spans="1:13">
      <c r="A256" s="150"/>
      <c r="B256" s="150"/>
      <c r="C256" s="150"/>
      <c r="D256" s="151"/>
      <c r="E256" s="152"/>
      <c r="F256" s="153"/>
      <c r="G256" s="149"/>
      <c r="H256" s="154"/>
      <c r="I256" s="155"/>
      <c r="J256" s="155"/>
      <c r="K256" s="148"/>
      <c r="L256" s="149"/>
      <c r="M256" s="149"/>
    </row>
    <row r="257" spans="1:13">
      <c r="A257" s="150"/>
      <c r="B257" s="150"/>
      <c r="C257" s="150"/>
      <c r="D257" s="151"/>
      <c r="E257" s="152"/>
      <c r="F257" s="153"/>
      <c r="G257" s="149"/>
      <c r="H257" s="154"/>
      <c r="I257" s="155"/>
      <c r="J257" s="155"/>
      <c r="K257" s="148"/>
      <c r="L257" s="149"/>
      <c r="M257" s="149"/>
    </row>
    <row r="258" spans="1:13">
      <c r="A258" s="150"/>
      <c r="B258" s="150"/>
      <c r="C258" s="150"/>
      <c r="D258" s="151"/>
      <c r="E258" s="152"/>
      <c r="F258" s="153"/>
      <c r="G258" s="149"/>
      <c r="H258" s="154"/>
      <c r="I258" s="155"/>
      <c r="J258" s="155"/>
      <c r="K258" s="148"/>
      <c r="L258" s="149"/>
      <c r="M258" s="149"/>
    </row>
    <row r="259" spans="1:13">
      <c r="A259" s="150"/>
      <c r="B259" s="150"/>
      <c r="C259" s="150"/>
      <c r="D259" s="151"/>
      <c r="E259" s="152"/>
      <c r="F259" s="153"/>
      <c r="G259" s="149"/>
      <c r="H259" s="154"/>
      <c r="I259" s="155"/>
      <c r="J259" s="155"/>
      <c r="K259" s="148"/>
      <c r="L259" s="149"/>
      <c r="M259" s="149"/>
    </row>
    <row r="260" spans="1:13">
      <c r="A260" s="150"/>
      <c r="B260" s="150"/>
      <c r="C260" s="150"/>
      <c r="D260" s="151"/>
      <c r="E260" s="152"/>
      <c r="F260" s="153"/>
      <c r="G260" s="149"/>
      <c r="H260" s="154"/>
      <c r="I260" s="155"/>
      <c r="J260" s="155"/>
      <c r="K260" s="148"/>
      <c r="L260" s="149"/>
      <c r="M260" s="149"/>
    </row>
    <row r="261" spans="1:13">
      <c r="A261" s="150"/>
      <c r="B261" s="150"/>
      <c r="C261" s="150"/>
      <c r="D261" s="151"/>
      <c r="E261" s="152"/>
      <c r="F261" s="153"/>
      <c r="G261" s="149"/>
      <c r="H261" s="154"/>
      <c r="I261" s="155"/>
      <c r="J261" s="155"/>
      <c r="K261" s="148"/>
      <c r="L261" s="149"/>
      <c r="M261" s="149"/>
    </row>
    <row r="262" spans="1:13">
      <c r="A262" s="150"/>
      <c r="B262" s="150"/>
      <c r="C262" s="150"/>
      <c r="D262" s="151"/>
      <c r="E262" s="152"/>
      <c r="F262" s="153"/>
      <c r="G262" s="149"/>
      <c r="H262" s="154"/>
      <c r="I262" s="155"/>
      <c r="J262" s="155"/>
      <c r="K262" s="148"/>
      <c r="L262" s="149"/>
      <c r="M262" s="149"/>
    </row>
    <row r="263" spans="1:13">
      <c r="A263" s="150"/>
      <c r="B263" s="150"/>
      <c r="C263" s="150"/>
      <c r="D263" s="151"/>
      <c r="E263" s="152"/>
      <c r="F263" s="153"/>
      <c r="G263" s="149"/>
      <c r="H263" s="154"/>
      <c r="I263" s="155"/>
      <c r="J263" s="155"/>
      <c r="K263" s="148"/>
      <c r="L263" s="149"/>
      <c r="M263" s="149"/>
    </row>
    <row r="264" spans="1:13">
      <c r="A264" s="150"/>
      <c r="B264" s="150"/>
      <c r="C264" s="150"/>
      <c r="D264" s="151"/>
      <c r="E264" s="152"/>
      <c r="F264" s="153"/>
      <c r="G264" s="149"/>
      <c r="H264" s="154"/>
      <c r="I264" s="155"/>
      <c r="J264" s="155"/>
      <c r="K264" s="148"/>
      <c r="L264" s="149"/>
      <c r="M264" s="149"/>
    </row>
    <row r="265" spans="1:13">
      <c r="A265" s="150"/>
      <c r="B265" s="150"/>
      <c r="C265" s="150"/>
      <c r="D265" s="151"/>
      <c r="E265" s="152"/>
      <c r="F265" s="153"/>
      <c r="G265" s="149"/>
      <c r="H265" s="154"/>
      <c r="I265" s="155"/>
      <c r="J265" s="155"/>
      <c r="K265" s="148"/>
      <c r="L265" s="149"/>
      <c r="M265" s="149"/>
    </row>
    <row r="266" spans="1:13">
      <c r="A266" s="150"/>
      <c r="B266" s="150"/>
      <c r="C266" s="150"/>
      <c r="D266" s="151"/>
      <c r="E266" s="152"/>
      <c r="F266" s="153"/>
      <c r="G266" s="149"/>
      <c r="H266" s="154"/>
      <c r="I266" s="155"/>
      <c r="J266" s="155"/>
      <c r="K266" s="148"/>
      <c r="L266" s="149"/>
      <c r="M266" s="149"/>
    </row>
    <row r="267" spans="1:13">
      <c r="A267" s="150"/>
      <c r="B267" s="150"/>
      <c r="C267" s="150"/>
      <c r="D267" s="151"/>
      <c r="E267" s="152"/>
      <c r="F267" s="153"/>
      <c r="G267" s="149"/>
      <c r="H267" s="154"/>
      <c r="I267" s="155"/>
      <c r="J267" s="155"/>
      <c r="K267" s="148"/>
      <c r="L267" s="149"/>
      <c r="M267" s="149"/>
    </row>
    <row r="268" spans="1:13">
      <c r="A268" s="150"/>
      <c r="B268" s="150"/>
      <c r="C268" s="150"/>
      <c r="D268" s="151"/>
      <c r="E268" s="152"/>
      <c r="F268" s="153"/>
      <c r="G268" s="149"/>
      <c r="H268" s="154"/>
      <c r="I268" s="155"/>
      <c r="J268" s="155"/>
      <c r="K268" s="148"/>
      <c r="L268" s="149"/>
      <c r="M268" s="149"/>
    </row>
    <row r="269" spans="1:13">
      <c r="A269" s="150"/>
      <c r="B269" s="150"/>
      <c r="C269" s="150"/>
      <c r="D269" s="151"/>
      <c r="E269" s="152"/>
      <c r="F269" s="153"/>
      <c r="G269" s="149"/>
      <c r="H269" s="154"/>
      <c r="I269" s="155"/>
      <c r="J269" s="155"/>
      <c r="K269" s="148"/>
      <c r="L269" s="149"/>
      <c r="M269" s="149"/>
    </row>
    <row r="270" spans="1:13">
      <c r="A270" s="150"/>
      <c r="B270" s="150"/>
      <c r="C270" s="150"/>
      <c r="D270" s="151"/>
      <c r="E270" s="152"/>
      <c r="F270" s="153"/>
      <c r="G270" s="149"/>
      <c r="H270" s="154"/>
      <c r="I270" s="155"/>
      <c r="J270" s="155"/>
      <c r="K270" s="148"/>
      <c r="L270" s="149"/>
      <c r="M270" s="149"/>
    </row>
    <row r="271" spans="1:13">
      <c r="A271" s="150"/>
      <c r="B271" s="150"/>
      <c r="C271" s="150"/>
      <c r="D271" s="151"/>
      <c r="E271" s="152"/>
      <c r="F271" s="153"/>
      <c r="G271" s="149"/>
      <c r="H271" s="154"/>
      <c r="I271" s="155"/>
      <c r="J271" s="155"/>
      <c r="K271" s="148"/>
      <c r="L271" s="149"/>
      <c r="M271" s="149"/>
    </row>
    <row r="272" spans="1:13">
      <c r="A272" s="150"/>
      <c r="B272" s="150"/>
      <c r="C272" s="150"/>
      <c r="D272" s="151"/>
      <c r="E272" s="152"/>
      <c r="F272" s="153"/>
      <c r="G272" s="149"/>
      <c r="H272" s="154"/>
      <c r="I272" s="155"/>
      <c r="J272" s="155"/>
      <c r="K272" s="148"/>
      <c r="L272" s="149"/>
      <c r="M272" s="149"/>
    </row>
    <row r="273" spans="1:13">
      <c r="A273" s="150"/>
      <c r="B273" s="150"/>
      <c r="C273" s="150"/>
      <c r="D273" s="151"/>
      <c r="E273" s="152"/>
      <c r="F273" s="153"/>
      <c r="G273" s="149"/>
      <c r="H273" s="154"/>
      <c r="I273" s="155"/>
      <c r="J273" s="155"/>
      <c r="K273" s="148"/>
      <c r="L273" s="149"/>
      <c r="M273" s="149"/>
    </row>
    <row r="274" spans="1:13">
      <c r="A274" s="150"/>
      <c r="B274" s="150"/>
      <c r="C274" s="150"/>
      <c r="D274" s="151"/>
      <c r="E274" s="152"/>
      <c r="F274" s="153"/>
      <c r="G274" s="149"/>
      <c r="H274" s="154"/>
      <c r="I274" s="155"/>
      <c r="J274" s="155"/>
      <c r="K274" s="148"/>
      <c r="L274" s="149"/>
      <c r="M274" s="149"/>
    </row>
    <row r="275" spans="1:13">
      <c r="A275" s="150"/>
      <c r="B275" s="150"/>
      <c r="C275" s="150"/>
      <c r="D275" s="151"/>
      <c r="E275" s="152"/>
      <c r="F275" s="153"/>
      <c r="G275" s="149"/>
      <c r="H275" s="154"/>
      <c r="I275" s="155"/>
      <c r="J275" s="155"/>
      <c r="K275" s="148"/>
      <c r="L275" s="149"/>
      <c r="M275" s="149"/>
    </row>
    <row r="276" spans="1:13">
      <c r="A276" s="150"/>
      <c r="B276" s="150"/>
      <c r="C276" s="150"/>
      <c r="D276" s="151"/>
      <c r="E276" s="152"/>
      <c r="F276" s="153"/>
      <c r="G276" s="149"/>
      <c r="H276" s="154"/>
      <c r="I276" s="155"/>
      <c r="J276" s="155"/>
      <c r="K276" s="148"/>
      <c r="L276" s="149"/>
      <c r="M276" s="149"/>
    </row>
    <row r="277" spans="1:13">
      <c r="A277" s="150"/>
      <c r="B277" s="150"/>
      <c r="C277" s="150"/>
      <c r="D277" s="151"/>
      <c r="E277" s="152"/>
      <c r="F277" s="153"/>
      <c r="G277" s="149"/>
      <c r="H277" s="154"/>
      <c r="I277" s="155"/>
      <c r="J277" s="155"/>
      <c r="K277" s="148"/>
      <c r="L277" s="149"/>
      <c r="M277" s="149"/>
    </row>
    <row r="278" spans="1:13">
      <c r="A278" s="150"/>
      <c r="B278" s="150"/>
      <c r="C278" s="150"/>
      <c r="D278" s="151"/>
      <c r="E278" s="152"/>
      <c r="F278" s="153"/>
      <c r="G278" s="149"/>
      <c r="H278" s="154"/>
      <c r="I278" s="155"/>
      <c r="J278" s="155"/>
      <c r="K278" s="148"/>
      <c r="L278" s="149"/>
      <c r="M278" s="149"/>
    </row>
    <row r="279" spans="1:13">
      <c r="A279" s="150"/>
      <c r="B279" s="150"/>
      <c r="C279" s="150"/>
      <c r="D279" s="151"/>
      <c r="E279" s="152"/>
      <c r="F279" s="153"/>
      <c r="G279" s="149"/>
      <c r="H279" s="154"/>
      <c r="I279" s="155"/>
      <c r="J279" s="155"/>
      <c r="K279" s="148"/>
      <c r="L279" s="149"/>
      <c r="M279" s="149"/>
    </row>
    <row r="280" spans="1:13">
      <c r="A280" s="150"/>
      <c r="B280" s="150"/>
      <c r="C280" s="150"/>
      <c r="D280" s="151"/>
      <c r="E280" s="152"/>
      <c r="F280" s="153"/>
      <c r="G280" s="149"/>
      <c r="H280" s="154"/>
      <c r="I280" s="155"/>
      <c r="J280" s="155"/>
      <c r="K280" s="148"/>
      <c r="L280" s="149"/>
      <c r="M280" s="149"/>
    </row>
    <row r="281" spans="1:13">
      <c r="A281" s="150"/>
      <c r="B281" s="150"/>
      <c r="C281" s="150"/>
      <c r="D281" s="151"/>
      <c r="E281" s="152"/>
      <c r="F281" s="153"/>
      <c r="G281" s="149"/>
      <c r="H281" s="154"/>
      <c r="I281" s="155"/>
      <c r="J281" s="155"/>
      <c r="K281" s="148"/>
      <c r="L281" s="149"/>
      <c r="M281" s="149"/>
    </row>
    <row r="282" spans="1:13">
      <c r="A282" s="150"/>
      <c r="B282" s="150"/>
      <c r="C282" s="150"/>
      <c r="D282" s="151"/>
      <c r="E282" s="152"/>
      <c r="F282" s="153"/>
      <c r="G282" s="149"/>
      <c r="H282" s="154"/>
      <c r="I282" s="155"/>
      <c r="J282" s="155"/>
      <c r="K282" s="148"/>
      <c r="L282" s="149"/>
      <c r="M282" s="149"/>
    </row>
    <row r="283" spans="1:13">
      <c r="A283" s="150"/>
      <c r="B283" s="150"/>
      <c r="C283" s="150"/>
      <c r="D283" s="151"/>
      <c r="E283" s="152"/>
      <c r="F283" s="153"/>
      <c r="G283" s="149"/>
      <c r="H283" s="154"/>
      <c r="I283" s="155"/>
      <c r="J283" s="155"/>
      <c r="K283" s="148"/>
      <c r="L283" s="149"/>
      <c r="M283" s="149"/>
    </row>
    <row r="284" spans="1:13">
      <c r="A284" s="150"/>
      <c r="B284" s="150"/>
      <c r="C284" s="150"/>
      <c r="D284" s="151"/>
      <c r="E284" s="152"/>
      <c r="F284" s="153"/>
      <c r="G284" s="149"/>
      <c r="H284" s="154"/>
      <c r="I284" s="155"/>
      <c r="J284" s="155"/>
      <c r="K284" s="148"/>
      <c r="L284" s="149"/>
      <c r="M284" s="149"/>
    </row>
    <row r="285" spans="1:13">
      <c r="A285" s="150"/>
      <c r="B285" s="150"/>
      <c r="C285" s="150"/>
      <c r="D285" s="151"/>
      <c r="E285" s="152"/>
      <c r="F285" s="153"/>
      <c r="G285" s="149"/>
      <c r="H285" s="154"/>
      <c r="I285" s="155"/>
      <c r="J285" s="155"/>
      <c r="K285" s="148"/>
      <c r="L285" s="149"/>
      <c r="M285" s="149"/>
    </row>
    <row r="286" spans="1:13">
      <c r="A286" s="150"/>
      <c r="B286" s="150"/>
      <c r="C286" s="150"/>
      <c r="D286" s="151"/>
      <c r="E286" s="152"/>
      <c r="F286" s="153"/>
      <c r="G286" s="149"/>
      <c r="H286" s="154"/>
      <c r="I286" s="155"/>
      <c r="J286" s="155"/>
      <c r="K286" s="148"/>
      <c r="L286" s="149"/>
      <c r="M286" s="149"/>
    </row>
    <row r="287" spans="1:13">
      <c r="A287" s="150"/>
      <c r="B287" s="150"/>
      <c r="C287" s="150"/>
      <c r="D287" s="151"/>
      <c r="E287" s="152"/>
      <c r="F287" s="153"/>
      <c r="G287" s="149"/>
      <c r="H287" s="154"/>
      <c r="I287" s="155"/>
      <c r="J287" s="155"/>
      <c r="K287" s="148"/>
      <c r="L287" s="149"/>
      <c r="M287" s="149"/>
    </row>
    <row r="288" spans="1:13">
      <c r="A288" s="150"/>
      <c r="B288" s="150"/>
      <c r="C288" s="150"/>
      <c r="D288" s="151"/>
      <c r="E288" s="152"/>
      <c r="F288" s="153"/>
      <c r="G288" s="149"/>
      <c r="H288" s="154"/>
      <c r="I288" s="155"/>
      <c r="J288" s="155"/>
      <c r="K288" s="148"/>
      <c r="L288" s="149"/>
      <c r="M288" s="149"/>
    </row>
    <row r="289" spans="1:13">
      <c r="A289" s="150"/>
      <c r="B289" s="150"/>
      <c r="C289" s="150"/>
      <c r="D289" s="151"/>
      <c r="E289" s="152"/>
      <c r="F289" s="153"/>
      <c r="G289" s="149"/>
      <c r="H289" s="154"/>
      <c r="I289" s="155"/>
      <c r="J289" s="155"/>
      <c r="K289" s="148"/>
      <c r="L289" s="149"/>
      <c r="M289" s="149"/>
    </row>
    <row r="290" spans="1:13">
      <c r="A290" s="150"/>
      <c r="B290" s="150"/>
      <c r="C290" s="150"/>
      <c r="D290" s="151"/>
      <c r="E290" s="152"/>
      <c r="F290" s="153"/>
      <c r="G290" s="149"/>
      <c r="H290" s="154"/>
      <c r="I290" s="155"/>
      <c r="J290" s="155"/>
      <c r="K290" s="148"/>
      <c r="L290" s="149"/>
      <c r="M290" s="149"/>
    </row>
    <row r="291" spans="1:13">
      <c r="A291" s="150"/>
      <c r="B291" s="150"/>
      <c r="C291" s="150"/>
      <c r="D291" s="151"/>
      <c r="E291" s="152"/>
      <c r="F291" s="153"/>
      <c r="G291" s="149"/>
      <c r="H291" s="154"/>
      <c r="I291" s="155"/>
      <c r="J291" s="155"/>
      <c r="K291" s="148"/>
      <c r="L291" s="149"/>
      <c r="M291" s="149"/>
    </row>
    <row r="292" spans="1:13">
      <c r="A292" s="150"/>
      <c r="B292" s="150"/>
      <c r="C292" s="150"/>
      <c r="D292" s="151"/>
      <c r="E292" s="152"/>
      <c r="F292" s="153"/>
      <c r="G292" s="149"/>
      <c r="H292" s="154"/>
      <c r="I292" s="155"/>
      <c r="J292" s="155"/>
      <c r="K292" s="148"/>
      <c r="L292" s="149"/>
      <c r="M292" s="149"/>
    </row>
    <row r="293" spans="1:13">
      <c r="A293" s="150"/>
      <c r="B293" s="150"/>
      <c r="C293" s="150"/>
      <c r="D293" s="151"/>
      <c r="E293" s="152"/>
      <c r="F293" s="153"/>
      <c r="G293" s="149"/>
      <c r="H293" s="154"/>
      <c r="I293" s="155"/>
      <c r="J293" s="155"/>
      <c r="K293" s="148"/>
      <c r="L293" s="149"/>
      <c r="M293" s="149"/>
    </row>
    <row r="294" spans="1:13">
      <c r="A294" s="150"/>
      <c r="B294" s="150"/>
      <c r="C294" s="150"/>
      <c r="D294" s="151"/>
      <c r="E294" s="152"/>
      <c r="F294" s="153"/>
      <c r="G294" s="149"/>
      <c r="H294" s="154"/>
      <c r="I294" s="155"/>
      <c r="J294" s="155"/>
      <c r="K294" s="148"/>
      <c r="L294" s="149"/>
      <c r="M294" s="149"/>
    </row>
    <row r="295" spans="1:13">
      <c r="A295" s="150"/>
      <c r="B295" s="150"/>
      <c r="C295" s="150"/>
      <c r="D295" s="151"/>
      <c r="E295" s="152"/>
      <c r="F295" s="153"/>
      <c r="G295" s="149"/>
      <c r="H295" s="154"/>
      <c r="I295" s="155"/>
      <c r="J295" s="155"/>
      <c r="K295" s="148"/>
      <c r="L295" s="149"/>
      <c r="M295" s="149"/>
    </row>
    <row r="296" spans="1:13">
      <c r="A296" s="150"/>
      <c r="B296" s="150"/>
      <c r="C296" s="150"/>
      <c r="D296" s="151"/>
      <c r="E296" s="152"/>
      <c r="F296" s="153"/>
      <c r="G296" s="149"/>
      <c r="H296" s="154"/>
      <c r="I296" s="155"/>
      <c r="J296" s="155"/>
      <c r="K296" s="148"/>
      <c r="L296" s="149"/>
      <c r="M296" s="149"/>
    </row>
    <row r="297" spans="1:13">
      <c r="A297" s="150"/>
      <c r="B297" s="150"/>
      <c r="C297" s="150"/>
      <c r="D297" s="151"/>
      <c r="E297" s="152"/>
      <c r="F297" s="153"/>
      <c r="G297" s="149"/>
      <c r="H297" s="154"/>
      <c r="I297" s="155"/>
      <c r="J297" s="155"/>
      <c r="K297" s="148"/>
      <c r="L297" s="149"/>
      <c r="M297" s="149"/>
    </row>
    <row r="298" spans="1:13">
      <c r="A298" s="150"/>
      <c r="B298" s="150"/>
      <c r="C298" s="150"/>
      <c r="D298" s="151"/>
      <c r="E298" s="152"/>
      <c r="F298" s="153"/>
      <c r="G298" s="149"/>
      <c r="H298" s="154"/>
      <c r="I298" s="155"/>
      <c r="J298" s="155"/>
      <c r="K298" s="148"/>
      <c r="L298" s="149"/>
      <c r="M298" s="149"/>
    </row>
    <row r="299" spans="1:13">
      <c r="A299" s="150"/>
      <c r="B299" s="150"/>
      <c r="C299" s="150"/>
      <c r="D299" s="151"/>
      <c r="E299" s="152"/>
      <c r="F299" s="153"/>
      <c r="G299" s="149"/>
      <c r="H299" s="154"/>
      <c r="I299" s="155"/>
      <c r="J299" s="155"/>
      <c r="K299" s="148"/>
      <c r="L299" s="149"/>
      <c r="M299" s="149"/>
    </row>
    <row r="300" spans="1:13">
      <c r="A300" s="150"/>
      <c r="B300" s="150"/>
      <c r="C300" s="150"/>
      <c r="D300" s="151"/>
      <c r="E300" s="152"/>
      <c r="F300" s="153"/>
      <c r="G300" s="149"/>
      <c r="H300" s="154"/>
      <c r="I300" s="155"/>
      <c r="J300" s="155"/>
      <c r="K300" s="148"/>
      <c r="L300" s="149"/>
      <c r="M300" s="149"/>
    </row>
    <row r="301" spans="1:13">
      <c r="A301" s="150"/>
      <c r="B301" s="150"/>
      <c r="C301" s="150"/>
      <c r="D301" s="151"/>
      <c r="E301" s="152"/>
      <c r="F301" s="153"/>
      <c r="G301" s="149"/>
      <c r="H301" s="154"/>
      <c r="I301" s="155"/>
      <c r="J301" s="155"/>
      <c r="K301" s="148"/>
      <c r="L301" s="149"/>
      <c r="M301" s="149"/>
    </row>
    <row r="302" spans="1:13">
      <c r="A302" s="150"/>
      <c r="B302" s="150"/>
      <c r="C302" s="150"/>
      <c r="D302" s="151"/>
      <c r="E302" s="152"/>
      <c r="F302" s="153"/>
      <c r="G302" s="149"/>
      <c r="H302" s="154"/>
      <c r="I302" s="155"/>
      <c r="J302" s="155"/>
      <c r="K302" s="148"/>
      <c r="L302" s="149"/>
      <c r="M302" s="149"/>
    </row>
    <row r="303" spans="1:13">
      <c r="A303" s="150"/>
      <c r="B303" s="150"/>
      <c r="C303" s="150"/>
      <c r="D303" s="151"/>
      <c r="E303" s="152"/>
      <c r="F303" s="153"/>
      <c r="G303" s="149"/>
      <c r="H303" s="154"/>
      <c r="I303" s="155"/>
      <c r="J303" s="155"/>
      <c r="K303" s="148"/>
      <c r="L303" s="149"/>
      <c r="M303" s="149"/>
    </row>
    <row r="304" spans="1:13">
      <c r="A304" s="150"/>
      <c r="B304" s="150"/>
      <c r="C304" s="150"/>
      <c r="D304" s="151"/>
      <c r="E304" s="152"/>
      <c r="F304" s="153"/>
      <c r="G304" s="149"/>
      <c r="H304" s="154"/>
      <c r="I304" s="155"/>
      <c r="J304" s="155"/>
      <c r="K304" s="148"/>
      <c r="L304" s="149"/>
      <c r="M304" s="149"/>
    </row>
    <row r="305" spans="1:13">
      <c r="A305" s="150"/>
      <c r="B305" s="150"/>
      <c r="C305" s="150"/>
      <c r="D305" s="151"/>
      <c r="E305" s="152"/>
      <c r="F305" s="153"/>
      <c r="G305" s="149"/>
      <c r="H305" s="154"/>
      <c r="I305" s="155"/>
      <c r="J305" s="155"/>
      <c r="K305" s="148"/>
      <c r="L305" s="149"/>
      <c r="M305" s="149"/>
    </row>
    <row r="306" spans="1:13">
      <c r="A306" s="150"/>
      <c r="B306" s="150"/>
      <c r="C306" s="150"/>
      <c r="D306" s="151"/>
      <c r="E306" s="152"/>
      <c r="F306" s="153"/>
      <c r="G306" s="149"/>
      <c r="H306" s="154"/>
      <c r="I306" s="155"/>
      <c r="J306" s="155"/>
      <c r="K306" s="148"/>
      <c r="L306" s="149"/>
      <c r="M306" s="149"/>
    </row>
    <row r="307" spans="1:13">
      <c r="A307" s="150"/>
      <c r="B307" s="150"/>
      <c r="C307" s="150"/>
      <c r="D307" s="151"/>
      <c r="E307" s="152"/>
      <c r="F307" s="153"/>
      <c r="G307" s="149"/>
      <c r="H307" s="154"/>
      <c r="I307" s="155"/>
      <c r="J307" s="155"/>
      <c r="K307" s="148"/>
      <c r="L307" s="149"/>
      <c r="M307" s="149"/>
    </row>
    <row r="308" spans="1:13">
      <c r="A308" s="150"/>
      <c r="B308" s="150"/>
      <c r="C308" s="150"/>
      <c r="D308" s="151"/>
      <c r="E308" s="152"/>
      <c r="F308" s="153"/>
      <c r="G308" s="149"/>
      <c r="H308" s="154"/>
      <c r="I308" s="155"/>
      <c r="J308" s="155"/>
      <c r="K308" s="148"/>
      <c r="L308" s="149"/>
      <c r="M308" s="149"/>
    </row>
    <row r="309" spans="1:13">
      <c r="A309" s="150"/>
      <c r="B309" s="150"/>
      <c r="C309" s="150"/>
      <c r="D309" s="151"/>
      <c r="E309" s="152"/>
      <c r="F309" s="153"/>
      <c r="G309" s="149"/>
      <c r="H309" s="154"/>
      <c r="I309" s="155"/>
      <c r="J309" s="155"/>
      <c r="K309" s="148"/>
      <c r="L309" s="149"/>
      <c r="M309" s="149"/>
    </row>
    <row r="310" spans="1:13">
      <c r="A310" s="150"/>
      <c r="B310" s="150"/>
      <c r="C310" s="150"/>
      <c r="D310" s="151"/>
      <c r="E310" s="152"/>
      <c r="F310" s="153"/>
      <c r="G310" s="149"/>
      <c r="H310" s="154"/>
      <c r="I310" s="155"/>
      <c r="J310" s="155"/>
      <c r="K310" s="148"/>
      <c r="L310" s="149"/>
      <c r="M310" s="149"/>
    </row>
    <row r="311" spans="1:13">
      <c r="A311" s="150"/>
      <c r="B311" s="150"/>
      <c r="C311" s="150"/>
      <c r="D311" s="151"/>
      <c r="E311" s="152"/>
      <c r="F311" s="153"/>
      <c r="G311" s="149"/>
      <c r="H311" s="154"/>
      <c r="I311" s="155"/>
      <c r="J311" s="155"/>
      <c r="K311" s="148"/>
      <c r="L311" s="149"/>
      <c r="M311" s="149"/>
    </row>
    <row r="312" spans="1:13">
      <c r="A312" s="150"/>
      <c r="B312" s="150"/>
      <c r="C312" s="150"/>
      <c r="D312" s="151"/>
      <c r="E312" s="152"/>
      <c r="F312" s="153"/>
      <c r="G312" s="149"/>
      <c r="H312" s="154"/>
      <c r="I312" s="155"/>
      <c r="J312" s="155"/>
      <c r="K312" s="148"/>
      <c r="L312" s="149"/>
      <c r="M312" s="149"/>
    </row>
    <row r="313" spans="1:13">
      <c r="A313" s="150"/>
      <c r="B313" s="150"/>
      <c r="C313" s="150"/>
      <c r="D313" s="151"/>
      <c r="E313" s="152"/>
      <c r="F313" s="153"/>
      <c r="G313" s="149"/>
      <c r="H313" s="154"/>
      <c r="I313" s="155"/>
      <c r="J313" s="155"/>
      <c r="K313" s="148"/>
      <c r="L313" s="149"/>
      <c r="M313" s="149"/>
    </row>
    <row r="314" spans="1:13">
      <c r="A314" s="150"/>
      <c r="B314" s="150"/>
      <c r="C314" s="150"/>
      <c r="D314" s="151"/>
      <c r="E314" s="152"/>
      <c r="F314" s="153"/>
      <c r="G314" s="149"/>
      <c r="H314" s="154"/>
      <c r="I314" s="155"/>
      <c r="J314" s="155"/>
      <c r="K314" s="148"/>
      <c r="L314" s="149"/>
      <c r="M314" s="149"/>
    </row>
    <row r="315" spans="1:13">
      <c r="A315" s="150"/>
      <c r="B315" s="150"/>
      <c r="C315" s="150"/>
      <c r="D315" s="151"/>
      <c r="E315" s="152"/>
      <c r="F315" s="153"/>
      <c r="G315" s="149"/>
      <c r="H315" s="154"/>
      <c r="I315" s="155"/>
      <c r="J315" s="155"/>
      <c r="K315" s="148"/>
      <c r="L315" s="149"/>
      <c r="M315" s="149"/>
    </row>
    <row r="316" spans="1:13">
      <c r="A316" s="150"/>
      <c r="B316" s="150"/>
      <c r="C316" s="150"/>
      <c r="D316" s="151"/>
      <c r="E316" s="152"/>
      <c r="F316" s="153"/>
      <c r="G316" s="149"/>
      <c r="H316" s="154"/>
      <c r="I316" s="155"/>
      <c r="J316" s="155"/>
      <c r="K316" s="148"/>
      <c r="L316" s="149"/>
      <c r="M316" s="149"/>
    </row>
    <row r="317" spans="1:13">
      <c r="A317" s="150"/>
      <c r="B317" s="150"/>
      <c r="C317" s="150"/>
      <c r="D317" s="151"/>
      <c r="E317" s="152"/>
      <c r="F317" s="153"/>
      <c r="G317" s="149"/>
      <c r="H317" s="154"/>
      <c r="I317" s="155"/>
      <c r="J317" s="155"/>
      <c r="K317" s="148"/>
      <c r="L317" s="149"/>
      <c r="M317" s="149"/>
    </row>
    <row r="318" spans="1:13">
      <c r="A318" s="150"/>
      <c r="B318" s="150"/>
      <c r="C318" s="150"/>
      <c r="D318" s="151"/>
      <c r="E318" s="152"/>
      <c r="F318" s="153"/>
      <c r="G318" s="149"/>
      <c r="H318" s="154"/>
      <c r="I318" s="155"/>
      <c r="J318" s="155"/>
      <c r="K318" s="148"/>
      <c r="L318" s="149"/>
      <c r="M318" s="149"/>
    </row>
    <row r="319" spans="1:13">
      <c r="A319" s="150"/>
      <c r="B319" s="150"/>
      <c r="C319" s="150"/>
      <c r="D319" s="151"/>
      <c r="E319" s="152"/>
      <c r="F319" s="153"/>
      <c r="G319" s="149"/>
      <c r="H319" s="154"/>
      <c r="I319" s="155"/>
      <c r="J319" s="155"/>
      <c r="K319" s="148"/>
      <c r="L319" s="149"/>
      <c r="M319" s="149"/>
    </row>
    <row r="320" spans="1:13">
      <c r="A320" s="150"/>
      <c r="B320" s="150"/>
      <c r="C320" s="150"/>
      <c r="D320" s="151"/>
      <c r="E320" s="152"/>
      <c r="F320" s="153"/>
      <c r="G320" s="149"/>
      <c r="H320" s="154"/>
      <c r="I320" s="155"/>
      <c r="J320" s="155"/>
      <c r="K320" s="148"/>
      <c r="L320" s="149"/>
      <c r="M320" s="149"/>
    </row>
    <row r="321" spans="1:13">
      <c r="A321" s="150"/>
      <c r="B321" s="150"/>
      <c r="C321" s="150"/>
      <c r="D321" s="151"/>
      <c r="E321" s="152"/>
      <c r="F321" s="153"/>
      <c r="G321" s="149"/>
      <c r="H321" s="154"/>
      <c r="I321" s="155"/>
      <c r="J321" s="155"/>
      <c r="K321" s="148"/>
      <c r="L321" s="149"/>
      <c r="M321" s="149"/>
    </row>
    <row r="322" spans="1:13">
      <c r="A322" s="150"/>
      <c r="B322" s="150"/>
      <c r="C322" s="150"/>
      <c r="D322" s="151"/>
      <c r="E322" s="152"/>
      <c r="F322" s="153"/>
      <c r="G322" s="149"/>
      <c r="H322" s="154"/>
      <c r="I322" s="155"/>
      <c r="J322" s="155"/>
      <c r="K322" s="148"/>
      <c r="L322" s="149"/>
      <c r="M322" s="149"/>
    </row>
    <row r="323" spans="1:13">
      <c r="A323" s="150"/>
      <c r="B323" s="150"/>
      <c r="C323" s="150"/>
      <c r="D323" s="151"/>
      <c r="E323" s="152"/>
      <c r="F323" s="153"/>
      <c r="G323" s="149"/>
      <c r="H323" s="154"/>
      <c r="I323" s="155"/>
      <c r="J323" s="155"/>
      <c r="K323" s="148"/>
      <c r="L323" s="149"/>
      <c r="M323" s="149"/>
    </row>
    <row r="324" spans="1:13">
      <c r="A324" s="150"/>
      <c r="B324" s="150"/>
      <c r="C324" s="150"/>
      <c r="D324" s="151"/>
      <c r="E324" s="152"/>
      <c r="F324" s="153"/>
      <c r="G324" s="149"/>
      <c r="H324" s="154"/>
      <c r="I324" s="155"/>
      <c r="J324" s="155"/>
      <c r="K324" s="148"/>
      <c r="L324" s="149"/>
      <c r="M324" s="149"/>
    </row>
    <row r="325" spans="1:13">
      <c r="A325" s="150"/>
      <c r="B325" s="150"/>
      <c r="C325" s="150"/>
      <c r="D325" s="151"/>
      <c r="E325" s="152"/>
      <c r="F325" s="153"/>
      <c r="G325" s="149"/>
      <c r="H325" s="154"/>
      <c r="I325" s="155"/>
      <c r="J325" s="155"/>
      <c r="K325" s="148"/>
      <c r="L325" s="149"/>
      <c r="M325" s="149"/>
    </row>
    <row r="326" spans="1:13">
      <c r="A326" s="150"/>
      <c r="B326" s="150"/>
      <c r="C326" s="150"/>
      <c r="D326" s="151"/>
      <c r="E326" s="152"/>
      <c r="F326" s="153"/>
      <c r="G326" s="149"/>
      <c r="H326" s="154"/>
      <c r="I326" s="155"/>
      <c r="J326" s="155"/>
      <c r="K326" s="148"/>
      <c r="L326" s="149"/>
      <c r="M326" s="149"/>
    </row>
    <row r="327" spans="1:13">
      <c r="A327" s="150"/>
      <c r="B327" s="150"/>
      <c r="C327" s="150"/>
      <c r="D327" s="151"/>
      <c r="E327" s="152"/>
      <c r="F327" s="153"/>
      <c r="G327" s="149"/>
      <c r="H327" s="154"/>
      <c r="I327" s="155"/>
      <c r="J327" s="155"/>
      <c r="K327" s="148"/>
      <c r="L327" s="149"/>
      <c r="M327" s="149"/>
    </row>
    <row r="328" spans="1:13">
      <c r="A328" s="150"/>
      <c r="B328" s="150"/>
      <c r="C328" s="150"/>
      <c r="D328" s="151"/>
      <c r="E328" s="152"/>
      <c r="F328" s="153"/>
      <c r="G328" s="149"/>
      <c r="H328" s="154"/>
      <c r="I328" s="155"/>
      <c r="J328" s="155"/>
      <c r="K328" s="148"/>
      <c r="L328" s="149"/>
      <c r="M328" s="149"/>
    </row>
    <row r="329" spans="1:13">
      <c r="A329" s="150"/>
      <c r="B329" s="150"/>
      <c r="C329" s="150"/>
      <c r="D329" s="151"/>
      <c r="E329" s="152"/>
      <c r="F329" s="153"/>
      <c r="G329" s="149"/>
      <c r="H329" s="154"/>
      <c r="I329" s="155"/>
      <c r="J329" s="155"/>
      <c r="K329" s="148"/>
      <c r="L329" s="149"/>
      <c r="M329" s="149"/>
    </row>
    <row r="330" spans="1:13">
      <c r="A330" s="150"/>
      <c r="B330" s="150"/>
      <c r="C330" s="150"/>
      <c r="D330" s="151"/>
      <c r="E330" s="152"/>
      <c r="F330" s="153"/>
      <c r="G330" s="149"/>
      <c r="H330" s="154"/>
      <c r="I330" s="155"/>
      <c r="J330" s="155"/>
      <c r="K330" s="148"/>
      <c r="L330" s="149"/>
      <c r="M330" s="149"/>
    </row>
    <row r="331" spans="1:13">
      <c r="A331" s="150"/>
      <c r="B331" s="150"/>
      <c r="C331" s="150"/>
      <c r="D331" s="151"/>
      <c r="E331" s="152"/>
      <c r="F331" s="153"/>
      <c r="G331" s="149"/>
      <c r="H331" s="154"/>
      <c r="I331" s="155"/>
      <c r="J331" s="155"/>
      <c r="K331" s="148"/>
      <c r="L331" s="149"/>
      <c r="M331" s="149"/>
    </row>
    <row r="332" spans="1:13">
      <c r="A332" s="150"/>
      <c r="B332" s="150"/>
      <c r="C332" s="150"/>
      <c r="D332" s="151"/>
      <c r="E332" s="152"/>
      <c r="F332" s="153"/>
      <c r="G332" s="149"/>
      <c r="H332" s="154"/>
      <c r="I332" s="155"/>
      <c r="J332" s="155"/>
      <c r="K332" s="148"/>
      <c r="L332" s="149"/>
      <c r="M332" s="149"/>
    </row>
    <row r="333" spans="1:13">
      <c r="A333" s="150"/>
      <c r="B333" s="150"/>
      <c r="C333" s="150"/>
      <c r="D333" s="151"/>
      <c r="E333" s="152"/>
      <c r="F333" s="153"/>
      <c r="G333" s="149"/>
      <c r="H333" s="154"/>
      <c r="I333" s="155"/>
      <c r="J333" s="155"/>
      <c r="K333" s="148"/>
      <c r="L333" s="149"/>
      <c r="M333" s="149"/>
    </row>
    <row r="334" spans="1:13">
      <c r="A334" s="150"/>
      <c r="B334" s="150"/>
      <c r="C334" s="150"/>
      <c r="D334" s="151"/>
      <c r="E334" s="152"/>
      <c r="F334" s="153"/>
      <c r="G334" s="149"/>
      <c r="H334" s="154"/>
      <c r="I334" s="155"/>
      <c r="J334" s="155"/>
      <c r="K334" s="148"/>
      <c r="L334" s="149"/>
      <c r="M334" s="149"/>
    </row>
    <row r="335" spans="1:13">
      <c r="A335" s="150"/>
      <c r="B335" s="150"/>
      <c r="C335" s="150"/>
      <c r="D335" s="151"/>
      <c r="E335" s="152"/>
      <c r="F335" s="153"/>
      <c r="G335" s="149"/>
      <c r="H335" s="154"/>
      <c r="I335" s="155"/>
      <c r="J335" s="155"/>
      <c r="K335" s="148"/>
      <c r="L335" s="149"/>
      <c r="M335" s="149"/>
    </row>
    <row r="336" spans="1:13">
      <c r="A336" s="150"/>
      <c r="B336" s="150"/>
      <c r="C336" s="150"/>
      <c r="D336" s="151"/>
      <c r="E336" s="152"/>
      <c r="F336" s="153"/>
      <c r="G336" s="149"/>
      <c r="H336" s="154"/>
      <c r="I336" s="155"/>
      <c r="J336" s="155"/>
      <c r="K336" s="148"/>
      <c r="L336" s="149"/>
      <c r="M336" s="149"/>
    </row>
    <row r="337" spans="1:13">
      <c r="A337" s="150"/>
      <c r="B337" s="150"/>
      <c r="C337" s="150"/>
      <c r="D337" s="151"/>
      <c r="E337" s="152"/>
      <c r="F337" s="153"/>
      <c r="G337" s="149"/>
      <c r="H337" s="154"/>
      <c r="I337" s="155"/>
      <c r="J337" s="155"/>
      <c r="K337" s="148"/>
      <c r="L337" s="149"/>
      <c r="M337" s="149"/>
    </row>
    <row r="338" spans="1:13">
      <c r="A338" s="150"/>
      <c r="B338" s="150"/>
      <c r="C338" s="150"/>
      <c r="D338" s="151"/>
      <c r="E338" s="152"/>
      <c r="F338" s="153"/>
      <c r="G338" s="149"/>
      <c r="H338" s="154"/>
      <c r="I338" s="155"/>
      <c r="J338" s="155"/>
      <c r="K338" s="148"/>
      <c r="L338" s="149"/>
      <c r="M338" s="149"/>
    </row>
    <row r="339" spans="1:13">
      <c r="A339" s="150"/>
      <c r="B339" s="150"/>
      <c r="C339" s="150"/>
      <c r="D339" s="151"/>
      <c r="E339" s="152"/>
      <c r="F339" s="153"/>
      <c r="G339" s="149"/>
      <c r="H339" s="154"/>
      <c r="I339" s="155"/>
      <c r="J339" s="155"/>
      <c r="K339" s="148"/>
      <c r="L339" s="149"/>
      <c r="M339" s="149"/>
    </row>
    <row r="340" spans="1:13">
      <c r="A340" s="150"/>
      <c r="B340" s="150"/>
      <c r="C340" s="150"/>
      <c r="D340" s="151"/>
      <c r="E340" s="152"/>
      <c r="F340" s="153"/>
      <c r="G340" s="149"/>
      <c r="H340" s="154"/>
      <c r="I340" s="155"/>
      <c r="J340" s="155"/>
      <c r="K340" s="148"/>
      <c r="L340" s="149"/>
      <c r="M340" s="149"/>
    </row>
    <row r="341" spans="1:13">
      <c r="A341" s="150"/>
      <c r="B341" s="150"/>
      <c r="C341" s="150"/>
      <c r="D341" s="151"/>
      <c r="E341" s="152"/>
      <c r="F341" s="153"/>
      <c r="G341" s="149"/>
      <c r="H341" s="154"/>
      <c r="I341" s="155"/>
      <c r="J341" s="155"/>
      <c r="K341" s="148"/>
      <c r="L341" s="149"/>
      <c r="M341" s="149"/>
    </row>
    <row r="342" spans="1:13">
      <c r="A342" s="150"/>
      <c r="B342" s="150"/>
      <c r="C342" s="150"/>
      <c r="D342" s="151"/>
      <c r="E342" s="152"/>
      <c r="F342" s="153"/>
      <c r="G342" s="149"/>
      <c r="H342" s="154"/>
      <c r="I342" s="155"/>
      <c r="J342" s="155"/>
      <c r="K342" s="148"/>
      <c r="L342" s="149"/>
      <c r="M342" s="149"/>
    </row>
    <row r="343" spans="1:13">
      <c r="A343" s="150"/>
      <c r="B343" s="150"/>
      <c r="C343" s="150"/>
      <c r="D343" s="151"/>
      <c r="E343" s="152"/>
      <c r="F343" s="153"/>
      <c r="G343" s="149"/>
      <c r="H343" s="154"/>
      <c r="I343" s="155"/>
      <c r="J343" s="155"/>
      <c r="K343" s="148"/>
      <c r="L343" s="149"/>
      <c r="M343" s="149"/>
    </row>
    <row r="344" spans="1:13">
      <c r="A344" s="150"/>
      <c r="B344" s="150"/>
      <c r="C344" s="150"/>
      <c r="D344" s="151"/>
      <c r="E344" s="152"/>
      <c r="F344" s="153"/>
      <c r="G344" s="149"/>
      <c r="H344" s="154"/>
      <c r="I344" s="155"/>
      <c r="J344" s="155"/>
      <c r="K344" s="148"/>
      <c r="L344" s="149"/>
      <c r="M344" s="149"/>
    </row>
    <row r="345" spans="1:13">
      <c r="A345" s="150"/>
      <c r="B345" s="150"/>
      <c r="C345" s="150"/>
      <c r="D345" s="151"/>
      <c r="E345" s="152"/>
      <c r="F345" s="153"/>
      <c r="G345" s="149"/>
      <c r="H345" s="154"/>
      <c r="I345" s="155"/>
      <c r="J345" s="155"/>
      <c r="K345" s="148"/>
      <c r="L345" s="149"/>
      <c r="M345" s="149"/>
    </row>
    <row r="346" spans="1:13">
      <c r="A346" s="150"/>
      <c r="B346" s="150"/>
      <c r="C346" s="150"/>
      <c r="D346" s="151"/>
      <c r="E346" s="152"/>
      <c r="F346" s="153"/>
      <c r="G346" s="149"/>
      <c r="H346" s="154"/>
      <c r="I346" s="155"/>
      <c r="J346" s="155"/>
      <c r="K346" s="148"/>
      <c r="L346" s="149"/>
      <c r="M346" s="149"/>
    </row>
    <row r="347" spans="1:13">
      <c r="A347" s="150"/>
      <c r="B347" s="150"/>
      <c r="C347" s="150"/>
      <c r="D347" s="151"/>
      <c r="E347" s="152"/>
      <c r="F347" s="153"/>
      <c r="G347" s="149"/>
      <c r="H347" s="154"/>
      <c r="I347" s="155"/>
      <c r="J347" s="155"/>
      <c r="K347" s="148"/>
      <c r="L347" s="149"/>
      <c r="M347" s="149"/>
    </row>
    <row r="348" spans="1:13">
      <c r="A348" s="150"/>
      <c r="B348" s="150"/>
      <c r="C348" s="150"/>
      <c r="D348" s="151"/>
      <c r="E348" s="152"/>
      <c r="F348" s="153"/>
      <c r="G348" s="149"/>
      <c r="H348" s="154"/>
      <c r="I348" s="155"/>
      <c r="J348" s="155"/>
      <c r="K348" s="148"/>
      <c r="L348" s="149"/>
      <c r="M348" s="149"/>
    </row>
    <row r="349" spans="1:13">
      <c r="A349" s="150"/>
      <c r="B349" s="150"/>
      <c r="C349" s="150"/>
      <c r="D349" s="151"/>
      <c r="E349" s="152"/>
      <c r="F349" s="153"/>
      <c r="G349" s="149"/>
      <c r="H349" s="154"/>
      <c r="I349" s="155"/>
      <c r="J349" s="155"/>
      <c r="K349" s="148"/>
      <c r="L349" s="149"/>
      <c r="M349" s="149"/>
    </row>
    <row r="350" spans="1:13">
      <c r="A350" s="150"/>
      <c r="B350" s="150"/>
      <c r="C350" s="150"/>
      <c r="D350" s="151"/>
      <c r="E350" s="152"/>
      <c r="F350" s="153"/>
      <c r="G350" s="149"/>
      <c r="H350" s="154"/>
      <c r="I350" s="155"/>
      <c r="J350" s="155"/>
      <c r="K350" s="148"/>
      <c r="L350" s="149"/>
      <c r="M350" s="149"/>
    </row>
    <row r="351" spans="1:13">
      <c r="A351" s="150"/>
      <c r="B351" s="150"/>
      <c r="C351" s="150"/>
      <c r="D351" s="151"/>
      <c r="E351" s="152"/>
      <c r="F351" s="153"/>
      <c r="G351" s="149"/>
      <c r="H351" s="154"/>
      <c r="I351" s="155"/>
      <c r="J351" s="155"/>
      <c r="K351" s="148"/>
      <c r="L351" s="149"/>
      <c r="M351" s="149"/>
    </row>
    <row r="352" spans="1:13">
      <c r="A352" s="150"/>
      <c r="B352" s="150"/>
      <c r="C352" s="150"/>
      <c r="D352" s="151"/>
      <c r="E352" s="152"/>
      <c r="F352" s="153"/>
      <c r="G352" s="149"/>
      <c r="H352" s="154"/>
      <c r="I352" s="155"/>
      <c r="J352" s="155"/>
      <c r="K352" s="148"/>
      <c r="L352" s="149"/>
      <c r="M352" s="149"/>
    </row>
    <row r="353" spans="1:13">
      <c r="A353" s="150"/>
      <c r="B353" s="150"/>
      <c r="C353" s="150"/>
      <c r="D353" s="151"/>
      <c r="E353" s="152"/>
      <c r="F353" s="153"/>
      <c r="G353" s="149"/>
      <c r="H353" s="154"/>
      <c r="I353" s="155"/>
      <c r="J353" s="155"/>
      <c r="K353" s="148"/>
      <c r="L353" s="149"/>
      <c r="M353" s="149"/>
    </row>
    <row r="354" spans="1:13">
      <c r="A354" s="150"/>
      <c r="B354" s="150"/>
      <c r="C354" s="150"/>
      <c r="D354" s="151"/>
      <c r="E354" s="152"/>
      <c r="F354" s="153"/>
      <c r="G354" s="149"/>
      <c r="H354" s="154"/>
      <c r="I354" s="155"/>
      <c r="J354" s="155"/>
      <c r="K354" s="148"/>
      <c r="L354" s="149"/>
      <c r="M354" s="149"/>
    </row>
    <row r="355" spans="1:13">
      <c r="A355" s="150"/>
      <c r="B355" s="150"/>
      <c r="C355" s="150"/>
      <c r="D355" s="151"/>
      <c r="E355" s="152"/>
      <c r="F355" s="153"/>
      <c r="G355" s="149"/>
      <c r="H355" s="154"/>
      <c r="I355" s="155"/>
      <c r="J355" s="155"/>
      <c r="K355" s="148"/>
      <c r="L355" s="149"/>
      <c r="M355" s="149"/>
    </row>
    <row r="356" spans="1:13">
      <c r="A356" s="150"/>
      <c r="B356" s="150"/>
      <c r="C356" s="150"/>
      <c r="D356" s="151"/>
      <c r="E356" s="152"/>
      <c r="F356" s="153"/>
      <c r="G356" s="149"/>
      <c r="H356" s="154"/>
      <c r="I356" s="155"/>
      <c r="J356" s="155"/>
      <c r="K356" s="148"/>
      <c r="L356" s="149"/>
      <c r="M356" s="149"/>
    </row>
    <row r="357" spans="1:13">
      <c r="A357" s="150"/>
      <c r="B357" s="150"/>
      <c r="C357" s="150"/>
      <c r="D357" s="151"/>
      <c r="E357" s="152"/>
      <c r="F357" s="153"/>
      <c r="G357" s="149"/>
      <c r="H357" s="154"/>
      <c r="I357" s="155"/>
      <c r="J357" s="155"/>
      <c r="K357" s="148"/>
      <c r="L357" s="149"/>
      <c r="M357" s="149"/>
    </row>
    <row r="358" spans="1:13">
      <c r="A358" s="150"/>
      <c r="B358" s="150"/>
      <c r="C358" s="150"/>
      <c r="D358" s="151"/>
      <c r="E358" s="152"/>
      <c r="F358" s="153"/>
      <c r="G358" s="149"/>
      <c r="H358" s="154"/>
      <c r="I358" s="155"/>
      <c r="J358" s="155"/>
      <c r="K358" s="148"/>
      <c r="L358" s="149"/>
      <c r="M358" s="149"/>
    </row>
    <row r="359" spans="1:13">
      <c r="A359" s="150"/>
      <c r="B359" s="150"/>
      <c r="C359" s="150"/>
      <c r="D359" s="151"/>
      <c r="E359" s="152"/>
      <c r="F359" s="153"/>
      <c r="G359" s="149"/>
      <c r="H359" s="154"/>
      <c r="I359" s="155"/>
      <c r="J359" s="155"/>
      <c r="K359" s="148"/>
      <c r="L359" s="149"/>
      <c r="M359" s="149"/>
    </row>
    <row r="360" spans="1:13">
      <c r="A360" s="150"/>
      <c r="B360" s="150"/>
      <c r="C360" s="150"/>
      <c r="D360" s="151"/>
      <c r="E360" s="152"/>
      <c r="F360" s="153"/>
      <c r="G360" s="149"/>
      <c r="H360" s="154"/>
      <c r="I360" s="155"/>
      <c r="J360" s="155"/>
      <c r="K360" s="148"/>
      <c r="L360" s="149"/>
      <c r="M360" s="149"/>
    </row>
    <row r="361" spans="1:13">
      <c r="A361" s="150"/>
      <c r="B361" s="150"/>
      <c r="C361" s="150"/>
      <c r="D361" s="151"/>
      <c r="E361" s="152"/>
      <c r="F361" s="153"/>
      <c r="G361" s="149"/>
      <c r="H361" s="154"/>
      <c r="I361" s="155"/>
      <c r="J361" s="155"/>
      <c r="K361" s="148"/>
      <c r="L361" s="149"/>
      <c r="M361" s="149"/>
    </row>
    <row r="362" spans="1:13">
      <c r="A362" s="150"/>
      <c r="B362" s="150"/>
      <c r="C362" s="150"/>
      <c r="D362" s="151"/>
      <c r="E362" s="152"/>
      <c r="F362" s="153"/>
      <c r="G362" s="149"/>
      <c r="H362" s="154"/>
      <c r="I362" s="155"/>
      <c r="J362" s="155"/>
      <c r="K362" s="148"/>
      <c r="L362" s="149"/>
      <c r="M362" s="149"/>
    </row>
    <row r="363" spans="1:13">
      <c r="A363" s="150"/>
      <c r="B363" s="150"/>
      <c r="C363" s="150"/>
      <c r="D363" s="151"/>
      <c r="E363" s="152"/>
      <c r="F363" s="153"/>
      <c r="G363" s="149"/>
      <c r="H363" s="154"/>
      <c r="I363" s="155"/>
      <c r="J363" s="155"/>
      <c r="K363" s="148"/>
      <c r="L363" s="149"/>
      <c r="M363" s="149"/>
    </row>
    <row r="364" spans="1:13">
      <c r="A364" s="150"/>
      <c r="B364" s="150"/>
      <c r="C364" s="150"/>
      <c r="D364" s="151"/>
      <c r="E364" s="152"/>
      <c r="F364" s="153"/>
      <c r="G364" s="149"/>
      <c r="H364" s="154"/>
      <c r="I364" s="155"/>
      <c r="J364" s="155"/>
      <c r="K364" s="148"/>
      <c r="L364" s="149"/>
      <c r="M364" s="149"/>
    </row>
    <row r="365" spans="1:13">
      <c r="A365" s="150"/>
      <c r="B365" s="150"/>
      <c r="C365" s="150"/>
      <c r="D365" s="151"/>
      <c r="E365" s="152"/>
      <c r="F365" s="153"/>
      <c r="G365" s="149"/>
      <c r="H365" s="154"/>
      <c r="I365" s="155"/>
      <c r="J365" s="155"/>
      <c r="K365" s="148"/>
      <c r="L365" s="149"/>
      <c r="M365" s="149"/>
    </row>
    <row r="366" spans="1:13">
      <c r="A366" s="150"/>
      <c r="B366" s="150"/>
      <c r="C366" s="150"/>
      <c r="D366" s="151"/>
      <c r="E366" s="152"/>
      <c r="F366" s="153"/>
      <c r="G366" s="149"/>
      <c r="H366" s="154"/>
      <c r="I366" s="155"/>
      <c r="J366" s="155"/>
      <c r="K366" s="148"/>
      <c r="L366" s="149"/>
      <c r="M366" s="149"/>
    </row>
    <row r="367" spans="1:13">
      <c r="A367" s="150"/>
      <c r="B367" s="150"/>
      <c r="C367" s="150"/>
      <c r="D367" s="151"/>
      <c r="E367" s="152"/>
      <c r="F367" s="153"/>
      <c r="G367" s="149"/>
      <c r="H367" s="154"/>
      <c r="I367" s="155"/>
      <c r="J367" s="155"/>
      <c r="K367" s="148"/>
      <c r="L367" s="149"/>
      <c r="M367" s="149"/>
    </row>
    <row r="368" spans="1:13">
      <c r="A368" s="150"/>
      <c r="B368" s="150"/>
      <c r="C368" s="150"/>
      <c r="D368" s="151"/>
      <c r="E368" s="152"/>
      <c r="F368" s="153"/>
      <c r="G368" s="149"/>
      <c r="H368" s="154"/>
      <c r="I368" s="155"/>
      <c r="J368" s="155"/>
      <c r="K368" s="148"/>
      <c r="L368" s="149"/>
      <c r="M368" s="149"/>
    </row>
    <row r="369" spans="1:13">
      <c r="A369" s="150"/>
      <c r="B369" s="150"/>
      <c r="C369" s="150"/>
      <c r="D369" s="151"/>
      <c r="E369" s="152"/>
      <c r="F369" s="153"/>
      <c r="G369" s="149"/>
      <c r="H369" s="154"/>
      <c r="I369" s="155"/>
      <c r="J369" s="155"/>
      <c r="K369" s="148"/>
      <c r="L369" s="149"/>
      <c r="M369" s="149"/>
    </row>
    <row r="370" spans="1:13">
      <c r="A370" s="150"/>
      <c r="B370" s="150"/>
      <c r="C370" s="150"/>
      <c r="D370" s="151"/>
      <c r="E370" s="152"/>
      <c r="F370" s="153"/>
      <c r="G370" s="149"/>
      <c r="H370" s="154"/>
      <c r="I370" s="155"/>
      <c r="J370" s="155"/>
      <c r="K370" s="148"/>
      <c r="L370" s="149"/>
      <c r="M370" s="149"/>
    </row>
    <row r="371" spans="1:13">
      <c r="A371" s="150"/>
      <c r="B371" s="150"/>
      <c r="C371" s="150"/>
      <c r="D371" s="151"/>
      <c r="E371" s="152"/>
      <c r="F371" s="153"/>
      <c r="G371" s="149"/>
      <c r="H371" s="154"/>
      <c r="I371" s="155"/>
      <c r="J371" s="155"/>
      <c r="K371" s="148"/>
      <c r="L371" s="149"/>
      <c r="M371" s="149"/>
    </row>
    <row r="372" spans="1:13">
      <c r="A372" s="150"/>
      <c r="B372" s="150"/>
      <c r="C372" s="150"/>
      <c r="D372" s="151"/>
      <c r="E372" s="152"/>
      <c r="F372" s="153"/>
      <c r="G372" s="149"/>
      <c r="H372" s="154"/>
      <c r="I372" s="155"/>
      <c r="J372" s="155"/>
      <c r="K372" s="148"/>
      <c r="L372" s="149"/>
      <c r="M372" s="149"/>
    </row>
    <row r="373" spans="1:13">
      <c r="A373" s="150"/>
      <c r="B373" s="150"/>
      <c r="C373" s="150"/>
      <c r="D373" s="151"/>
      <c r="E373" s="152"/>
      <c r="F373" s="153"/>
      <c r="G373" s="149"/>
      <c r="H373" s="154"/>
      <c r="I373" s="155"/>
      <c r="J373" s="155"/>
      <c r="K373" s="148"/>
      <c r="L373" s="149"/>
      <c r="M373" s="149"/>
    </row>
    <row r="374" spans="1:13">
      <c r="A374" s="150"/>
      <c r="B374" s="150"/>
      <c r="C374" s="150"/>
      <c r="D374" s="151"/>
      <c r="E374" s="152"/>
      <c r="F374" s="153"/>
      <c r="G374" s="149"/>
      <c r="H374" s="154"/>
      <c r="I374" s="155"/>
      <c r="J374" s="155"/>
      <c r="K374" s="148"/>
      <c r="L374" s="149"/>
      <c r="M374" s="149"/>
    </row>
    <row r="375" spans="1:13">
      <c r="A375" s="150"/>
      <c r="B375" s="150"/>
      <c r="C375" s="150"/>
      <c r="D375" s="151"/>
      <c r="E375" s="152"/>
      <c r="F375" s="153"/>
      <c r="G375" s="149"/>
      <c r="H375" s="154"/>
      <c r="I375" s="155"/>
      <c r="J375" s="155"/>
      <c r="K375" s="148"/>
      <c r="L375" s="149"/>
      <c r="M375" s="149"/>
    </row>
    <row r="376" spans="1:13">
      <c r="A376" s="150"/>
      <c r="B376" s="150"/>
      <c r="C376" s="150"/>
      <c r="D376" s="151"/>
      <c r="E376" s="152"/>
      <c r="F376" s="153"/>
      <c r="G376" s="149"/>
      <c r="H376" s="154"/>
      <c r="I376" s="155"/>
      <c r="J376" s="155"/>
      <c r="K376" s="148"/>
      <c r="L376" s="149"/>
      <c r="M376" s="149"/>
    </row>
    <row r="377" spans="1:13">
      <c r="A377" s="150"/>
      <c r="B377" s="150"/>
      <c r="C377" s="150"/>
      <c r="D377" s="151"/>
      <c r="E377" s="152"/>
      <c r="F377" s="153"/>
      <c r="G377" s="149"/>
      <c r="H377" s="154"/>
      <c r="I377" s="155"/>
      <c r="J377" s="155"/>
      <c r="K377" s="148"/>
      <c r="L377" s="149"/>
      <c r="M377" s="149"/>
    </row>
    <row r="378" spans="1:13">
      <c r="A378" s="150"/>
      <c r="B378" s="150"/>
      <c r="C378" s="150"/>
      <c r="D378" s="151"/>
      <c r="E378" s="152"/>
      <c r="F378" s="153"/>
      <c r="G378" s="149"/>
      <c r="H378" s="154"/>
      <c r="I378" s="155"/>
      <c r="J378" s="155"/>
      <c r="K378" s="148"/>
      <c r="L378" s="149"/>
      <c r="M378" s="149"/>
    </row>
    <row r="379" spans="1:13">
      <c r="A379" s="150"/>
      <c r="B379" s="150"/>
      <c r="C379" s="150"/>
      <c r="D379" s="151"/>
      <c r="E379" s="152"/>
      <c r="F379" s="153"/>
      <c r="G379" s="149"/>
      <c r="H379" s="154"/>
      <c r="I379" s="155"/>
      <c r="J379" s="155"/>
      <c r="K379" s="148"/>
      <c r="L379" s="149"/>
      <c r="M379" s="149"/>
    </row>
    <row r="380" spans="1:13">
      <c r="A380" s="150"/>
      <c r="B380" s="150"/>
      <c r="C380" s="150"/>
      <c r="D380" s="151"/>
      <c r="E380" s="152"/>
      <c r="F380" s="153"/>
      <c r="G380" s="149"/>
      <c r="H380" s="154"/>
      <c r="I380" s="155"/>
      <c r="J380" s="155"/>
      <c r="K380" s="148"/>
      <c r="L380" s="149"/>
      <c r="M380" s="149"/>
    </row>
    <row r="381" spans="1:13">
      <c r="A381" s="150"/>
      <c r="B381" s="150"/>
      <c r="C381" s="150"/>
      <c r="D381" s="151"/>
      <c r="E381" s="152"/>
      <c r="F381" s="153"/>
      <c r="G381" s="149"/>
      <c r="H381" s="154"/>
      <c r="I381" s="155"/>
      <c r="J381" s="155"/>
      <c r="K381" s="148"/>
      <c r="L381" s="149"/>
      <c r="M381" s="149"/>
    </row>
    <row r="382" spans="1:13">
      <c r="A382" s="150"/>
      <c r="B382" s="150"/>
      <c r="C382" s="150"/>
      <c r="D382" s="151"/>
      <c r="E382" s="152"/>
      <c r="F382" s="153"/>
      <c r="G382" s="149"/>
      <c r="H382" s="154"/>
      <c r="I382" s="155"/>
      <c r="J382" s="155"/>
      <c r="K382" s="148"/>
      <c r="L382" s="149"/>
      <c r="M382" s="149"/>
    </row>
    <row r="383" spans="1:13">
      <c r="A383" s="150"/>
      <c r="B383" s="150"/>
      <c r="C383" s="150"/>
      <c r="D383" s="151"/>
      <c r="E383" s="152"/>
      <c r="F383" s="153"/>
      <c r="G383" s="149"/>
      <c r="H383" s="154"/>
      <c r="I383" s="155"/>
      <c r="J383" s="155"/>
      <c r="K383" s="148"/>
      <c r="L383" s="149"/>
      <c r="M383" s="149"/>
    </row>
    <row r="384" spans="1:13">
      <c r="A384" s="150"/>
      <c r="B384" s="150"/>
      <c r="C384" s="150"/>
      <c r="D384" s="151"/>
      <c r="E384" s="152"/>
      <c r="F384" s="153"/>
      <c r="G384" s="149"/>
      <c r="H384" s="154"/>
      <c r="I384" s="155"/>
      <c r="J384" s="155"/>
      <c r="K384" s="148"/>
      <c r="L384" s="149"/>
      <c r="M384" s="149"/>
    </row>
    <row r="385" spans="1:13">
      <c r="A385" s="150"/>
      <c r="B385" s="150"/>
      <c r="C385" s="150"/>
      <c r="D385" s="151"/>
      <c r="E385" s="152"/>
      <c r="F385" s="153"/>
      <c r="G385" s="149"/>
      <c r="H385" s="154"/>
      <c r="I385" s="155"/>
      <c r="J385" s="155"/>
      <c r="K385" s="148"/>
      <c r="L385" s="149"/>
      <c r="M385" s="149"/>
    </row>
    <row r="386" spans="1:13">
      <c r="A386" s="150"/>
      <c r="B386" s="150"/>
      <c r="C386" s="150"/>
      <c r="D386" s="151"/>
      <c r="E386" s="152"/>
      <c r="F386" s="153"/>
      <c r="G386" s="149"/>
      <c r="H386" s="154"/>
      <c r="I386" s="155"/>
      <c r="J386" s="155"/>
      <c r="K386" s="148"/>
      <c r="L386" s="149"/>
      <c r="M386" s="149"/>
    </row>
    <row r="387" spans="1:13">
      <c r="A387" s="150"/>
      <c r="B387" s="150"/>
      <c r="C387" s="150"/>
      <c r="D387" s="151"/>
      <c r="E387" s="152"/>
      <c r="F387" s="153"/>
      <c r="G387" s="149"/>
      <c r="H387" s="154"/>
      <c r="I387" s="155"/>
      <c r="J387" s="155"/>
      <c r="K387" s="148"/>
      <c r="L387" s="149"/>
      <c r="M387" s="149"/>
    </row>
    <row r="388" spans="1:13">
      <c r="A388" s="150"/>
      <c r="B388" s="150"/>
      <c r="C388" s="150"/>
      <c r="D388" s="151"/>
      <c r="E388" s="152"/>
      <c r="F388" s="153"/>
      <c r="G388" s="149"/>
      <c r="H388" s="154"/>
      <c r="I388" s="155"/>
      <c r="J388" s="155"/>
      <c r="K388" s="148"/>
      <c r="L388" s="149"/>
      <c r="M388" s="149"/>
    </row>
    <row r="389" spans="1:13">
      <c r="A389" s="150"/>
      <c r="B389" s="150"/>
      <c r="C389" s="150"/>
      <c r="D389" s="151"/>
      <c r="E389" s="152"/>
      <c r="F389" s="153"/>
      <c r="G389" s="149"/>
      <c r="H389" s="154"/>
      <c r="I389" s="155"/>
      <c r="J389" s="155"/>
      <c r="K389" s="148"/>
      <c r="L389" s="149"/>
      <c r="M389" s="149"/>
    </row>
    <row r="390" spans="1:13">
      <c r="A390" s="150"/>
      <c r="B390" s="150"/>
      <c r="C390" s="150"/>
      <c r="D390" s="151"/>
      <c r="E390" s="152"/>
      <c r="F390" s="153"/>
      <c r="G390" s="149"/>
      <c r="H390" s="154"/>
      <c r="I390" s="155"/>
      <c r="J390" s="155"/>
      <c r="K390" s="148"/>
      <c r="L390" s="149"/>
      <c r="M390" s="149"/>
    </row>
    <row r="391" spans="1:13">
      <c r="A391" s="150"/>
      <c r="B391" s="150"/>
      <c r="C391" s="150"/>
      <c r="D391" s="151"/>
      <c r="E391" s="152"/>
      <c r="F391" s="153"/>
      <c r="G391" s="149"/>
      <c r="H391" s="154"/>
      <c r="I391" s="155"/>
      <c r="J391" s="155"/>
      <c r="K391" s="148"/>
      <c r="L391" s="149"/>
      <c r="M391" s="149"/>
    </row>
    <row r="392" spans="1:13">
      <c r="A392" s="150"/>
      <c r="B392" s="150"/>
      <c r="C392" s="150"/>
      <c r="D392" s="151"/>
      <c r="E392" s="152"/>
      <c r="F392" s="153"/>
      <c r="G392" s="149"/>
      <c r="H392" s="154"/>
      <c r="I392" s="155"/>
      <c r="J392" s="155"/>
      <c r="K392" s="148"/>
      <c r="L392" s="149"/>
      <c r="M392" s="149"/>
    </row>
    <row r="393" spans="1:13">
      <c r="A393" s="150"/>
      <c r="B393" s="150"/>
      <c r="C393" s="150"/>
      <c r="D393" s="151"/>
      <c r="E393" s="152"/>
      <c r="F393" s="153"/>
      <c r="G393" s="149"/>
      <c r="H393" s="154"/>
      <c r="I393" s="155"/>
      <c r="J393" s="155"/>
      <c r="K393" s="148"/>
      <c r="L393" s="149"/>
      <c r="M393" s="149"/>
    </row>
    <row r="394" spans="1:13">
      <c r="A394" s="150"/>
      <c r="B394" s="150"/>
      <c r="C394" s="150"/>
      <c r="D394" s="151"/>
      <c r="E394" s="152"/>
      <c r="F394" s="153"/>
      <c r="G394" s="149"/>
      <c r="H394" s="154"/>
      <c r="I394" s="155"/>
      <c r="J394" s="155"/>
      <c r="K394" s="148"/>
      <c r="L394" s="149"/>
      <c r="M394" s="149"/>
    </row>
    <row r="395" spans="1:13">
      <c r="A395" s="150"/>
      <c r="B395" s="150"/>
      <c r="C395" s="150"/>
      <c r="D395" s="151"/>
      <c r="E395" s="152"/>
      <c r="F395" s="153"/>
      <c r="G395" s="149"/>
      <c r="H395" s="154"/>
      <c r="I395" s="155"/>
      <c r="J395" s="155"/>
      <c r="K395" s="148"/>
      <c r="L395" s="149"/>
      <c r="M395" s="149"/>
    </row>
    <row r="396" spans="1:13">
      <c r="A396" s="150"/>
      <c r="B396" s="150"/>
      <c r="C396" s="150"/>
      <c r="D396" s="151"/>
      <c r="E396" s="152"/>
      <c r="F396" s="153"/>
      <c r="G396" s="149"/>
      <c r="H396" s="154"/>
      <c r="I396" s="155"/>
      <c r="J396" s="155"/>
      <c r="K396" s="148"/>
      <c r="L396" s="149"/>
      <c r="M396" s="149"/>
    </row>
    <row r="397" spans="1:13">
      <c r="A397" s="150"/>
      <c r="B397" s="150"/>
      <c r="C397" s="150"/>
      <c r="D397" s="151"/>
      <c r="E397" s="152"/>
      <c r="F397" s="153"/>
      <c r="G397" s="149"/>
      <c r="H397" s="154"/>
      <c r="I397" s="155"/>
      <c r="J397" s="155"/>
      <c r="K397" s="148"/>
      <c r="L397" s="149"/>
      <c r="M397" s="149"/>
    </row>
    <row r="398" spans="1:13">
      <c r="A398" s="150"/>
      <c r="B398" s="150"/>
      <c r="C398" s="150"/>
      <c r="D398" s="151"/>
      <c r="E398" s="152"/>
      <c r="F398" s="153"/>
      <c r="G398" s="149"/>
      <c r="H398" s="154"/>
      <c r="I398" s="155"/>
      <c r="J398" s="155"/>
      <c r="K398" s="148"/>
      <c r="L398" s="149"/>
      <c r="M398" s="149"/>
    </row>
    <row r="399" spans="1:13">
      <c r="A399" s="150"/>
      <c r="B399" s="150"/>
      <c r="C399" s="150"/>
      <c r="D399" s="151"/>
      <c r="E399" s="152"/>
      <c r="F399" s="153"/>
      <c r="G399" s="149"/>
      <c r="H399" s="154"/>
      <c r="I399" s="155"/>
      <c r="J399" s="155"/>
      <c r="K399" s="148"/>
      <c r="L399" s="149"/>
      <c r="M399" s="149"/>
    </row>
    <row r="400" spans="1:13">
      <c r="A400" s="150"/>
      <c r="B400" s="150"/>
      <c r="C400" s="150"/>
      <c r="D400" s="151"/>
      <c r="E400" s="152"/>
      <c r="F400" s="153"/>
      <c r="G400" s="149"/>
      <c r="H400" s="154"/>
      <c r="I400" s="155"/>
      <c r="J400" s="155"/>
      <c r="K400" s="148"/>
      <c r="L400" s="149"/>
      <c r="M400" s="149"/>
    </row>
    <row r="401" spans="1:13">
      <c r="A401" s="150"/>
      <c r="B401" s="150"/>
      <c r="C401" s="150"/>
      <c r="D401" s="151"/>
      <c r="E401" s="152"/>
      <c r="F401" s="153"/>
      <c r="G401" s="149"/>
      <c r="H401" s="154"/>
      <c r="I401" s="155"/>
      <c r="J401" s="155"/>
      <c r="K401" s="148"/>
      <c r="L401" s="149"/>
      <c r="M401" s="149"/>
    </row>
    <row r="402" spans="1:13">
      <c r="A402" s="150"/>
      <c r="B402" s="150"/>
      <c r="C402" s="150"/>
      <c r="D402" s="151"/>
      <c r="E402" s="152"/>
      <c r="F402" s="153"/>
      <c r="G402" s="149"/>
      <c r="H402" s="154"/>
      <c r="I402" s="155"/>
      <c r="J402" s="155"/>
      <c r="K402" s="148"/>
      <c r="L402" s="149"/>
      <c r="M402" s="149"/>
    </row>
    <row r="403" spans="1:13">
      <c r="A403" s="150"/>
      <c r="B403" s="150"/>
      <c r="C403" s="150"/>
      <c r="D403" s="151"/>
      <c r="E403" s="152"/>
      <c r="F403" s="153"/>
      <c r="G403" s="149"/>
      <c r="H403" s="154"/>
      <c r="I403" s="155"/>
      <c r="J403" s="155"/>
      <c r="K403" s="148"/>
      <c r="L403" s="149"/>
      <c r="M403" s="149"/>
    </row>
    <row r="404" spans="1:13">
      <c r="A404" s="150"/>
      <c r="B404" s="150"/>
      <c r="C404" s="150"/>
      <c r="D404" s="151"/>
      <c r="E404" s="152"/>
      <c r="F404" s="153"/>
      <c r="G404" s="149"/>
      <c r="H404" s="154"/>
      <c r="I404" s="155"/>
      <c r="J404" s="155"/>
      <c r="K404" s="148"/>
      <c r="L404" s="149"/>
      <c r="M404" s="149"/>
    </row>
    <row r="405" spans="1:13">
      <c r="A405" s="150"/>
      <c r="B405" s="150"/>
      <c r="C405" s="150"/>
      <c r="D405" s="151"/>
      <c r="E405" s="152"/>
      <c r="F405" s="153"/>
      <c r="G405" s="149"/>
      <c r="H405" s="154"/>
      <c r="I405" s="155"/>
      <c r="J405" s="155"/>
      <c r="K405" s="148"/>
      <c r="L405" s="149"/>
      <c r="M405" s="149"/>
    </row>
    <row r="406" spans="1:13">
      <c r="A406" s="150"/>
      <c r="B406" s="150"/>
      <c r="C406" s="150"/>
      <c r="D406" s="151"/>
      <c r="E406" s="152"/>
      <c r="F406" s="153"/>
      <c r="G406" s="149"/>
      <c r="H406" s="154"/>
      <c r="I406" s="155"/>
      <c r="J406" s="155"/>
      <c r="K406" s="148"/>
      <c r="L406" s="149"/>
      <c r="M406" s="149"/>
    </row>
    <row r="407" spans="1:13">
      <c r="A407" s="150"/>
      <c r="B407" s="150"/>
      <c r="C407" s="150"/>
      <c r="D407" s="151"/>
      <c r="E407" s="152"/>
      <c r="F407" s="153"/>
      <c r="G407" s="149"/>
      <c r="H407" s="154"/>
      <c r="I407" s="155"/>
      <c r="J407" s="155"/>
      <c r="K407" s="148"/>
      <c r="L407" s="149"/>
      <c r="M407" s="149"/>
    </row>
    <row r="408" spans="1:13">
      <c r="A408" s="150"/>
      <c r="B408" s="150"/>
      <c r="C408" s="150"/>
      <c r="D408" s="151"/>
      <c r="E408" s="152"/>
      <c r="F408" s="153"/>
      <c r="G408" s="149"/>
      <c r="H408" s="154"/>
      <c r="I408" s="155"/>
      <c r="J408" s="155"/>
      <c r="K408" s="148"/>
      <c r="L408" s="149"/>
      <c r="M408" s="149"/>
    </row>
    <row r="409" spans="1:13">
      <c r="A409" s="150"/>
      <c r="B409" s="150"/>
      <c r="C409" s="150"/>
      <c r="D409" s="151"/>
      <c r="E409" s="152"/>
      <c r="F409" s="153"/>
      <c r="G409" s="149"/>
      <c r="H409" s="154"/>
      <c r="I409" s="155"/>
      <c r="J409" s="155"/>
      <c r="K409" s="148"/>
      <c r="L409" s="149"/>
      <c r="M409" s="149"/>
    </row>
    <row r="410" spans="1:13">
      <c r="A410" s="150"/>
      <c r="B410" s="150"/>
      <c r="C410" s="150"/>
      <c r="D410" s="151"/>
      <c r="E410" s="152"/>
      <c r="F410" s="153"/>
      <c r="G410" s="149"/>
      <c r="H410" s="154"/>
      <c r="I410" s="155"/>
      <c r="J410" s="155"/>
      <c r="K410" s="148"/>
      <c r="L410" s="149"/>
      <c r="M410" s="149"/>
    </row>
    <row r="411" spans="1:13">
      <c r="A411" s="150"/>
      <c r="B411" s="150"/>
      <c r="C411" s="150"/>
      <c r="D411" s="151"/>
      <c r="E411" s="152"/>
      <c r="F411" s="153"/>
      <c r="G411" s="149"/>
      <c r="H411" s="154"/>
      <c r="I411" s="155"/>
      <c r="J411" s="155"/>
      <c r="K411" s="148"/>
      <c r="L411" s="149"/>
      <c r="M411" s="149"/>
    </row>
    <row r="412" spans="1:13">
      <c r="A412" s="150"/>
      <c r="B412" s="150"/>
      <c r="C412" s="150"/>
      <c r="D412" s="151"/>
      <c r="E412" s="152"/>
      <c r="F412" s="153"/>
      <c r="G412" s="149"/>
      <c r="H412" s="154"/>
      <c r="I412" s="155"/>
      <c r="J412" s="155"/>
      <c r="K412" s="148"/>
      <c r="L412" s="149"/>
      <c r="M412" s="149"/>
    </row>
    <row r="413" spans="1:13">
      <c r="A413" s="150"/>
      <c r="B413" s="150"/>
      <c r="C413" s="150"/>
      <c r="D413" s="151"/>
      <c r="E413" s="152"/>
      <c r="F413" s="153"/>
      <c r="G413" s="149"/>
      <c r="H413" s="154"/>
      <c r="I413" s="155"/>
      <c r="J413" s="155"/>
      <c r="K413" s="148"/>
      <c r="L413" s="149"/>
      <c r="M413" s="149"/>
    </row>
    <row r="414" spans="1:13">
      <c r="A414" s="150"/>
      <c r="B414" s="150"/>
      <c r="C414" s="150"/>
      <c r="D414" s="151"/>
      <c r="E414" s="152"/>
      <c r="F414" s="153"/>
      <c r="G414" s="149"/>
      <c r="H414" s="154"/>
      <c r="I414" s="155"/>
      <c r="J414" s="155"/>
      <c r="K414" s="148"/>
      <c r="L414" s="149"/>
      <c r="M414" s="149"/>
    </row>
    <row r="415" spans="1:13">
      <c r="A415" s="150"/>
      <c r="B415" s="150"/>
      <c r="C415" s="150"/>
      <c r="D415" s="151"/>
      <c r="E415" s="152"/>
      <c r="F415" s="153"/>
      <c r="G415" s="149"/>
      <c r="H415" s="154"/>
      <c r="I415" s="155"/>
      <c r="J415" s="155"/>
      <c r="K415" s="148"/>
      <c r="L415" s="149"/>
      <c r="M415" s="149"/>
    </row>
    <row r="416" spans="1:13">
      <c r="A416" s="150"/>
      <c r="B416" s="150"/>
      <c r="C416" s="150"/>
      <c r="D416" s="151"/>
      <c r="E416" s="152"/>
      <c r="F416" s="153"/>
      <c r="G416" s="149"/>
      <c r="H416" s="154"/>
      <c r="I416" s="155"/>
      <c r="J416" s="155"/>
      <c r="K416" s="148"/>
      <c r="L416" s="149"/>
      <c r="M416" s="149"/>
    </row>
    <row r="417" spans="1:13">
      <c r="A417" s="150"/>
      <c r="B417" s="150"/>
      <c r="C417" s="150"/>
      <c r="D417" s="151"/>
      <c r="E417" s="152"/>
      <c r="F417" s="153"/>
      <c r="G417" s="149"/>
      <c r="H417" s="154"/>
      <c r="I417" s="155"/>
      <c r="J417" s="155"/>
      <c r="K417" s="148"/>
      <c r="L417" s="149"/>
      <c r="M417" s="149"/>
    </row>
    <row r="418" spans="1:13">
      <c r="A418" s="150"/>
      <c r="B418" s="150"/>
      <c r="C418" s="150"/>
      <c r="D418" s="151"/>
      <c r="E418" s="152"/>
      <c r="F418" s="153"/>
      <c r="G418" s="149"/>
      <c r="H418" s="154"/>
      <c r="I418" s="155"/>
      <c r="J418" s="155"/>
      <c r="K418" s="148"/>
      <c r="L418" s="149"/>
      <c r="M418" s="149"/>
    </row>
    <row r="419" spans="1:13">
      <c r="A419" s="150"/>
      <c r="B419" s="150"/>
      <c r="C419" s="150"/>
      <c r="D419" s="151"/>
      <c r="E419" s="152"/>
      <c r="F419" s="153"/>
      <c r="G419" s="149"/>
      <c r="H419" s="154"/>
      <c r="I419" s="155"/>
      <c r="J419" s="155"/>
      <c r="K419" s="148"/>
      <c r="L419" s="149"/>
      <c r="M419" s="149"/>
    </row>
    <row r="420" spans="1:13">
      <c r="A420" s="150"/>
      <c r="B420" s="150"/>
      <c r="C420" s="150"/>
      <c r="D420" s="151"/>
      <c r="E420" s="152"/>
      <c r="F420" s="153"/>
      <c r="G420" s="149"/>
      <c r="H420" s="154"/>
      <c r="I420" s="155"/>
      <c r="J420" s="155"/>
      <c r="K420" s="148"/>
      <c r="L420" s="149"/>
      <c r="M420" s="149"/>
    </row>
    <row r="421" spans="1:13">
      <c r="A421" s="150"/>
      <c r="B421" s="150"/>
      <c r="C421" s="150"/>
      <c r="D421" s="151"/>
      <c r="E421" s="152"/>
      <c r="F421" s="153"/>
      <c r="G421" s="149"/>
      <c r="H421" s="154"/>
      <c r="I421" s="155"/>
      <c r="J421" s="155"/>
      <c r="K421" s="148"/>
      <c r="L421" s="149"/>
      <c r="M421" s="149"/>
    </row>
    <row r="422" spans="1:13">
      <c r="A422" s="150"/>
      <c r="B422" s="150"/>
      <c r="C422" s="150"/>
      <c r="D422" s="151"/>
      <c r="E422" s="152"/>
      <c r="F422" s="153"/>
      <c r="G422" s="149"/>
      <c r="H422" s="154"/>
      <c r="I422" s="155"/>
      <c r="J422" s="155"/>
      <c r="K422" s="148"/>
      <c r="L422" s="149"/>
      <c r="M422" s="149"/>
    </row>
    <row r="423" spans="1:13">
      <c r="A423" s="150"/>
      <c r="B423" s="150"/>
      <c r="C423" s="150"/>
      <c r="D423" s="151"/>
      <c r="E423" s="152"/>
      <c r="F423" s="153"/>
      <c r="G423" s="149"/>
      <c r="H423" s="154"/>
      <c r="I423" s="155"/>
      <c r="J423" s="155"/>
      <c r="K423" s="148"/>
      <c r="L423" s="149"/>
      <c r="M423" s="149"/>
    </row>
    <row r="424" spans="1:13">
      <c r="A424" s="150"/>
      <c r="B424" s="150"/>
      <c r="C424" s="150"/>
      <c r="D424" s="151"/>
      <c r="E424" s="152"/>
      <c r="F424" s="153"/>
      <c r="G424" s="149"/>
      <c r="H424" s="154"/>
      <c r="I424" s="155"/>
      <c r="J424" s="155"/>
      <c r="K424" s="148"/>
      <c r="L424" s="149"/>
      <c r="M424" s="149"/>
    </row>
    <row r="425" spans="1:13">
      <c r="A425" s="150"/>
      <c r="B425" s="150"/>
      <c r="C425" s="150"/>
      <c r="D425" s="151"/>
      <c r="E425" s="152"/>
      <c r="F425" s="153"/>
      <c r="G425" s="149"/>
      <c r="H425" s="154"/>
      <c r="I425" s="155"/>
      <c r="J425" s="155"/>
      <c r="K425" s="148"/>
      <c r="L425" s="149"/>
      <c r="M425" s="149"/>
    </row>
    <row r="426" spans="1:13">
      <c r="A426" s="150"/>
      <c r="B426" s="150"/>
      <c r="C426" s="150"/>
      <c r="D426" s="151"/>
      <c r="E426" s="152"/>
      <c r="F426" s="153"/>
      <c r="G426" s="149"/>
      <c r="H426" s="154"/>
      <c r="I426" s="155"/>
      <c r="J426" s="155"/>
      <c r="K426" s="148"/>
      <c r="L426" s="149"/>
      <c r="M426" s="149"/>
    </row>
    <row r="427" spans="1:13">
      <c r="A427" s="150"/>
      <c r="B427" s="150"/>
      <c r="C427" s="150"/>
      <c r="D427" s="151"/>
      <c r="E427" s="152"/>
      <c r="F427" s="153"/>
      <c r="G427" s="149"/>
      <c r="H427" s="154"/>
      <c r="I427" s="155"/>
      <c r="J427" s="155"/>
      <c r="K427" s="148"/>
      <c r="L427" s="149"/>
      <c r="M427" s="149"/>
    </row>
    <row r="428" spans="1:13">
      <c r="A428" s="150"/>
      <c r="B428" s="150"/>
      <c r="C428" s="150"/>
      <c r="D428" s="151"/>
      <c r="E428" s="152"/>
      <c r="F428" s="153"/>
      <c r="G428" s="149"/>
      <c r="H428" s="154"/>
      <c r="I428" s="155"/>
      <c r="J428" s="155"/>
      <c r="K428" s="148"/>
      <c r="L428" s="149"/>
      <c r="M428" s="149"/>
    </row>
    <row r="429" spans="1:13">
      <c r="A429" s="150"/>
      <c r="B429" s="150"/>
      <c r="C429" s="150"/>
      <c r="D429" s="151"/>
      <c r="E429" s="152"/>
      <c r="F429" s="153"/>
      <c r="G429" s="149"/>
      <c r="H429" s="154"/>
      <c r="I429" s="155"/>
      <c r="J429" s="155"/>
      <c r="K429" s="148"/>
      <c r="L429" s="149"/>
      <c r="M429" s="149"/>
    </row>
    <row r="430" spans="1:13">
      <c r="A430" s="150"/>
      <c r="B430" s="150"/>
      <c r="C430" s="150"/>
      <c r="D430" s="151"/>
      <c r="E430" s="152"/>
      <c r="F430" s="153"/>
      <c r="G430" s="149"/>
      <c r="H430" s="154"/>
      <c r="I430" s="155"/>
      <c r="J430" s="155"/>
      <c r="K430" s="148"/>
      <c r="L430" s="149"/>
      <c r="M430" s="149"/>
    </row>
    <row r="431" spans="1:13">
      <c r="A431" s="150"/>
      <c r="B431" s="150"/>
      <c r="C431" s="150"/>
      <c r="D431" s="151"/>
      <c r="E431" s="152"/>
      <c r="F431" s="153"/>
      <c r="G431" s="149"/>
      <c r="H431" s="154"/>
      <c r="I431" s="155"/>
      <c r="J431" s="155"/>
      <c r="K431" s="148"/>
      <c r="L431" s="149"/>
      <c r="M431" s="149"/>
    </row>
    <row r="432" spans="1:13">
      <c r="A432" s="150"/>
      <c r="B432" s="150"/>
      <c r="C432" s="150"/>
      <c r="D432" s="151"/>
      <c r="E432" s="152"/>
      <c r="F432" s="153"/>
      <c r="G432" s="149"/>
      <c r="H432" s="154"/>
      <c r="I432" s="155"/>
      <c r="J432" s="155"/>
      <c r="K432" s="148"/>
      <c r="L432" s="149"/>
      <c r="M432" s="149"/>
    </row>
    <row r="433" spans="1:13">
      <c r="A433" s="150"/>
      <c r="B433" s="150"/>
      <c r="C433" s="150"/>
      <c r="D433" s="151"/>
      <c r="E433" s="152"/>
      <c r="F433" s="153"/>
      <c r="G433" s="149"/>
      <c r="H433" s="154"/>
      <c r="I433" s="155"/>
      <c r="J433" s="155"/>
      <c r="K433" s="148"/>
      <c r="L433" s="149"/>
      <c r="M433" s="149"/>
    </row>
    <row r="434" spans="1:13">
      <c r="A434" s="150"/>
      <c r="B434" s="150"/>
      <c r="C434" s="150"/>
      <c r="D434" s="151"/>
      <c r="E434" s="152"/>
      <c r="F434" s="153"/>
      <c r="G434" s="149"/>
      <c r="H434" s="154"/>
      <c r="I434" s="155"/>
      <c r="J434" s="155"/>
      <c r="K434" s="148"/>
      <c r="L434" s="149"/>
      <c r="M434" s="149"/>
    </row>
    <row r="435" spans="1:13">
      <c r="A435" s="150"/>
      <c r="B435" s="150"/>
      <c r="C435" s="150"/>
      <c r="D435" s="151"/>
      <c r="E435" s="152"/>
      <c r="F435" s="153"/>
      <c r="G435" s="149"/>
      <c r="H435" s="154"/>
      <c r="I435" s="155"/>
      <c r="J435" s="155"/>
      <c r="K435" s="148"/>
      <c r="L435" s="149"/>
      <c r="M435" s="149"/>
    </row>
    <row r="436" spans="1:13">
      <c r="A436" s="150"/>
      <c r="B436" s="150"/>
      <c r="C436" s="150"/>
      <c r="D436" s="151"/>
      <c r="E436" s="152"/>
      <c r="F436" s="153"/>
      <c r="G436" s="149"/>
      <c r="H436" s="154"/>
      <c r="I436" s="155"/>
      <c r="J436" s="155"/>
      <c r="K436" s="148"/>
      <c r="L436" s="149"/>
      <c r="M436" s="149"/>
    </row>
    <row r="437" spans="1:13">
      <c r="A437" s="150"/>
      <c r="B437" s="150"/>
      <c r="C437" s="150"/>
      <c r="D437" s="151"/>
      <c r="E437" s="152"/>
      <c r="F437" s="153"/>
      <c r="G437" s="149"/>
      <c r="H437" s="154"/>
      <c r="I437" s="155"/>
      <c r="J437" s="155"/>
      <c r="K437" s="148"/>
      <c r="L437" s="149"/>
      <c r="M437" s="149"/>
    </row>
    <row r="438" spans="1:13">
      <c r="A438" s="150"/>
      <c r="B438" s="150"/>
      <c r="C438" s="150"/>
      <c r="D438" s="151"/>
      <c r="E438" s="152"/>
      <c r="F438" s="153"/>
      <c r="G438" s="149"/>
      <c r="H438" s="154"/>
      <c r="I438" s="155"/>
      <c r="J438" s="155"/>
      <c r="K438" s="148"/>
      <c r="L438" s="149"/>
      <c r="M438" s="149"/>
    </row>
    <row r="439" spans="1:13">
      <c r="A439" s="150"/>
      <c r="B439" s="150"/>
      <c r="C439" s="150"/>
      <c r="D439" s="151"/>
      <c r="E439" s="152"/>
      <c r="F439" s="153"/>
      <c r="G439" s="149"/>
      <c r="H439" s="154"/>
      <c r="I439" s="155"/>
      <c r="J439" s="155"/>
      <c r="K439" s="148"/>
      <c r="L439" s="149"/>
      <c r="M439" s="149"/>
    </row>
    <row r="440" spans="1:13">
      <c r="A440" s="150"/>
      <c r="B440" s="150"/>
      <c r="C440" s="150"/>
      <c r="D440" s="151"/>
      <c r="E440" s="152"/>
      <c r="F440" s="153"/>
      <c r="G440" s="149"/>
      <c r="H440" s="154"/>
      <c r="I440" s="155"/>
      <c r="J440" s="155"/>
      <c r="K440" s="148"/>
      <c r="L440" s="149"/>
      <c r="M440" s="149"/>
    </row>
    <row r="441" spans="1:13">
      <c r="A441" s="150"/>
      <c r="B441" s="150"/>
      <c r="C441" s="150"/>
      <c r="D441" s="151"/>
      <c r="E441" s="152"/>
      <c r="F441" s="153"/>
      <c r="G441" s="149"/>
      <c r="H441" s="154"/>
      <c r="I441" s="155"/>
      <c r="J441" s="155"/>
      <c r="K441" s="148"/>
      <c r="L441" s="149"/>
      <c r="M441" s="149"/>
    </row>
    <row r="442" spans="1:13">
      <c r="A442" s="150"/>
      <c r="B442" s="150"/>
      <c r="C442" s="150"/>
      <c r="D442" s="151"/>
      <c r="E442" s="152"/>
      <c r="F442" s="153"/>
      <c r="G442" s="149"/>
      <c r="H442" s="154"/>
      <c r="I442" s="155"/>
      <c r="J442" s="155"/>
      <c r="K442" s="148"/>
      <c r="L442" s="149"/>
      <c r="M442" s="149"/>
    </row>
    <row r="443" spans="1:13">
      <c r="A443" s="150"/>
      <c r="B443" s="150"/>
      <c r="C443" s="150"/>
      <c r="D443" s="151"/>
      <c r="E443" s="152"/>
      <c r="F443" s="153"/>
      <c r="G443" s="149"/>
      <c r="H443" s="154"/>
      <c r="I443" s="155"/>
      <c r="J443" s="155"/>
      <c r="K443" s="148"/>
      <c r="L443" s="149"/>
      <c r="M443" s="149"/>
    </row>
    <row r="444" spans="1:13">
      <c r="A444" s="150"/>
      <c r="B444" s="150"/>
      <c r="C444" s="150"/>
      <c r="D444" s="151"/>
      <c r="E444" s="152"/>
      <c r="F444" s="153"/>
      <c r="G444" s="149"/>
      <c r="H444" s="154"/>
      <c r="I444" s="155"/>
      <c r="J444" s="155"/>
      <c r="K444" s="148"/>
      <c r="L444" s="149"/>
      <c r="M444" s="149"/>
    </row>
    <row r="445" spans="1:13">
      <c r="A445" s="150"/>
      <c r="B445" s="150"/>
      <c r="C445" s="150"/>
      <c r="D445" s="151"/>
      <c r="E445" s="152"/>
      <c r="F445" s="153"/>
      <c r="G445" s="149"/>
      <c r="H445" s="154"/>
      <c r="I445" s="155"/>
      <c r="J445" s="155"/>
      <c r="K445" s="148"/>
      <c r="L445" s="149"/>
      <c r="M445" s="149"/>
    </row>
    <row r="446" spans="1:13">
      <c r="A446" s="150"/>
      <c r="B446" s="150"/>
      <c r="C446" s="150"/>
      <c r="D446" s="151"/>
      <c r="E446" s="152"/>
      <c r="F446" s="153"/>
      <c r="G446" s="149"/>
      <c r="H446" s="154"/>
      <c r="I446" s="155"/>
      <c r="J446" s="155"/>
      <c r="K446" s="148"/>
      <c r="L446" s="149"/>
      <c r="M446" s="149"/>
    </row>
    <row r="447" spans="1:13">
      <c r="A447" s="150"/>
      <c r="B447" s="150"/>
      <c r="C447" s="150"/>
      <c r="D447" s="151"/>
      <c r="E447" s="152"/>
      <c r="F447" s="153"/>
      <c r="G447" s="149"/>
      <c r="H447" s="154"/>
      <c r="I447" s="155"/>
      <c r="J447" s="155"/>
      <c r="K447" s="148"/>
      <c r="L447" s="149"/>
      <c r="M447" s="149"/>
    </row>
    <row r="448" spans="1:13">
      <c r="A448" s="150"/>
      <c r="B448" s="150"/>
      <c r="C448" s="150"/>
      <c r="D448" s="151"/>
      <c r="E448" s="152"/>
      <c r="F448" s="153"/>
      <c r="G448" s="149"/>
      <c r="H448" s="154"/>
      <c r="I448" s="155"/>
      <c r="J448" s="155"/>
      <c r="K448" s="148"/>
      <c r="L448" s="149"/>
      <c r="M448" s="149"/>
    </row>
    <row r="449" spans="1:13">
      <c r="A449" s="150"/>
      <c r="B449" s="150"/>
      <c r="C449" s="150"/>
      <c r="D449" s="151"/>
      <c r="E449" s="152"/>
      <c r="F449" s="153"/>
      <c r="G449" s="149"/>
      <c r="H449" s="154"/>
      <c r="I449" s="155"/>
      <c r="J449" s="155"/>
      <c r="K449" s="148"/>
      <c r="L449" s="149"/>
      <c r="M449" s="149"/>
    </row>
    <row r="450" spans="1:13">
      <c r="A450" s="150"/>
      <c r="B450" s="150"/>
      <c r="C450" s="150"/>
      <c r="D450" s="151"/>
      <c r="E450" s="152"/>
      <c r="F450" s="153"/>
      <c r="G450" s="149"/>
      <c r="H450" s="154"/>
      <c r="I450" s="155"/>
      <c r="J450" s="155"/>
      <c r="K450" s="148"/>
      <c r="L450" s="149"/>
      <c r="M450" s="149"/>
    </row>
    <row r="451" spans="1:13">
      <c r="A451" s="150"/>
      <c r="B451" s="150"/>
      <c r="C451" s="150"/>
      <c r="D451" s="151"/>
      <c r="E451" s="152"/>
      <c r="F451" s="153"/>
      <c r="G451" s="149"/>
      <c r="H451" s="154"/>
      <c r="I451" s="155"/>
      <c r="J451" s="155"/>
      <c r="K451" s="148"/>
      <c r="L451" s="149"/>
      <c r="M451" s="149"/>
    </row>
    <row r="452" spans="1:13">
      <c r="A452" s="150"/>
      <c r="B452" s="150"/>
      <c r="C452" s="150"/>
      <c r="D452" s="151"/>
      <c r="E452" s="152"/>
      <c r="F452" s="153"/>
      <c r="G452" s="149"/>
      <c r="H452" s="154"/>
      <c r="I452" s="155"/>
      <c r="J452" s="155"/>
      <c r="K452" s="148"/>
      <c r="L452" s="149"/>
      <c r="M452" s="149"/>
    </row>
    <row r="453" spans="1:13">
      <c r="A453" s="150"/>
      <c r="B453" s="150"/>
      <c r="C453" s="150"/>
      <c r="D453" s="151"/>
      <c r="E453" s="152"/>
      <c r="F453" s="153"/>
      <c r="G453" s="149"/>
      <c r="H453" s="154"/>
      <c r="I453" s="155"/>
      <c r="J453" s="155"/>
      <c r="K453" s="148"/>
      <c r="L453" s="149"/>
      <c r="M453" s="149"/>
    </row>
    <row r="454" spans="1:13">
      <c r="A454" s="150"/>
      <c r="B454" s="150"/>
      <c r="C454" s="150"/>
      <c r="D454" s="151"/>
      <c r="E454" s="152"/>
      <c r="F454" s="153"/>
      <c r="G454" s="149"/>
      <c r="H454" s="154"/>
      <c r="I454" s="155"/>
      <c r="J454" s="155"/>
      <c r="K454" s="148"/>
      <c r="L454" s="149"/>
      <c r="M454" s="149"/>
    </row>
    <row r="455" spans="1:13">
      <c r="A455" s="150"/>
      <c r="B455" s="150"/>
      <c r="C455" s="150"/>
      <c r="D455" s="151"/>
      <c r="E455" s="152"/>
      <c r="F455" s="153"/>
      <c r="G455" s="149"/>
      <c r="H455" s="154"/>
      <c r="I455" s="155"/>
      <c r="J455" s="155"/>
      <c r="K455" s="148"/>
      <c r="L455" s="149"/>
      <c r="M455" s="149"/>
    </row>
    <row r="456" spans="1:13">
      <c r="A456" s="150"/>
      <c r="B456" s="150"/>
      <c r="C456" s="150"/>
      <c r="D456" s="151"/>
      <c r="E456" s="152"/>
      <c r="F456" s="153"/>
      <c r="G456" s="149"/>
      <c r="H456" s="154"/>
      <c r="I456" s="155"/>
      <c r="J456" s="155"/>
      <c r="K456" s="148"/>
      <c r="L456" s="149"/>
      <c r="M456" s="149"/>
    </row>
    <row r="457" spans="1:13">
      <c r="A457" s="150"/>
      <c r="B457" s="150"/>
      <c r="C457" s="150"/>
      <c r="D457" s="151"/>
      <c r="E457" s="152"/>
      <c r="F457" s="153"/>
      <c r="G457" s="149"/>
      <c r="H457" s="154"/>
      <c r="I457" s="155"/>
      <c r="J457" s="155"/>
      <c r="K457" s="148"/>
      <c r="L457" s="149"/>
      <c r="M457" s="149"/>
    </row>
    <row r="458" spans="1:13">
      <c r="A458" s="150"/>
      <c r="B458" s="150"/>
      <c r="C458" s="150"/>
      <c r="D458" s="151"/>
      <c r="E458" s="152"/>
      <c r="F458" s="153"/>
      <c r="G458" s="149"/>
      <c r="H458" s="154"/>
      <c r="I458" s="155"/>
      <c r="J458" s="155"/>
      <c r="K458" s="148"/>
      <c r="L458" s="149"/>
      <c r="M458" s="149"/>
    </row>
    <row r="459" spans="1:13">
      <c r="A459" s="150"/>
      <c r="B459" s="150"/>
      <c r="C459" s="150"/>
      <c r="D459" s="151"/>
      <c r="E459" s="152"/>
      <c r="F459" s="153"/>
      <c r="G459" s="149"/>
      <c r="H459" s="154"/>
      <c r="I459" s="155"/>
      <c r="J459" s="155"/>
      <c r="K459" s="148"/>
      <c r="L459" s="149"/>
      <c r="M459" s="149"/>
    </row>
    <row r="460" spans="1:13">
      <c r="A460" s="150"/>
      <c r="B460" s="150"/>
      <c r="C460" s="150"/>
      <c r="D460" s="151"/>
      <c r="E460" s="152"/>
      <c r="F460" s="153"/>
      <c r="G460" s="149"/>
      <c r="H460" s="154"/>
      <c r="I460" s="155"/>
      <c r="J460" s="155"/>
      <c r="K460" s="148"/>
      <c r="L460" s="149"/>
      <c r="M460" s="149"/>
    </row>
    <row r="461" spans="1:13">
      <c r="A461" s="150"/>
      <c r="B461" s="150"/>
      <c r="C461" s="150"/>
      <c r="D461" s="151"/>
      <c r="E461" s="152"/>
      <c r="F461" s="153"/>
      <c r="G461" s="149"/>
      <c r="H461" s="154"/>
      <c r="I461" s="155"/>
      <c r="J461" s="155"/>
      <c r="K461" s="148"/>
      <c r="L461" s="149"/>
      <c r="M461" s="149"/>
    </row>
    <row r="462" spans="1:13">
      <c r="A462" s="150"/>
      <c r="B462" s="150"/>
      <c r="C462" s="150"/>
      <c r="D462" s="151"/>
      <c r="E462" s="152"/>
      <c r="F462" s="153"/>
      <c r="G462" s="149"/>
      <c r="H462" s="154"/>
      <c r="I462" s="155"/>
      <c r="J462" s="155"/>
      <c r="K462" s="148"/>
      <c r="L462" s="149"/>
      <c r="M462" s="149"/>
    </row>
    <row r="463" spans="1:13">
      <c r="A463" s="150"/>
      <c r="B463" s="150"/>
      <c r="C463" s="150"/>
      <c r="D463" s="151"/>
      <c r="E463" s="152"/>
      <c r="F463" s="153"/>
      <c r="G463" s="149"/>
      <c r="H463" s="154"/>
      <c r="I463" s="155"/>
      <c r="J463" s="155"/>
      <c r="K463" s="148"/>
      <c r="L463" s="149"/>
      <c r="M463" s="149"/>
    </row>
    <row r="464" spans="1:13">
      <c r="A464" s="150"/>
      <c r="B464" s="150"/>
      <c r="C464" s="150"/>
      <c r="D464" s="151"/>
      <c r="E464" s="152"/>
      <c r="F464" s="153"/>
      <c r="G464" s="149"/>
      <c r="H464" s="154"/>
      <c r="I464" s="155"/>
      <c r="J464" s="155"/>
      <c r="K464" s="148"/>
      <c r="L464" s="149"/>
      <c r="M464" s="149"/>
    </row>
    <row r="465" spans="1:13">
      <c r="A465" s="150"/>
      <c r="B465" s="150"/>
      <c r="C465" s="150"/>
      <c r="D465" s="151"/>
      <c r="E465" s="152"/>
      <c r="F465" s="153"/>
      <c r="G465" s="149"/>
      <c r="H465" s="154"/>
      <c r="I465" s="155"/>
      <c r="J465" s="155"/>
      <c r="K465" s="148"/>
      <c r="L465" s="149"/>
      <c r="M465" s="149"/>
    </row>
    <row r="466" spans="1:13">
      <c r="A466" s="150"/>
      <c r="B466" s="150"/>
      <c r="C466" s="150"/>
      <c r="D466" s="151"/>
      <c r="E466" s="152"/>
      <c r="F466" s="153"/>
      <c r="G466" s="149"/>
      <c r="H466" s="154"/>
      <c r="I466" s="155"/>
      <c r="J466" s="155"/>
      <c r="K466" s="148"/>
      <c r="L466" s="149"/>
      <c r="M466" s="149"/>
    </row>
    <row r="467" spans="1:13">
      <c r="A467" s="150"/>
      <c r="B467" s="150"/>
      <c r="C467" s="150"/>
      <c r="D467" s="151"/>
      <c r="E467" s="152"/>
      <c r="F467" s="153"/>
      <c r="G467" s="149"/>
      <c r="H467" s="154"/>
      <c r="I467" s="155"/>
      <c r="J467" s="155"/>
      <c r="K467" s="148"/>
      <c r="L467" s="149"/>
      <c r="M467" s="149"/>
    </row>
    <row r="468" spans="1:13">
      <c r="A468" s="150"/>
      <c r="B468" s="150"/>
      <c r="C468" s="150"/>
      <c r="D468" s="151"/>
      <c r="E468" s="152"/>
      <c r="F468" s="153"/>
      <c r="G468" s="149"/>
      <c r="H468" s="154"/>
      <c r="I468" s="155"/>
      <c r="J468" s="155"/>
      <c r="K468" s="148"/>
      <c r="L468" s="149"/>
      <c r="M468" s="149"/>
    </row>
    <row r="469" spans="1:13">
      <c r="A469" s="150"/>
      <c r="B469" s="150"/>
      <c r="C469" s="150"/>
      <c r="D469" s="151"/>
      <c r="E469" s="152"/>
      <c r="F469" s="153"/>
      <c r="G469" s="149"/>
      <c r="H469" s="154"/>
      <c r="I469" s="155"/>
      <c r="J469" s="155"/>
      <c r="K469" s="148"/>
      <c r="L469" s="149"/>
      <c r="M469" s="149"/>
    </row>
    <row r="470" spans="1:13">
      <c r="A470" s="150"/>
      <c r="B470" s="150"/>
      <c r="C470" s="150"/>
      <c r="D470" s="151"/>
      <c r="E470" s="152"/>
      <c r="F470" s="153"/>
      <c r="G470" s="149"/>
      <c r="H470" s="154"/>
      <c r="I470" s="155"/>
      <c r="J470" s="155"/>
      <c r="K470" s="148"/>
      <c r="L470" s="149"/>
      <c r="M470" s="149"/>
    </row>
    <row r="471" spans="1:13">
      <c r="A471" s="150"/>
      <c r="B471" s="150"/>
      <c r="C471" s="150"/>
      <c r="D471" s="151"/>
      <c r="E471" s="152"/>
      <c r="F471" s="153"/>
      <c r="G471" s="149"/>
      <c r="H471" s="154"/>
      <c r="I471" s="155"/>
      <c r="J471" s="155"/>
      <c r="K471" s="148"/>
      <c r="L471" s="149"/>
      <c r="M471" s="149"/>
    </row>
    <row r="472" spans="1:13">
      <c r="A472" s="150"/>
      <c r="B472" s="150"/>
      <c r="C472" s="150"/>
      <c r="D472" s="151"/>
      <c r="E472" s="152"/>
      <c r="F472" s="153"/>
      <c r="G472" s="149"/>
      <c r="H472" s="154"/>
      <c r="I472" s="155"/>
      <c r="J472" s="155"/>
      <c r="K472" s="148"/>
      <c r="L472" s="149"/>
      <c r="M472" s="149"/>
    </row>
    <row r="473" spans="1:13">
      <c r="A473" s="150"/>
      <c r="B473" s="150"/>
      <c r="C473" s="150"/>
      <c r="D473" s="151"/>
      <c r="E473" s="152"/>
      <c r="F473" s="153"/>
      <c r="G473" s="149"/>
      <c r="H473" s="154"/>
      <c r="I473" s="155"/>
      <c r="J473" s="155"/>
      <c r="K473" s="148"/>
      <c r="L473" s="149"/>
      <c r="M473" s="149"/>
    </row>
    <row r="474" spans="1:13">
      <c r="A474" s="150"/>
      <c r="B474" s="150"/>
      <c r="C474" s="150"/>
      <c r="D474" s="151"/>
      <c r="E474" s="152"/>
      <c r="F474" s="153"/>
      <c r="G474" s="149"/>
      <c r="H474" s="154"/>
      <c r="I474" s="155"/>
      <c r="J474" s="155"/>
      <c r="K474" s="148"/>
      <c r="L474" s="149"/>
      <c r="M474" s="149"/>
    </row>
    <row r="475" spans="1:13">
      <c r="A475" s="150"/>
      <c r="B475" s="150"/>
      <c r="C475" s="150"/>
      <c r="D475" s="151"/>
      <c r="E475" s="152"/>
      <c r="F475" s="153"/>
      <c r="G475" s="149"/>
      <c r="H475" s="154"/>
      <c r="I475" s="155"/>
      <c r="J475" s="155"/>
      <c r="K475" s="148"/>
      <c r="L475" s="149"/>
      <c r="M475" s="149"/>
    </row>
    <row r="476" spans="1:13">
      <c r="A476" s="150"/>
      <c r="B476" s="150"/>
      <c r="C476" s="150"/>
      <c r="D476" s="151"/>
      <c r="E476" s="152"/>
      <c r="F476" s="153"/>
      <c r="G476" s="149"/>
      <c r="H476" s="154"/>
      <c r="I476" s="155"/>
      <c r="J476" s="155"/>
      <c r="K476" s="148"/>
      <c r="L476" s="149"/>
      <c r="M476" s="149"/>
    </row>
    <row r="477" spans="1:13">
      <c r="A477" s="150"/>
      <c r="B477" s="150"/>
      <c r="C477" s="150"/>
      <c r="D477" s="151"/>
      <c r="E477" s="152"/>
      <c r="F477" s="153"/>
      <c r="G477" s="149"/>
      <c r="H477" s="154"/>
      <c r="I477" s="155"/>
      <c r="J477" s="155"/>
      <c r="K477" s="148"/>
      <c r="L477" s="149"/>
      <c r="M477" s="149"/>
    </row>
    <row r="478" spans="1:13">
      <c r="A478" s="150"/>
      <c r="B478" s="150"/>
      <c r="C478" s="150"/>
      <c r="D478" s="151"/>
      <c r="E478" s="152"/>
      <c r="F478" s="153"/>
      <c r="G478" s="149"/>
      <c r="H478" s="154"/>
      <c r="I478" s="155"/>
      <c r="J478" s="155"/>
      <c r="K478" s="148"/>
      <c r="L478" s="149"/>
      <c r="M478" s="149"/>
    </row>
    <row r="479" spans="1:13">
      <c r="A479" s="150"/>
      <c r="B479" s="150"/>
      <c r="C479" s="150"/>
      <c r="D479" s="151"/>
      <c r="E479" s="152"/>
      <c r="F479" s="153"/>
      <c r="G479" s="149"/>
      <c r="H479" s="154"/>
      <c r="I479" s="155"/>
      <c r="J479" s="155"/>
      <c r="K479" s="148"/>
      <c r="L479" s="149"/>
      <c r="M479" s="149"/>
    </row>
    <row r="480" spans="1:13">
      <c r="A480" s="150"/>
      <c r="B480" s="150"/>
      <c r="C480" s="150"/>
      <c r="D480" s="151"/>
      <c r="E480" s="152"/>
      <c r="F480" s="153"/>
      <c r="G480" s="149"/>
      <c r="H480" s="154"/>
      <c r="I480" s="155"/>
      <c r="J480" s="155"/>
      <c r="K480" s="148"/>
      <c r="L480" s="149"/>
      <c r="M480" s="149"/>
    </row>
    <row r="481" spans="1:13">
      <c r="A481" s="150"/>
      <c r="B481" s="150"/>
      <c r="C481" s="150"/>
      <c r="D481" s="151"/>
      <c r="E481" s="152"/>
      <c r="F481" s="153"/>
      <c r="G481" s="149"/>
      <c r="H481" s="154"/>
      <c r="I481" s="155"/>
      <c r="J481" s="155"/>
      <c r="K481" s="148"/>
      <c r="L481" s="149"/>
      <c r="M481" s="149"/>
    </row>
    <row r="482" spans="1:13">
      <c r="A482" s="150"/>
      <c r="B482" s="150"/>
      <c r="C482" s="150"/>
      <c r="D482" s="151"/>
      <c r="E482" s="152"/>
      <c r="F482" s="153"/>
      <c r="G482" s="149"/>
      <c r="H482" s="154"/>
      <c r="I482" s="155"/>
      <c r="J482" s="155"/>
      <c r="K482" s="148"/>
      <c r="L482" s="149"/>
      <c r="M482" s="149"/>
    </row>
    <row r="483" spans="1:13">
      <c r="A483" s="150"/>
      <c r="B483" s="150"/>
      <c r="C483" s="150"/>
      <c r="D483" s="151"/>
      <c r="E483" s="152"/>
      <c r="F483" s="153"/>
      <c r="G483" s="149"/>
      <c r="H483" s="154"/>
      <c r="I483" s="155"/>
      <c r="J483" s="155"/>
      <c r="K483" s="148"/>
      <c r="L483" s="149"/>
      <c r="M483" s="149"/>
    </row>
    <row r="484" spans="1:13">
      <c r="A484" s="150"/>
      <c r="B484" s="150"/>
      <c r="C484" s="150"/>
      <c r="D484" s="151"/>
      <c r="E484" s="152"/>
      <c r="F484" s="153"/>
      <c r="G484" s="149"/>
      <c r="H484" s="154"/>
      <c r="I484" s="155"/>
      <c r="J484" s="155"/>
      <c r="K484" s="148"/>
      <c r="L484" s="149"/>
      <c r="M484" s="149"/>
    </row>
    <row r="485" spans="1:13">
      <c r="A485" s="150"/>
      <c r="B485" s="150"/>
      <c r="C485" s="150"/>
      <c r="D485" s="151"/>
      <c r="E485" s="152"/>
      <c r="F485" s="153"/>
      <c r="G485" s="149"/>
      <c r="H485" s="154"/>
      <c r="I485" s="155"/>
      <c r="J485" s="155"/>
      <c r="K485" s="148"/>
      <c r="L485" s="149"/>
      <c r="M485" s="149"/>
    </row>
    <row r="486" spans="1:13">
      <c r="A486" s="150"/>
      <c r="B486" s="150"/>
      <c r="C486" s="150"/>
      <c r="D486" s="151"/>
      <c r="E486" s="152"/>
      <c r="F486" s="153"/>
      <c r="G486" s="149"/>
      <c r="H486" s="154"/>
      <c r="I486" s="155"/>
      <c r="J486" s="155"/>
      <c r="K486" s="148"/>
      <c r="L486" s="149"/>
      <c r="M486" s="149"/>
    </row>
    <row r="487" spans="1:13">
      <c r="A487" s="150"/>
      <c r="B487" s="150"/>
      <c r="C487" s="150"/>
      <c r="D487" s="151"/>
      <c r="E487" s="152"/>
      <c r="F487" s="153"/>
      <c r="G487" s="149"/>
      <c r="H487" s="154"/>
      <c r="I487" s="155"/>
      <c r="J487" s="155"/>
      <c r="K487" s="148"/>
      <c r="L487" s="149"/>
      <c r="M487" s="149"/>
    </row>
    <row r="488" spans="1:13">
      <c r="A488" s="150"/>
      <c r="B488" s="150"/>
      <c r="C488" s="150"/>
      <c r="D488" s="151"/>
      <c r="E488" s="152"/>
      <c r="F488" s="153"/>
      <c r="G488" s="149"/>
      <c r="H488" s="154"/>
      <c r="I488" s="155"/>
      <c r="J488" s="155"/>
      <c r="K488" s="148"/>
      <c r="L488" s="149"/>
      <c r="M488" s="149"/>
    </row>
    <row r="489" spans="1:13">
      <c r="A489" s="150"/>
      <c r="B489" s="150"/>
      <c r="C489" s="150"/>
      <c r="D489" s="151"/>
      <c r="E489" s="152"/>
      <c r="F489" s="153"/>
      <c r="G489" s="149"/>
      <c r="H489" s="154"/>
      <c r="I489" s="155"/>
      <c r="J489" s="155"/>
      <c r="K489" s="148"/>
      <c r="L489" s="149"/>
      <c r="M489" s="149"/>
    </row>
    <row r="490" spans="1:13">
      <c r="A490" s="150"/>
      <c r="B490" s="150"/>
      <c r="C490" s="150"/>
      <c r="D490" s="151"/>
      <c r="E490" s="152"/>
      <c r="F490" s="153"/>
      <c r="G490" s="149"/>
      <c r="H490" s="154"/>
      <c r="I490" s="155"/>
      <c r="J490" s="155"/>
      <c r="K490" s="148"/>
      <c r="L490" s="149"/>
      <c r="M490" s="149"/>
    </row>
    <row r="491" spans="1:13">
      <c r="A491" s="150"/>
      <c r="B491" s="150"/>
      <c r="C491" s="150"/>
      <c r="D491" s="151"/>
      <c r="E491" s="152"/>
      <c r="F491" s="153"/>
      <c r="G491" s="149"/>
      <c r="H491" s="154"/>
      <c r="I491" s="155"/>
      <c r="J491" s="155"/>
      <c r="K491" s="148"/>
      <c r="L491" s="149"/>
      <c r="M491" s="149"/>
    </row>
    <row r="492" spans="1:13">
      <c r="A492" s="150"/>
      <c r="B492" s="150"/>
      <c r="C492" s="150"/>
      <c r="D492" s="151"/>
      <c r="E492" s="152"/>
      <c r="F492" s="153"/>
      <c r="G492" s="149"/>
      <c r="H492" s="154"/>
      <c r="I492" s="155"/>
      <c r="J492" s="155"/>
      <c r="K492" s="148"/>
      <c r="L492" s="149"/>
      <c r="M492" s="149"/>
    </row>
    <row r="493" spans="1:13">
      <c r="A493" s="150"/>
      <c r="B493" s="150"/>
      <c r="C493" s="150"/>
      <c r="D493" s="151"/>
      <c r="E493" s="152"/>
      <c r="F493" s="153"/>
      <c r="G493" s="149"/>
      <c r="H493" s="154"/>
      <c r="I493" s="155"/>
      <c r="J493" s="155"/>
      <c r="K493" s="148"/>
      <c r="L493" s="149"/>
      <c r="M493" s="149"/>
    </row>
    <row r="494" spans="1:13">
      <c r="A494" s="150"/>
      <c r="B494" s="150"/>
      <c r="C494" s="150"/>
      <c r="D494" s="151"/>
      <c r="E494" s="152"/>
      <c r="F494" s="153"/>
      <c r="G494" s="149"/>
      <c r="H494" s="154"/>
      <c r="I494" s="155"/>
      <c r="J494" s="155"/>
      <c r="K494" s="148"/>
      <c r="L494" s="149"/>
      <c r="M494" s="149"/>
    </row>
    <row r="495" spans="1:13">
      <c r="A495" s="150"/>
      <c r="B495" s="150"/>
      <c r="C495" s="150"/>
      <c r="D495" s="151"/>
      <c r="E495" s="152"/>
      <c r="F495" s="153"/>
      <c r="G495" s="149"/>
      <c r="H495" s="154"/>
      <c r="I495" s="155"/>
      <c r="J495" s="155"/>
      <c r="K495" s="148"/>
      <c r="L495" s="149"/>
      <c r="M495" s="149"/>
    </row>
    <row r="496" spans="1:13">
      <c r="A496" s="150"/>
      <c r="B496" s="150"/>
      <c r="C496" s="150"/>
      <c r="D496" s="151"/>
      <c r="E496" s="152"/>
      <c r="F496" s="153"/>
      <c r="G496" s="149"/>
      <c r="H496" s="154"/>
      <c r="I496" s="155"/>
      <c r="J496" s="155"/>
      <c r="K496" s="148"/>
      <c r="L496" s="149"/>
      <c r="M496" s="149"/>
    </row>
    <row r="497" spans="1:13">
      <c r="A497" s="150"/>
      <c r="B497" s="150"/>
      <c r="C497" s="150"/>
      <c r="D497" s="151"/>
      <c r="E497" s="152"/>
      <c r="F497" s="153"/>
      <c r="G497" s="149"/>
      <c r="H497" s="154"/>
      <c r="I497" s="155"/>
      <c r="J497" s="155"/>
      <c r="K497" s="148"/>
      <c r="L497" s="149"/>
      <c r="M497" s="149"/>
    </row>
    <row r="498" spans="1:13">
      <c r="A498" s="150"/>
      <c r="B498" s="150"/>
      <c r="C498" s="150"/>
      <c r="D498" s="151"/>
      <c r="E498" s="152"/>
      <c r="F498" s="153"/>
      <c r="G498" s="149"/>
      <c r="H498" s="154"/>
      <c r="I498" s="155"/>
      <c r="J498" s="155"/>
      <c r="K498" s="148"/>
      <c r="L498" s="149"/>
      <c r="M498" s="149"/>
    </row>
    <row r="499" spans="1:13">
      <c r="A499" s="150"/>
      <c r="B499" s="150"/>
      <c r="C499" s="150"/>
      <c r="D499" s="151"/>
      <c r="E499" s="152"/>
      <c r="F499" s="153"/>
      <c r="G499" s="149"/>
      <c r="H499" s="154"/>
      <c r="I499" s="155"/>
      <c r="J499" s="155"/>
      <c r="K499" s="148"/>
      <c r="L499" s="149"/>
      <c r="M499" s="149"/>
    </row>
    <row r="500" spans="1:13">
      <c r="A500" s="150"/>
      <c r="B500" s="150"/>
      <c r="C500" s="150"/>
      <c r="D500" s="151"/>
      <c r="E500" s="152"/>
      <c r="F500" s="153"/>
      <c r="G500" s="149"/>
      <c r="H500" s="154"/>
      <c r="I500" s="155"/>
      <c r="J500" s="155"/>
      <c r="K500" s="148"/>
      <c r="L500" s="149"/>
      <c r="M500" s="149"/>
    </row>
    <row r="501" spans="1:13">
      <c r="A501" s="150"/>
      <c r="B501" s="150"/>
      <c r="C501" s="150"/>
      <c r="D501" s="151"/>
      <c r="E501" s="152"/>
      <c r="F501" s="153"/>
      <c r="G501" s="149"/>
      <c r="H501" s="154"/>
      <c r="I501" s="155"/>
      <c r="J501" s="155"/>
      <c r="K501" s="148"/>
      <c r="L501" s="149"/>
      <c r="M501" s="149"/>
    </row>
    <row r="502" spans="1:13">
      <c r="A502" s="150"/>
      <c r="B502" s="150"/>
      <c r="C502" s="150"/>
      <c r="D502" s="151"/>
      <c r="E502" s="152"/>
      <c r="F502" s="153"/>
      <c r="G502" s="149"/>
      <c r="H502" s="154"/>
      <c r="I502" s="155"/>
      <c r="J502" s="155"/>
      <c r="K502" s="148"/>
      <c r="L502" s="149"/>
      <c r="M502" s="149"/>
    </row>
    <row r="503" spans="1:13">
      <c r="A503" s="150"/>
      <c r="B503" s="150"/>
      <c r="C503" s="150"/>
      <c r="D503" s="151"/>
      <c r="E503" s="152"/>
      <c r="F503" s="153"/>
      <c r="G503" s="149"/>
      <c r="H503" s="154"/>
      <c r="I503" s="155"/>
      <c r="J503" s="155"/>
      <c r="K503" s="148"/>
      <c r="L503" s="149"/>
      <c r="M503" s="149"/>
    </row>
    <row r="504" spans="1:13">
      <c r="A504" s="150"/>
      <c r="B504" s="150"/>
      <c r="C504" s="150"/>
      <c r="D504" s="151"/>
      <c r="E504" s="152"/>
      <c r="F504" s="153"/>
      <c r="G504" s="149"/>
      <c r="H504" s="154"/>
      <c r="I504" s="155"/>
      <c r="J504" s="155"/>
      <c r="K504" s="148"/>
      <c r="L504" s="149"/>
      <c r="M504" s="149"/>
    </row>
    <row r="505" spans="1:13">
      <c r="A505" s="150"/>
      <c r="B505" s="150"/>
      <c r="C505" s="150"/>
      <c r="D505" s="151"/>
      <c r="E505" s="152"/>
      <c r="F505" s="153"/>
      <c r="G505" s="149"/>
      <c r="H505" s="154"/>
      <c r="I505" s="155"/>
      <c r="J505" s="155"/>
      <c r="K505" s="148"/>
      <c r="L505" s="149"/>
      <c r="M505" s="149"/>
    </row>
    <row r="506" spans="1:13">
      <c r="A506" s="150"/>
      <c r="B506" s="150"/>
      <c r="C506" s="150"/>
      <c r="D506" s="151"/>
      <c r="E506" s="152"/>
      <c r="F506" s="153"/>
      <c r="G506" s="149"/>
      <c r="H506" s="154"/>
      <c r="I506" s="155"/>
      <c r="J506" s="155"/>
      <c r="K506" s="148"/>
      <c r="L506" s="149"/>
      <c r="M506" s="149"/>
    </row>
    <row r="507" spans="1:13">
      <c r="A507" s="150"/>
      <c r="B507" s="150"/>
      <c r="C507" s="150"/>
      <c r="D507" s="151"/>
      <c r="E507" s="152"/>
      <c r="F507" s="153"/>
      <c r="G507" s="149"/>
      <c r="H507" s="154"/>
      <c r="I507" s="155"/>
      <c r="J507" s="155"/>
      <c r="K507" s="148"/>
      <c r="L507" s="149"/>
      <c r="M507" s="149"/>
    </row>
    <row r="508" spans="1:13">
      <c r="A508" s="150"/>
      <c r="B508" s="150"/>
      <c r="C508" s="150"/>
      <c r="D508" s="151"/>
      <c r="E508" s="152"/>
      <c r="F508" s="153"/>
      <c r="G508" s="149"/>
      <c r="H508" s="154"/>
      <c r="I508" s="155"/>
      <c r="J508" s="155"/>
      <c r="K508" s="148"/>
      <c r="L508" s="149"/>
      <c r="M508" s="149"/>
    </row>
    <row r="509" spans="1:13">
      <c r="A509" s="150"/>
      <c r="B509" s="150"/>
      <c r="C509" s="150"/>
      <c r="D509" s="151"/>
      <c r="E509" s="152"/>
      <c r="F509" s="153"/>
      <c r="G509" s="149"/>
      <c r="H509" s="154"/>
      <c r="I509" s="155"/>
      <c r="J509" s="155"/>
      <c r="K509" s="148"/>
      <c r="L509" s="149"/>
      <c r="M509" s="149"/>
    </row>
    <row r="510" spans="1:13">
      <c r="A510" s="150"/>
      <c r="B510" s="150"/>
      <c r="C510" s="150"/>
      <c r="D510" s="151"/>
      <c r="E510" s="152"/>
      <c r="F510" s="153"/>
      <c r="G510" s="149"/>
      <c r="H510" s="154"/>
      <c r="I510" s="155"/>
      <c r="J510" s="155"/>
      <c r="K510" s="148"/>
      <c r="L510" s="149"/>
      <c r="M510" s="149"/>
    </row>
    <row r="511" spans="1:13">
      <c r="A511" s="150"/>
      <c r="B511" s="150"/>
      <c r="C511" s="150"/>
      <c r="D511" s="151"/>
      <c r="E511" s="152"/>
      <c r="F511" s="153"/>
      <c r="G511" s="149"/>
      <c r="H511" s="154"/>
      <c r="I511" s="155"/>
      <c r="J511" s="155"/>
      <c r="K511" s="148"/>
      <c r="L511" s="149"/>
      <c r="M511" s="149"/>
    </row>
    <row r="512" spans="1:13">
      <c r="A512" s="150"/>
      <c r="B512" s="150"/>
      <c r="C512" s="150"/>
      <c r="D512" s="151"/>
      <c r="E512" s="152"/>
      <c r="F512" s="153"/>
      <c r="G512" s="149"/>
      <c r="H512" s="154"/>
      <c r="I512" s="155"/>
      <c r="J512" s="155"/>
      <c r="K512" s="148"/>
      <c r="L512" s="149"/>
      <c r="M512" s="149"/>
    </row>
    <row r="513" spans="1:13">
      <c r="A513" s="150"/>
      <c r="B513" s="150"/>
      <c r="C513" s="150"/>
      <c r="D513" s="151"/>
      <c r="E513" s="152"/>
      <c r="F513" s="153"/>
      <c r="G513" s="149"/>
      <c r="H513" s="154"/>
      <c r="I513" s="155"/>
      <c r="J513" s="155"/>
      <c r="K513" s="148"/>
      <c r="L513" s="149"/>
      <c r="M513" s="149"/>
    </row>
    <row r="514" spans="1:13">
      <c r="A514" s="150"/>
      <c r="B514" s="150"/>
      <c r="C514" s="150"/>
      <c r="D514" s="151"/>
      <c r="E514" s="152"/>
      <c r="F514" s="153"/>
      <c r="G514" s="149"/>
      <c r="H514" s="154"/>
      <c r="I514" s="155"/>
      <c r="J514" s="155"/>
      <c r="K514" s="148"/>
      <c r="L514" s="149"/>
      <c r="M514" s="149"/>
    </row>
    <row r="515" spans="1:13">
      <c r="A515" s="150"/>
      <c r="B515" s="150"/>
      <c r="C515" s="150"/>
      <c r="D515" s="151"/>
      <c r="E515" s="152"/>
      <c r="F515" s="153"/>
      <c r="G515" s="149"/>
      <c r="H515" s="154"/>
      <c r="I515" s="155"/>
      <c r="J515" s="155"/>
      <c r="K515" s="148"/>
      <c r="L515" s="149"/>
      <c r="M515" s="149"/>
    </row>
    <row r="516" spans="1:13">
      <c r="A516" s="150"/>
      <c r="B516" s="150"/>
      <c r="C516" s="150"/>
      <c r="D516" s="151"/>
      <c r="E516" s="152"/>
      <c r="F516" s="153"/>
      <c r="G516" s="149"/>
      <c r="H516" s="154"/>
      <c r="I516" s="155"/>
      <c r="J516" s="155"/>
      <c r="K516" s="148"/>
      <c r="L516" s="149"/>
      <c r="M516" s="149"/>
    </row>
    <row r="517" spans="1:13">
      <c r="A517" s="150"/>
      <c r="B517" s="150"/>
      <c r="C517" s="150"/>
      <c r="D517" s="151"/>
      <c r="E517" s="152"/>
      <c r="F517" s="153"/>
      <c r="G517" s="149"/>
      <c r="H517" s="154"/>
      <c r="I517" s="155"/>
      <c r="J517" s="155"/>
      <c r="K517" s="148"/>
      <c r="L517" s="149"/>
      <c r="M517" s="149"/>
    </row>
    <row r="518" spans="1:13">
      <c r="A518" s="150"/>
      <c r="B518" s="150"/>
      <c r="C518" s="150"/>
      <c r="D518" s="151"/>
      <c r="E518" s="152"/>
      <c r="F518" s="153"/>
      <c r="G518" s="149"/>
      <c r="H518" s="154"/>
      <c r="I518" s="155"/>
      <c r="J518" s="155"/>
      <c r="K518" s="148"/>
      <c r="L518" s="149"/>
      <c r="M518" s="149"/>
    </row>
    <row r="519" spans="1:13">
      <c r="A519" s="150"/>
      <c r="B519" s="150"/>
      <c r="C519" s="150"/>
      <c r="D519" s="151"/>
      <c r="E519" s="152"/>
      <c r="F519" s="153"/>
      <c r="G519" s="149"/>
      <c r="H519" s="154"/>
      <c r="I519" s="155"/>
      <c r="J519" s="155"/>
      <c r="K519" s="148"/>
      <c r="L519" s="149"/>
      <c r="M519" s="149"/>
    </row>
    <row r="520" spans="1:13">
      <c r="A520" s="150"/>
      <c r="B520" s="150"/>
      <c r="C520" s="150"/>
      <c r="D520" s="151"/>
      <c r="E520" s="152"/>
      <c r="F520" s="153"/>
      <c r="G520" s="149"/>
      <c r="H520" s="154"/>
      <c r="I520" s="155"/>
      <c r="J520" s="155"/>
      <c r="K520" s="148"/>
      <c r="L520" s="149"/>
      <c r="M520" s="149"/>
    </row>
    <row r="521" spans="1:13">
      <c r="A521" s="150"/>
      <c r="B521" s="150"/>
      <c r="C521" s="150"/>
      <c r="D521" s="151"/>
      <c r="E521" s="152"/>
      <c r="F521" s="153"/>
      <c r="G521" s="149"/>
      <c r="H521" s="154"/>
      <c r="I521" s="155"/>
      <c r="J521" s="155"/>
      <c r="K521" s="148"/>
      <c r="L521" s="149"/>
      <c r="M521" s="149"/>
    </row>
    <row r="522" spans="1:13">
      <c r="A522" s="150"/>
      <c r="B522" s="150"/>
      <c r="C522" s="150"/>
      <c r="D522" s="151"/>
      <c r="E522" s="152"/>
      <c r="F522" s="153"/>
      <c r="G522" s="149"/>
      <c r="H522" s="154"/>
      <c r="I522" s="155"/>
      <c r="J522" s="155"/>
      <c r="K522" s="148"/>
      <c r="L522" s="149"/>
      <c r="M522" s="149"/>
    </row>
    <row r="523" spans="1:13">
      <c r="A523" s="150"/>
      <c r="B523" s="150"/>
      <c r="C523" s="150"/>
      <c r="D523" s="151"/>
      <c r="E523" s="152"/>
      <c r="F523" s="153"/>
      <c r="G523" s="149"/>
      <c r="H523" s="154"/>
      <c r="I523" s="155"/>
      <c r="J523" s="155"/>
      <c r="K523" s="148"/>
      <c r="L523" s="149"/>
      <c r="M523" s="149"/>
    </row>
    <row r="524" spans="1:13">
      <c r="A524" s="150"/>
      <c r="B524" s="150"/>
      <c r="C524" s="150"/>
      <c r="D524" s="151"/>
      <c r="E524" s="152"/>
      <c r="F524" s="153"/>
      <c r="G524" s="149"/>
      <c r="H524" s="154"/>
      <c r="I524" s="155"/>
      <c r="J524" s="155"/>
      <c r="K524" s="148"/>
      <c r="L524" s="149"/>
      <c r="M524" s="149"/>
    </row>
    <row r="525" spans="1:13">
      <c r="A525" s="150"/>
      <c r="B525" s="150"/>
      <c r="C525" s="150"/>
      <c r="D525" s="151"/>
      <c r="E525" s="152"/>
      <c r="F525" s="153"/>
      <c r="G525" s="149"/>
      <c r="H525" s="154"/>
      <c r="I525" s="155"/>
      <c r="J525" s="155"/>
      <c r="K525" s="148"/>
      <c r="L525" s="149"/>
      <c r="M525" s="149"/>
    </row>
    <row r="526" spans="1:13">
      <c r="A526" s="150"/>
      <c r="B526" s="150"/>
      <c r="C526" s="150"/>
      <c r="D526" s="151"/>
      <c r="E526" s="152"/>
      <c r="F526" s="153"/>
      <c r="G526" s="149"/>
      <c r="H526" s="154"/>
      <c r="I526" s="155"/>
      <c r="J526" s="155"/>
      <c r="K526" s="148"/>
      <c r="L526" s="149"/>
      <c r="M526" s="149"/>
    </row>
    <row r="527" spans="1:13">
      <c r="A527" s="150"/>
      <c r="B527" s="150"/>
      <c r="C527" s="150"/>
      <c r="D527" s="151"/>
      <c r="E527" s="152"/>
      <c r="F527" s="153"/>
      <c r="G527" s="149"/>
      <c r="H527" s="154"/>
      <c r="I527" s="155"/>
      <c r="J527" s="155"/>
      <c r="K527" s="148"/>
      <c r="L527" s="149"/>
      <c r="M527" s="149"/>
    </row>
    <row r="528" spans="1:13">
      <c r="A528" s="150"/>
      <c r="B528" s="150"/>
      <c r="C528" s="150"/>
      <c r="D528" s="151"/>
      <c r="E528" s="152"/>
      <c r="F528" s="153"/>
      <c r="G528" s="149"/>
      <c r="H528" s="154"/>
      <c r="I528" s="155"/>
      <c r="J528" s="155"/>
      <c r="K528" s="148"/>
      <c r="L528" s="149"/>
      <c r="M528" s="149"/>
    </row>
    <row r="529" spans="1:13">
      <c r="A529" s="150"/>
      <c r="B529" s="150"/>
      <c r="C529" s="150"/>
      <c r="D529" s="151"/>
      <c r="E529" s="152"/>
      <c r="F529" s="153"/>
      <c r="G529" s="149"/>
      <c r="H529" s="154"/>
      <c r="I529" s="155"/>
      <c r="J529" s="155"/>
      <c r="K529" s="148"/>
      <c r="L529" s="149"/>
      <c r="M529" s="149"/>
    </row>
    <row r="530" spans="1:13">
      <c r="A530" s="150"/>
      <c r="B530" s="150"/>
      <c r="C530" s="150"/>
      <c r="D530" s="151"/>
      <c r="E530" s="152"/>
      <c r="F530" s="153"/>
      <c r="G530" s="149"/>
      <c r="H530" s="154"/>
      <c r="I530" s="155"/>
      <c r="J530" s="155"/>
      <c r="K530" s="148"/>
      <c r="L530" s="149"/>
      <c r="M530" s="149"/>
    </row>
    <row r="531" spans="1:13">
      <c r="A531" s="150"/>
      <c r="B531" s="150"/>
      <c r="C531" s="150"/>
      <c r="D531" s="151"/>
      <c r="E531" s="152"/>
      <c r="F531" s="153"/>
      <c r="G531" s="149"/>
      <c r="H531" s="154"/>
      <c r="I531" s="155"/>
      <c r="J531" s="155"/>
      <c r="K531" s="148"/>
      <c r="L531" s="149"/>
      <c r="M531" s="149"/>
    </row>
    <row r="532" spans="1:13">
      <c r="A532" s="150"/>
      <c r="B532" s="150"/>
      <c r="C532" s="150"/>
      <c r="D532" s="151"/>
      <c r="E532" s="152"/>
      <c r="F532" s="153"/>
      <c r="G532" s="149"/>
      <c r="H532" s="154"/>
      <c r="I532" s="155"/>
      <c r="J532" s="155"/>
      <c r="K532" s="148"/>
      <c r="L532" s="149"/>
      <c r="M532" s="149"/>
    </row>
    <row r="533" spans="1:13">
      <c r="A533" s="150"/>
      <c r="B533" s="150"/>
      <c r="C533" s="150"/>
      <c r="D533" s="151"/>
      <c r="E533" s="152"/>
      <c r="F533" s="153"/>
      <c r="G533" s="149"/>
      <c r="H533" s="154"/>
      <c r="I533" s="155"/>
      <c r="J533" s="155"/>
      <c r="K533" s="148"/>
      <c r="L533" s="149"/>
      <c r="M533" s="149"/>
    </row>
    <row r="534" spans="1:13">
      <c r="A534" s="150"/>
      <c r="B534" s="150"/>
      <c r="C534" s="150"/>
      <c r="D534" s="151"/>
      <c r="E534" s="152"/>
      <c r="F534" s="153"/>
      <c r="G534" s="149"/>
      <c r="H534" s="154"/>
      <c r="I534" s="155"/>
      <c r="J534" s="155"/>
      <c r="K534" s="148"/>
      <c r="L534" s="149"/>
      <c r="M534" s="149"/>
    </row>
    <row r="535" spans="1:13">
      <c r="A535" s="150"/>
      <c r="B535" s="150"/>
      <c r="C535" s="150"/>
      <c r="D535" s="151"/>
      <c r="E535" s="152"/>
      <c r="F535" s="153"/>
      <c r="G535" s="149"/>
      <c r="H535" s="154"/>
      <c r="I535" s="155"/>
      <c r="J535" s="155"/>
      <c r="K535" s="148"/>
      <c r="L535" s="149"/>
      <c r="M535" s="149"/>
    </row>
    <row r="536" spans="1:13">
      <c r="A536" s="150"/>
      <c r="B536" s="150"/>
      <c r="C536" s="150"/>
      <c r="D536" s="151"/>
      <c r="E536" s="152"/>
      <c r="F536" s="153"/>
      <c r="G536" s="149"/>
      <c r="H536" s="154"/>
      <c r="I536" s="155"/>
      <c r="J536" s="155"/>
      <c r="K536" s="148"/>
      <c r="L536" s="149"/>
      <c r="M536" s="149"/>
    </row>
    <row r="537" spans="1:13">
      <c r="A537" s="150"/>
      <c r="B537" s="150"/>
      <c r="C537" s="150"/>
      <c r="D537" s="151"/>
      <c r="E537" s="152"/>
      <c r="F537" s="153"/>
      <c r="G537" s="149"/>
      <c r="H537" s="154"/>
      <c r="I537" s="155"/>
      <c r="J537" s="155"/>
      <c r="K537" s="148"/>
      <c r="L537" s="149"/>
      <c r="M537" s="149"/>
    </row>
    <row r="538" spans="1:13">
      <c r="A538" s="150"/>
      <c r="B538" s="150"/>
      <c r="C538" s="150"/>
      <c r="D538" s="151"/>
      <c r="E538" s="152"/>
      <c r="F538" s="153"/>
      <c r="G538" s="149"/>
      <c r="H538" s="154"/>
      <c r="I538" s="155"/>
      <c r="J538" s="155"/>
      <c r="K538" s="148"/>
      <c r="L538" s="149"/>
      <c r="M538" s="149"/>
    </row>
    <row r="539" spans="1:13">
      <c r="A539" s="150"/>
      <c r="B539" s="150"/>
      <c r="C539" s="150"/>
      <c r="D539" s="151"/>
      <c r="E539" s="152"/>
      <c r="F539" s="153"/>
      <c r="G539" s="149"/>
      <c r="H539" s="154"/>
      <c r="I539" s="155"/>
      <c r="J539" s="155"/>
      <c r="K539" s="148"/>
      <c r="L539" s="149"/>
      <c r="M539" s="149"/>
    </row>
    <row r="540" spans="1:13">
      <c r="A540" s="150"/>
      <c r="B540" s="150"/>
      <c r="C540" s="150"/>
      <c r="D540" s="151"/>
      <c r="E540" s="152"/>
      <c r="F540" s="153"/>
      <c r="G540" s="149"/>
      <c r="H540" s="154"/>
      <c r="I540" s="155"/>
      <c r="J540" s="155"/>
      <c r="K540" s="148"/>
      <c r="L540" s="149"/>
      <c r="M540" s="149"/>
    </row>
    <row r="541" spans="1:13">
      <c r="A541" s="150"/>
      <c r="B541" s="150"/>
      <c r="C541" s="150"/>
      <c r="D541" s="151"/>
      <c r="E541" s="152"/>
      <c r="F541" s="153"/>
      <c r="G541" s="149"/>
      <c r="H541" s="154"/>
      <c r="I541" s="155"/>
      <c r="J541" s="155"/>
      <c r="K541" s="148"/>
      <c r="L541" s="149"/>
      <c r="M541" s="149"/>
    </row>
    <row r="542" spans="1:13">
      <c r="A542" s="150"/>
      <c r="B542" s="150"/>
      <c r="C542" s="150"/>
      <c r="D542" s="151"/>
      <c r="E542" s="152"/>
      <c r="F542" s="153"/>
      <c r="G542" s="149"/>
      <c r="H542" s="154"/>
      <c r="I542" s="155"/>
      <c r="J542" s="155"/>
      <c r="K542" s="148"/>
      <c r="L542" s="149"/>
      <c r="M542" s="149"/>
    </row>
    <row r="543" spans="1:13">
      <c r="A543" s="150"/>
      <c r="B543" s="150"/>
      <c r="C543" s="150"/>
      <c r="D543" s="151"/>
      <c r="E543" s="152"/>
      <c r="F543" s="153"/>
      <c r="G543" s="149"/>
      <c r="H543" s="154"/>
      <c r="I543" s="155"/>
      <c r="J543" s="155"/>
      <c r="K543" s="148"/>
      <c r="L543" s="149"/>
      <c r="M543" s="149"/>
    </row>
    <row r="544" spans="1:13">
      <c r="A544" s="150"/>
      <c r="B544" s="150"/>
      <c r="C544" s="150"/>
      <c r="D544" s="151"/>
      <c r="E544" s="152"/>
      <c r="F544" s="153"/>
      <c r="G544" s="149"/>
      <c r="H544" s="154"/>
      <c r="I544" s="155"/>
      <c r="J544" s="155"/>
      <c r="K544" s="148"/>
      <c r="L544" s="149"/>
      <c r="M544" s="149"/>
    </row>
    <row r="545" spans="1:13">
      <c r="A545" s="150"/>
      <c r="B545" s="150"/>
      <c r="C545" s="150"/>
      <c r="D545" s="151"/>
      <c r="E545" s="152"/>
      <c r="F545" s="153"/>
      <c r="G545" s="149"/>
      <c r="H545" s="154"/>
      <c r="I545" s="155"/>
      <c r="J545" s="155"/>
      <c r="K545" s="148"/>
      <c r="L545" s="149"/>
      <c r="M545" s="149"/>
    </row>
    <row r="546" spans="1:13">
      <c r="A546" s="150"/>
      <c r="B546" s="150"/>
      <c r="C546" s="150"/>
      <c r="D546" s="151"/>
      <c r="E546" s="152"/>
      <c r="F546" s="153"/>
      <c r="G546" s="149"/>
      <c r="H546" s="154"/>
      <c r="I546" s="155"/>
      <c r="J546" s="155"/>
      <c r="K546" s="148"/>
      <c r="L546" s="149"/>
      <c r="M546" s="149"/>
    </row>
    <row r="547" spans="1:13">
      <c r="A547" s="150"/>
      <c r="B547" s="150"/>
      <c r="C547" s="150"/>
      <c r="D547" s="151"/>
      <c r="E547" s="152"/>
      <c r="F547" s="153"/>
      <c r="G547" s="149"/>
      <c r="H547" s="154"/>
      <c r="I547" s="155"/>
      <c r="J547" s="155"/>
      <c r="K547" s="148"/>
      <c r="L547" s="149"/>
      <c r="M547" s="149"/>
    </row>
    <row r="548" spans="1:13">
      <c r="A548" s="150"/>
      <c r="B548" s="150"/>
      <c r="C548" s="150"/>
      <c r="D548" s="151"/>
      <c r="E548" s="152"/>
      <c r="F548" s="153"/>
      <c r="G548" s="149"/>
      <c r="H548" s="154"/>
      <c r="I548" s="155"/>
      <c r="J548" s="155"/>
      <c r="K548" s="148"/>
      <c r="L548" s="149"/>
      <c r="M548" s="149"/>
    </row>
    <row r="549" spans="1:13">
      <c r="A549" s="150"/>
      <c r="B549" s="150"/>
      <c r="C549" s="150"/>
      <c r="D549" s="151"/>
      <c r="E549" s="152"/>
      <c r="F549" s="153"/>
      <c r="G549" s="149"/>
      <c r="H549" s="154"/>
      <c r="I549" s="155"/>
      <c r="J549" s="155"/>
      <c r="K549" s="148"/>
      <c r="L549" s="149"/>
      <c r="M549" s="149"/>
    </row>
    <row r="550" spans="1:13">
      <c r="A550" s="150"/>
      <c r="B550" s="150"/>
      <c r="C550" s="150"/>
      <c r="D550" s="151"/>
      <c r="E550" s="152"/>
      <c r="F550" s="153"/>
      <c r="G550" s="149"/>
      <c r="H550" s="154"/>
      <c r="I550" s="155"/>
      <c r="J550" s="155"/>
      <c r="K550" s="148"/>
      <c r="L550" s="149"/>
      <c r="M550" s="149"/>
    </row>
    <row r="551" spans="1:13">
      <c r="A551" s="150"/>
      <c r="B551" s="150"/>
      <c r="C551" s="150"/>
      <c r="D551" s="151"/>
      <c r="E551" s="152"/>
      <c r="F551" s="153"/>
      <c r="G551" s="149"/>
      <c r="H551" s="154"/>
      <c r="I551" s="155"/>
      <c r="J551" s="155"/>
      <c r="K551" s="148"/>
      <c r="L551" s="149"/>
      <c r="M551" s="149"/>
    </row>
    <row r="552" spans="1:13">
      <c r="A552" s="150"/>
      <c r="B552" s="150"/>
      <c r="C552" s="150"/>
      <c r="D552" s="151"/>
      <c r="E552" s="152"/>
      <c r="F552" s="153"/>
      <c r="G552" s="149"/>
      <c r="H552" s="154"/>
      <c r="I552" s="155"/>
      <c r="J552" s="155"/>
      <c r="K552" s="148"/>
      <c r="L552" s="149"/>
      <c r="M552" s="149"/>
    </row>
    <row r="553" spans="1:13">
      <c r="A553" s="150"/>
      <c r="B553" s="150"/>
      <c r="C553" s="150"/>
      <c r="D553" s="151"/>
      <c r="E553" s="152"/>
      <c r="F553" s="153"/>
      <c r="G553" s="149"/>
      <c r="H553" s="154"/>
      <c r="I553" s="155"/>
      <c r="J553" s="155"/>
      <c r="K553" s="148"/>
      <c r="L553" s="149"/>
      <c r="M553" s="149"/>
    </row>
    <row r="554" spans="1:13">
      <c r="A554" s="150"/>
      <c r="B554" s="150"/>
      <c r="C554" s="150"/>
      <c r="D554" s="151"/>
      <c r="E554" s="152"/>
      <c r="F554" s="153"/>
      <c r="G554" s="149"/>
      <c r="H554" s="154"/>
      <c r="I554" s="155"/>
      <c r="J554" s="155"/>
      <c r="K554" s="148"/>
      <c r="L554" s="149"/>
      <c r="M554" s="149"/>
    </row>
    <row r="555" spans="1:13">
      <c r="A555" s="150"/>
      <c r="B555" s="150"/>
      <c r="C555" s="150"/>
      <c r="D555" s="151"/>
      <c r="E555" s="152"/>
      <c r="F555" s="153"/>
      <c r="G555" s="149"/>
      <c r="H555" s="154"/>
      <c r="I555" s="155"/>
      <c r="J555" s="155"/>
      <c r="K555" s="148"/>
      <c r="L555" s="149"/>
      <c r="M555" s="149"/>
    </row>
    <row r="556" spans="1:13">
      <c r="A556" s="150"/>
      <c r="B556" s="150"/>
      <c r="C556" s="150"/>
      <c r="D556" s="151"/>
      <c r="E556" s="152"/>
      <c r="F556" s="153"/>
      <c r="G556" s="149"/>
      <c r="H556" s="154"/>
      <c r="I556" s="155"/>
      <c r="J556" s="155"/>
      <c r="K556" s="148"/>
      <c r="L556" s="149"/>
      <c r="M556" s="149"/>
    </row>
    <row r="557" spans="1:13">
      <c r="A557" s="150"/>
      <c r="B557" s="150"/>
      <c r="C557" s="150"/>
      <c r="D557" s="151"/>
      <c r="E557" s="152"/>
      <c r="F557" s="153"/>
      <c r="G557" s="149"/>
      <c r="H557" s="154"/>
      <c r="I557" s="155"/>
      <c r="J557" s="155"/>
      <c r="K557" s="148"/>
      <c r="L557" s="149"/>
      <c r="M557" s="149"/>
    </row>
    <row r="558" spans="1:13">
      <c r="A558" s="150"/>
      <c r="B558" s="150"/>
      <c r="C558" s="150"/>
      <c r="D558" s="151"/>
      <c r="E558" s="152"/>
      <c r="F558" s="153"/>
      <c r="G558" s="149"/>
      <c r="H558" s="154"/>
      <c r="I558" s="155"/>
      <c r="J558" s="155"/>
      <c r="K558" s="148"/>
      <c r="L558" s="149"/>
      <c r="M558" s="149"/>
    </row>
    <row r="559" spans="1:13">
      <c r="A559" s="150"/>
      <c r="B559" s="150"/>
      <c r="C559" s="150"/>
      <c r="D559" s="151"/>
      <c r="E559" s="152"/>
      <c r="F559" s="153"/>
      <c r="G559" s="149"/>
      <c r="H559" s="154"/>
      <c r="I559" s="155"/>
      <c r="J559" s="155"/>
      <c r="K559" s="148"/>
      <c r="L559" s="149"/>
      <c r="M559" s="149"/>
    </row>
    <row r="560" spans="1:13">
      <c r="A560" s="150"/>
      <c r="B560" s="150"/>
      <c r="C560" s="150"/>
      <c r="D560" s="151"/>
      <c r="E560" s="152"/>
      <c r="F560" s="153"/>
      <c r="G560" s="149"/>
      <c r="H560" s="154"/>
      <c r="I560" s="155"/>
      <c r="J560" s="155"/>
      <c r="K560" s="148"/>
      <c r="L560" s="149"/>
      <c r="M560" s="149"/>
    </row>
    <row r="561" spans="1:13">
      <c r="A561" s="150"/>
      <c r="B561" s="150"/>
      <c r="C561" s="150"/>
      <c r="D561" s="151"/>
      <c r="E561" s="152"/>
      <c r="F561" s="153"/>
      <c r="G561" s="149"/>
      <c r="H561" s="154"/>
      <c r="I561" s="155"/>
      <c r="J561" s="155"/>
      <c r="K561" s="148"/>
      <c r="L561" s="149"/>
      <c r="M561" s="149"/>
    </row>
    <row r="562" spans="1:13">
      <c r="A562" s="150"/>
      <c r="B562" s="150"/>
      <c r="C562" s="150"/>
      <c r="D562" s="151"/>
      <c r="E562" s="152"/>
      <c r="F562" s="153"/>
      <c r="G562" s="149"/>
      <c r="H562" s="154"/>
      <c r="I562" s="155"/>
      <c r="J562" s="155"/>
      <c r="K562" s="148"/>
      <c r="L562" s="149"/>
      <c r="M562" s="149"/>
    </row>
    <row r="563" spans="1:13">
      <c r="A563" s="150"/>
      <c r="B563" s="150"/>
      <c r="C563" s="150"/>
      <c r="D563" s="151"/>
      <c r="E563" s="152"/>
      <c r="F563" s="153"/>
      <c r="G563" s="149"/>
      <c r="H563" s="154"/>
      <c r="I563" s="155"/>
      <c r="J563" s="155"/>
      <c r="K563" s="148"/>
      <c r="L563" s="149"/>
      <c r="M563" s="149"/>
    </row>
    <row r="564" spans="1:13">
      <c r="A564" s="150"/>
      <c r="B564" s="150"/>
      <c r="C564" s="150"/>
      <c r="D564" s="151"/>
      <c r="E564" s="152"/>
      <c r="F564" s="153"/>
      <c r="G564" s="149"/>
      <c r="H564" s="154"/>
      <c r="I564" s="155"/>
      <c r="J564" s="155"/>
      <c r="K564" s="148"/>
      <c r="L564" s="149"/>
      <c r="M564" s="149"/>
    </row>
    <row r="565" spans="1:13">
      <c r="A565" s="150"/>
      <c r="B565" s="150"/>
      <c r="C565" s="150"/>
      <c r="D565" s="151"/>
      <c r="E565" s="152"/>
      <c r="F565" s="153"/>
      <c r="G565" s="149"/>
      <c r="H565" s="154"/>
      <c r="I565" s="155"/>
      <c r="J565" s="155"/>
      <c r="K565" s="148"/>
      <c r="L565" s="149"/>
      <c r="M565" s="149"/>
    </row>
    <row r="566" spans="1:13">
      <c r="A566" s="150"/>
      <c r="B566" s="150"/>
      <c r="C566" s="150"/>
      <c r="D566" s="151"/>
      <c r="E566" s="152"/>
      <c r="F566" s="153"/>
      <c r="G566" s="149"/>
      <c r="H566" s="154"/>
      <c r="I566" s="155"/>
      <c r="J566" s="155"/>
      <c r="K566" s="148"/>
      <c r="L566" s="149"/>
      <c r="M566" s="149"/>
    </row>
    <row r="567" spans="1:13">
      <c r="A567" s="150"/>
      <c r="B567" s="150"/>
      <c r="C567" s="150"/>
      <c r="D567" s="151"/>
      <c r="E567" s="152"/>
      <c r="F567" s="153"/>
      <c r="G567" s="149"/>
      <c r="H567" s="154"/>
      <c r="I567" s="155"/>
      <c r="J567" s="155"/>
      <c r="K567" s="148"/>
      <c r="L567" s="149"/>
      <c r="M567" s="149"/>
    </row>
    <row r="568" spans="1:13">
      <c r="A568" s="150"/>
      <c r="B568" s="150"/>
      <c r="C568" s="150"/>
      <c r="D568" s="151"/>
      <c r="E568" s="152"/>
      <c r="F568" s="153"/>
      <c r="G568" s="149"/>
      <c r="H568" s="154"/>
      <c r="I568" s="155"/>
      <c r="J568" s="155"/>
      <c r="K568" s="148"/>
      <c r="L568" s="149"/>
      <c r="M568" s="149"/>
    </row>
    <row r="569" spans="1:13">
      <c r="A569" s="150"/>
      <c r="B569" s="150"/>
      <c r="C569" s="150"/>
      <c r="D569" s="151"/>
      <c r="E569" s="152"/>
      <c r="F569" s="153"/>
      <c r="G569" s="149"/>
      <c r="H569" s="154"/>
      <c r="I569" s="155"/>
      <c r="J569" s="155"/>
      <c r="K569" s="148"/>
      <c r="L569" s="149"/>
      <c r="M569" s="149"/>
    </row>
    <row r="570" spans="1:13">
      <c r="A570" s="150"/>
      <c r="B570" s="150"/>
      <c r="C570" s="150"/>
      <c r="D570" s="151"/>
      <c r="E570" s="152"/>
      <c r="F570" s="153"/>
      <c r="G570" s="149"/>
      <c r="H570" s="154"/>
      <c r="I570" s="155"/>
      <c r="J570" s="155"/>
      <c r="K570" s="148"/>
      <c r="L570" s="149"/>
      <c r="M570" s="149"/>
    </row>
    <row r="571" spans="1:13">
      <c r="A571" s="150"/>
      <c r="B571" s="150"/>
      <c r="C571" s="150"/>
      <c r="D571" s="151"/>
      <c r="E571" s="152"/>
      <c r="F571" s="153"/>
      <c r="G571" s="149"/>
      <c r="H571" s="154"/>
      <c r="I571" s="155"/>
      <c r="J571" s="155"/>
      <c r="K571" s="148"/>
      <c r="L571" s="149"/>
      <c r="M571" s="149"/>
    </row>
    <row r="572" spans="1:13">
      <c r="A572" s="150"/>
      <c r="B572" s="150"/>
      <c r="C572" s="150"/>
      <c r="D572" s="151"/>
      <c r="E572" s="152"/>
      <c r="F572" s="153"/>
      <c r="G572" s="149"/>
      <c r="H572" s="154"/>
      <c r="I572" s="155"/>
      <c r="J572" s="155"/>
      <c r="K572" s="148"/>
      <c r="L572" s="149"/>
      <c r="M572" s="149"/>
    </row>
    <row r="573" spans="1:13">
      <c r="A573" s="150"/>
      <c r="B573" s="150"/>
      <c r="C573" s="150"/>
      <c r="D573" s="151"/>
      <c r="E573" s="152"/>
      <c r="F573" s="153"/>
      <c r="G573" s="149"/>
      <c r="H573" s="154"/>
      <c r="I573" s="155"/>
      <c r="J573" s="155"/>
      <c r="K573" s="148"/>
      <c r="L573" s="149"/>
      <c r="M573" s="149"/>
    </row>
    <row r="574" spans="1:13">
      <c r="A574" s="150"/>
      <c r="B574" s="150"/>
      <c r="C574" s="150"/>
      <c r="D574" s="151"/>
      <c r="E574" s="152"/>
      <c r="F574" s="153"/>
      <c r="G574" s="149"/>
      <c r="H574" s="154"/>
      <c r="I574" s="155"/>
      <c r="J574" s="155"/>
      <c r="K574" s="148"/>
      <c r="L574" s="149"/>
      <c r="M574" s="149"/>
    </row>
    <row r="575" spans="1:13">
      <c r="A575" s="150"/>
      <c r="B575" s="150"/>
      <c r="C575" s="150"/>
      <c r="D575" s="151"/>
      <c r="E575" s="152"/>
      <c r="F575" s="153"/>
      <c r="G575" s="149"/>
      <c r="H575" s="154"/>
      <c r="I575" s="155"/>
      <c r="J575" s="155"/>
      <c r="K575" s="148"/>
      <c r="L575" s="149"/>
      <c r="M575" s="149"/>
    </row>
    <row r="576" spans="1:13">
      <c r="A576" s="150"/>
      <c r="B576" s="150"/>
      <c r="C576" s="150"/>
      <c r="D576" s="151"/>
      <c r="E576" s="152"/>
      <c r="F576" s="153"/>
      <c r="G576" s="149"/>
      <c r="H576" s="154"/>
      <c r="I576" s="155"/>
      <c r="J576" s="155"/>
      <c r="K576" s="148"/>
      <c r="L576" s="149"/>
      <c r="M576" s="149"/>
    </row>
    <row r="577" spans="1:13">
      <c r="A577" s="150"/>
      <c r="B577" s="150"/>
      <c r="C577" s="150"/>
      <c r="D577" s="151"/>
      <c r="E577" s="152"/>
      <c r="F577" s="153"/>
      <c r="G577" s="149"/>
      <c r="H577" s="154"/>
      <c r="I577" s="155"/>
      <c r="J577" s="155"/>
      <c r="K577" s="148"/>
      <c r="L577" s="149"/>
      <c r="M577" s="149"/>
    </row>
    <row r="578" spans="1:13">
      <c r="A578" s="150"/>
      <c r="B578" s="150"/>
      <c r="C578" s="150"/>
      <c r="D578" s="151"/>
      <c r="E578" s="152"/>
      <c r="F578" s="153"/>
      <c r="G578" s="149"/>
      <c r="H578" s="154"/>
      <c r="I578" s="155"/>
      <c r="J578" s="155"/>
      <c r="K578" s="148"/>
      <c r="L578" s="149"/>
      <c r="M578" s="149"/>
    </row>
    <row r="579" spans="1:13">
      <c r="A579" s="150"/>
      <c r="B579" s="150"/>
      <c r="C579" s="150"/>
      <c r="D579" s="151"/>
      <c r="E579" s="152"/>
      <c r="F579" s="153"/>
      <c r="G579" s="149"/>
      <c r="H579" s="154"/>
      <c r="I579" s="155"/>
      <c r="J579" s="155"/>
      <c r="K579" s="148"/>
      <c r="L579" s="149"/>
      <c r="M579" s="149"/>
    </row>
    <row r="580" spans="1:13">
      <c r="A580" s="150"/>
      <c r="B580" s="150"/>
      <c r="C580" s="150"/>
      <c r="D580" s="151"/>
      <c r="E580" s="152"/>
      <c r="F580" s="153"/>
      <c r="G580" s="149"/>
      <c r="H580" s="154"/>
      <c r="I580" s="155"/>
      <c r="J580" s="155"/>
      <c r="K580" s="148"/>
      <c r="L580" s="149"/>
      <c r="M580" s="149"/>
    </row>
    <row r="581" spans="1:13">
      <c r="A581" s="150"/>
      <c r="B581" s="150"/>
      <c r="C581" s="150"/>
      <c r="D581" s="151"/>
      <c r="E581" s="152"/>
      <c r="F581" s="153"/>
      <c r="G581" s="149"/>
      <c r="H581" s="154"/>
      <c r="I581" s="155"/>
      <c r="J581" s="155"/>
      <c r="K581" s="148"/>
      <c r="L581" s="149"/>
      <c r="M581" s="149"/>
    </row>
    <row r="582" spans="1:13">
      <c r="A582" s="150"/>
      <c r="B582" s="150"/>
      <c r="C582" s="150"/>
      <c r="D582" s="151"/>
      <c r="E582" s="152"/>
      <c r="F582" s="153"/>
      <c r="G582" s="149"/>
      <c r="H582" s="154"/>
      <c r="I582" s="155"/>
      <c r="J582" s="155"/>
      <c r="K582" s="148"/>
      <c r="L582" s="149"/>
      <c r="M582" s="149"/>
    </row>
    <row r="583" spans="1:13">
      <c r="A583" s="150"/>
      <c r="B583" s="150"/>
      <c r="C583" s="150"/>
      <c r="D583" s="151"/>
      <c r="E583" s="152"/>
      <c r="F583" s="153"/>
      <c r="G583" s="149"/>
      <c r="H583" s="154"/>
      <c r="I583" s="155"/>
      <c r="J583" s="155"/>
      <c r="K583" s="148"/>
      <c r="L583" s="149"/>
      <c r="M583" s="149"/>
    </row>
    <row r="584" spans="1:13">
      <c r="A584" s="150"/>
      <c r="B584" s="150"/>
      <c r="C584" s="150"/>
      <c r="D584" s="151"/>
      <c r="E584" s="152"/>
      <c r="F584" s="153"/>
      <c r="G584" s="149"/>
      <c r="H584" s="154"/>
      <c r="I584" s="155"/>
      <c r="J584" s="155"/>
      <c r="K584" s="148"/>
      <c r="L584" s="149"/>
      <c r="M584" s="149"/>
    </row>
    <row r="585" spans="1:13">
      <c r="A585" s="150"/>
      <c r="B585" s="150"/>
      <c r="C585" s="150"/>
      <c r="D585" s="151"/>
      <c r="E585" s="152"/>
      <c r="F585" s="153"/>
      <c r="G585" s="149"/>
      <c r="H585" s="154"/>
      <c r="I585" s="155"/>
      <c r="J585" s="155"/>
      <c r="K585" s="148"/>
      <c r="L585" s="149"/>
      <c r="M585" s="149"/>
    </row>
    <row r="586" spans="1:13">
      <c r="A586" s="150"/>
      <c r="B586" s="150"/>
      <c r="C586" s="150"/>
      <c r="D586" s="151"/>
      <c r="E586" s="152"/>
      <c r="F586" s="153"/>
      <c r="G586" s="149"/>
      <c r="H586" s="154"/>
      <c r="I586" s="155"/>
      <c r="J586" s="155"/>
      <c r="K586" s="148"/>
      <c r="L586" s="149"/>
      <c r="M586" s="149"/>
    </row>
    <row r="587" spans="1:13">
      <c r="A587" s="150"/>
      <c r="B587" s="150"/>
      <c r="C587" s="150"/>
      <c r="D587" s="151"/>
      <c r="E587" s="152"/>
      <c r="F587" s="153"/>
      <c r="G587" s="149"/>
      <c r="H587" s="154"/>
      <c r="I587" s="155"/>
      <c r="J587" s="155"/>
      <c r="K587" s="148"/>
      <c r="L587" s="149"/>
      <c r="M587" s="149"/>
    </row>
    <row r="588" spans="1:13">
      <c r="A588" s="150"/>
      <c r="B588" s="150"/>
      <c r="C588" s="150"/>
      <c r="D588" s="151"/>
      <c r="E588" s="152"/>
      <c r="F588" s="153"/>
      <c r="G588" s="149"/>
      <c r="H588" s="154"/>
      <c r="I588" s="155"/>
      <c r="J588" s="155"/>
      <c r="K588" s="148"/>
      <c r="L588" s="149"/>
      <c r="M588" s="149"/>
    </row>
    <row r="589" spans="1:13">
      <c r="A589" s="150"/>
      <c r="B589" s="150"/>
      <c r="C589" s="150"/>
      <c r="D589" s="151"/>
      <c r="E589" s="152"/>
      <c r="F589" s="153"/>
      <c r="G589" s="149"/>
      <c r="H589" s="154"/>
      <c r="I589" s="155"/>
      <c r="J589" s="155"/>
      <c r="K589" s="148"/>
      <c r="L589" s="149"/>
      <c r="M589" s="149"/>
    </row>
    <row r="590" spans="1:13">
      <c r="A590" s="150"/>
      <c r="B590" s="150"/>
      <c r="C590" s="150"/>
      <c r="D590" s="151"/>
      <c r="E590" s="152"/>
      <c r="F590" s="153"/>
      <c r="G590" s="149"/>
      <c r="H590" s="154"/>
      <c r="I590" s="155"/>
      <c r="J590" s="155"/>
      <c r="K590" s="148"/>
      <c r="L590" s="149"/>
      <c r="M590" s="149"/>
    </row>
    <row r="591" spans="1:13">
      <c r="A591" s="150"/>
      <c r="B591" s="150"/>
      <c r="C591" s="150"/>
      <c r="D591" s="151"/>
      <c r="E591" s="152"/>
      <c r="F591" s="153"/>
      <c r="G591" s="149"/>
      <c r="H591" s="154"/>
      <c r="I591" s="155"/>
      <c r="J591" s="155"/>
      <c r="K591" s="148"/>
      <c r="L591" s="149"/>
      <c r="M591" s="149"/>
    </row>
    <row r="592" spans="1:13">
      <c r="A592" s="150"/>
      <c r="B592" s="150"/>
      <c r="C592" s="150"/>
      <c r="D592" s="151"/>
      <c r="E592" s="152"/>
      <c r="F592" s="153"/>
      <c r="G592" s="149"/>
      <c r="H592" s="154"/>
      <c r="I592" s="155"/>
      <c r="J592" s="155"/>
      <c r="K592" s="148"/>
      <c r="L592" s="149"/>
      <c r="M592" s="149"/>
    </row>
    <row r="593" spans="1:13">
      <c r="A593" s="150"/>
      <c r="B593" s="150"/>
      <c r="C593" s="150"/>
      <c r="D593" s="151"/>
      <c r="E593" s="152"/>
      <c r="F593" s="153"/>
      <c r="G593" s="149"/>
      <c r="H593" s="154"/>
      <c r="I593" s="155"/>
      <c r="J593" s="155"/>
      <c r="K593" s="148"/>
      <c r="L593" s="149"/>
      <c r="M593" s="149"/>
    </row>
    <row r="594" spans="1:13">
      <c r="A594" s="150"/>
      <c r="B594" s="150"/>
      <c r="C594" s="150"/>
      <c r="D594" s="151"/>
      <c r="E594" s="152"/>
      <c r="F594" s="153"/>
      <c r="G594" s="149"/>
      <c r="H594" s="154"/>
      <c r="I594" s="155"/>
      <c r="J594" s="155"/>
      <c r="K594" s="148"/>
      <c r="L594" s="149"/>
      <c r="M594" s="149"/>
    </row>
    <row r="595" spans="1:13">
      <c r="A595" s="150"/>
      <c r="B595" s="150"/>
      <c r="C595" s="150"/>
      <c r="D595" s="151"/>
      <c r="E595" s="152"/>
      <c r="F595" s="153"/>
      <c r="G595" s="149"/>
      <c r="H595" s="154"/>
      <c r="I595" s="155"/>
      <c r="J595" s="155"/>
      <c r="K595" s="148"/>
      <c r="L595" s="149"/>
      <c r="M595" s="149"/>
    </row>
    <row r="596" spans="1:13">
      <c r="A596" s="150"/>
      <c r="B596" s="150"/>
      <c r="C596" s="150"/>
      <c r="D596" s="151"/>
      <c r="E596" s="152"/>
      <c r="F596" s="153"/>
      <c r="G596" s="149"/>
      <c r="H596" s="154"/>
      <c r="I596" s="155"/>
      <c r="J596" s="155"/>
      <c r="K596" s="148"/>
      <c r="L596" s="149"/>
      <c r="M596" s="149"/>
    </row>
    <row r="597" spans="1:13">
      <c r="A597" s="150"/>
      <c r="B597" s="150"/>
      <c r="C597" s="150"/>
      <c r="D597" s="151"/>
      <c r="E597" s="152"/>
      <c r="F597" s="153"/>
      <c r="G597" s="149"/>
      <c r="H597" s="154"/>
      <c r="I597" s="155"/>
      <c r="J597" s="155"/>
      <c r="K597" s="148"/>
      <c r="L597" s="149"/>
      <c r="M597" s="149"/>
    </row>
    <row r="598" spans="1:13">
      <c r="A598" s="150"/>
      <c r="B598" s="150"/>
      <c r="C598" s="150"/>
      <c r="D598" s="151"/>
      <c r="E598" s="152"/>
      <c r="F598" s="153"/>
      <c r="G598" s="149"/>
      <c r="H598" s="154"/>
      <c r="I598" s="155"/>
      <c r="J598" s="155"/>
      <c r="K598" s="148"/>
      <c r="L598" s="149"/>
      <c r="M598" s="149"/>
    </row>
    <row r="599" spans="1:13">
      <c r="A599" s="150"/>
      <c r="B599" s="150"/>
      <c r="C599" s="150"/>
      <c r="D599" s="151"/>
      <c r="E599" s="152"/>
      <c r="F599" s="153"/>
      <c r="G599" s="149"/>
      <c r="H599" s="154"/>
      <c r="I599" s="155"/>
      <c r="J599" s="155"/>
      <c r="K599" s="148"/>
      <c r="L599" s="149"/>
      <c r="M599" s="149"/>
    </row>
    <row r="600" spans="1:13">
      <c r="A600" s="150"/>
      <c r="B600" s="150"/>
      <c r="C600" s="150"/>
      <c r="D600" s="151"/>
      <c r="E600" s="152"/>
      <c r="F600" s="153"/>
      <c r="G600" s="149"/>
      <c r="H600" s="154"/>
      <c r="I600" s="155"/>
      <c r="J600" s="155"/>
      <c r="K600" s="148"/>
      <c r="L600" s="149"/>
      <c r="M600" s="149"/>
    </row>
    <row r="601" spans="1:13">
      <c r="A601" s="150"/>
      <c r="B601" s="150"/>
      <c r="C601" s="150"/>
      <c r="D601" s="151"/>
      <c r="E601" s="152"/>
      <c r="F601" s="153"/>
      <c r="G601" s="149"/>
      <c r="H601" s="154"/>
      <c r="I601" s="155"/>
      <c r="J601" s="155"/>
      <c r="K601" s="148"/>
      <c r="L601" s="149"/>
      <c r="M601" s="149"/>
    </row>
    <row r="602" spans="1:13">
      <c r="A602" s="150"/>
      <c r="B602" s="150"/>
      <c r="C602" s="150"/>
      <c r="D602" s="151"/>
      <c r="E602" s="152"/>
      <c r="F602" s="153"/>
      <c r="G602" s="149"/>
      <c r="H602" s="154"/>
      <c r="I602" s="155"/>
      <c r="J602" s="155"/>
      <c r="K602" s="148"/>
      <c r="L602" s="149"/>
      <c r="M602" s="149"/>
    </row>
    <row r="603" spans="1:13">
      <c r="A603" s="150"/>
      <c r="B603" s="150"/>
      <c r="C603" s="150"/>
      <c r="D603" s="151"/>
      <c r="E603" s="152"/>
      <c r="F603" s="153"/>
      <c r="G603" s="149"/>
      <c r="H603" s="154"/>
      <c r="I603" s="155"/>
      <c r="J603" s="155"/>
      <c r="K603" s="148"/>
      <c r="L603" s="149"/>
      <c r="M603" s="149"/>
    </row>
    <row r="604" spans="1:13">
      <c r="A604" s="150"/>
      <c r="B604" s="150"/>
      <c r="C604" s="150"/>
      <c r="D604" s="151"/>
      <c r="E604" s="152"/>
      <c r="F604" s="153"/>
      <c r="G604" s="149"/>
      <c r="H604" s="154"/>
      <c r="I604" s="155"/>
      <c r="J604" s="155"/>
      <c r="K604" s="148"/>
      <c r="L604" s="149"/>
      <c r="M604" s="149"/>
    </row>
    <row r="605" spans="1:13">
      <c r="A605" s="150"/>
      <c r="B605" s="150"/>
      <c r="C605" s="150"/>
      <c r="D605" s="151"/>
      <c r="E605" s="152"/>
      <c r="F605" s="153"/>
      <c r="G605" s="149"/>
      <c r="H605" s="154"/>
      <c r="I605" s="155"/>
      <c r="J605" s="155"/>
      <c r="K605" s="148"/>
      <c r="L605" s="149"/>
      <c r="M605" s="149"/>
    </row>
    <row r="606" spans="1:13">
      <c r="A606" s="150"/>
      <c r="B606" s="150"/>
      <c r="C606" s="150"/>
      <c r="D606" s="151"/>
      <c r="E606" s="152"/>
      <c r="F606" s="153"/>
      <c r="G606" s="149"/>
      <c r="H606" s="154"/>
      <c r="I606" s="155"/>
      <c r="J606" s="155"/>
      <c r="K606" s="148"/>
      <c r="L606" s="149"/>
      <c r="M606" s="149"/>
    </row>
    <row r="607" spans="1:13">
      <c r="A607" s="150"/>
      <c r="B607" s="150"/>
      <c r="C607" s="150"/>
      <c r="D607" s="151"/>
      <c r="E607" s="152"/>
      <c r="F607" s="153"/>
      <c r="G607" s="149"/>
      <c r="H607" s="154"/>
      <c r="I607" s="155"/>
      <c r="J607" s="155"/>
      <c r="K607" s="148"/>
      <c r="L607" s="149"/>
      <c r="M607" s="149"/>
    </row>
    <row r="608" spans="1:13">
      <c r="A608" s="150"/>
      <c r="B608" s="150"/>
      <c r="C608" s="150"/>
      <c r="D608" s="151"/>
      <c r="E608" s="152"/>
      <c r="F608" s="153"/>
      <c r="G608" s="149"/>
      <c r="H608" s="154"/>
      <c r="I608" s="155"/>
      <c r="J608" s="155"/>
      <c r="K608" s="148"/>
      <c r="L608" s="149"/>
      <c r="M608" s="149"/>
    </row>
    <row r="609" spans="1:13">
      <c r="A609" s="150"/>
      <c r="B609" s="150"/>
      <c r="C609" s="150"/>
      <c r="D609" s="151"/>
      <c r="E609" s="152"/>
      <c r="F609" s="153"/>
      <c r="G609" s="149"/>
      <c r="H609" s="154"/>
      <c r="I609" s="155"/>
      <c r="J609" s="155"/>
      <c r="K609" s="148"/>
      <c r="L609" s="149"/>
      <c r="M609" s="149"/>
    </row>
    <row r="610" spans="1:13">
      <c r="A610" s="150"/>
      <c r="B610" s="150"/>
      <c r="C610" s="150"/>
      <c r="D610" s="151"/>
      <c r="E610" s="152"/>
      <c r="F610" s="153"/>
      <c r="G610" s="149"/>
      <c r="H610" s="154"/>
      <c r="I610" s="155"/>
      <c r="J610" s="155"/>
      <c r="K610" s="148"/>
      <c r="L610" s="149"/>
      <c r="M610" s="149"/>
    </row>
    <row r="611" spans="1:13">
      <c r="A611" s="150"/>
      <c r="B611" s="150"/>
      <c r="C611" s="150"/>
      <c r="D611" s="151"/>
      <c r="E611" s="152"/>
      <c r="F611" s="153"/>
      <c r="G611" s="149"/>
      <c r="H611" s="154"/>
      <c r="I611" s="155"/>
      <c r="J611" s="155"/>
      <c r="K611" s="148"/>
      <c r="L611" s="149"/>
      <c r="M611" s="149"/>
    </row>
    <row r="612" spans="1:13">
      <c r="A612" s="150"/>
      <c r="B612" s="150"/>
      <c r="C612" s="150"/>
      <c r="D612" s="151"/>
      <c r="E612" s="152"/>
      <c r="F612" s="153"/>
      <c r="G612" s="149"/>
      <c r="H612" s="154"/>
      <c r="I612" s="155"/>
      <c r="J612" s="155"/>
      <c r="K612" s="148"/>
      <c r="L612" s="149"/>
      <c r="M612" s="149"/>
    </row>
    <row r="613" spans="1:13">
      <c r="A613" s="150"/>
      <c r="B613" s="150"/>
      <c r="C613" s="150"/>
      <c r="D613" s="151"/>
      <c r="E613" s="152"/>
      <c r="F613" s="153"/>
      <c r="G613" s="149"/>
      <c r="H613" s="154"/>
      <c r="I613" s="155"/>
      <c r="J613" s="155"/>
      <c r="K613" s="148"/>
      <c r="L613" s="149"/>
      <c r="M613" s="149"/>
    </row>
    <row r="614" spans="1:13">
      <c r="A614" s="150"/>
      <c r="B614" s="150"/>
      <c r="C614" s="150"/>
      <c r="D614" s="151"/>
      <c r="E614" s="152"/>
      <c r="F614" s="153"/>
      <c r="G614" s="149"/>
      <c r="H614" s="154"/>
      <c r="I614" s="155"/>
      <c r="J614" s="155"/>
      <c r="K614" s="148"/>
      <c r="L614" s="149"/>
      <c r="M614" s="149"/>
    </row>
    <row r="615" spans="1:13">
      <c r="A615" s="150"/>
      <c r="B615" s="150"/>
      <c r="C615" s="150"/>
      <c r="D615" s="151"/>
      <c r="E615" s="152"/>
      <c r="F615" s="153"/>
      <c r="G615" s="149"/>
      <c r="H615" s="154"/>
      <c r="I615" s="155"/>
      <c r="J615" s="155"/>
      <c r="K615" s="148"/>
      <c r="L615" s="149"/>
      <c r="M615" s="149"/>
    </row>
    <row r="616" spans="1:13">
      <c r="A616" s="150"/>
      <c r="B616" s="150"/>
      <c r="C616" s="150"/>
      <c r="D616" s="151"/>
      <c r="E616" s="152"/>
      <c r="F616" s="153"/>
      <c r="G616" s="149"/>
      <c r="H616" s="154"/>
      <c r="I616" s="155"/>
      <c r="J616" s="155"/>
      <c r="K616" s="148"/>
      <c r="L616" s="149"/>
      <c r="M616" s="149"/>
    </row>
    <row r="617" spans="1:13">
      <c r="A617" s="150"/>
      <c r="B617" s="150"/>
      <c r="C617" s="150"/>
      <c r="D617" s="151"/>
      <c r="E617" s="152"/>
      <c r="F617" s="153"/>
      <c r="G617" s="149"/>
      <c r="H617" s="154"/>
      <c r="I617" s="155"/>
      <c r="J617" s="155"/>
      <c r="K617" s="148"/>
      <c r="L617" s="149"/>
      <c r="M617" s="149"/>
    </row>
    <row r="618" spans="1:13">
      <c r="A618" s="150"/>
      <c r="B618" s="150"/>
      <c r="C618" s="150"/>
      <c r="D618" s="151"/>
      <c r="E618" s="152"/>
      <c r="F618" s="153"/>
      <c r="G618" s="149"/>
      <c r="H618" s="154"/>
      <c r="I618" s="155"/>
      <c r="J618" s="155"/>
      <c r="K618" s="148"/>
      <c r="L618" s="149"/>
      <c r="M618" s="149"/>
    </row>
    <row r="619" spans="1:13">
      <c r="A619" s="150"/>
      <c r="B619" s="150"/>
      <c r="C619" s="150"/>
      <c r="D619" s="151"/>
      <c r="E619" s="152"/>
      <c r="F619" s="153"/>
      <c r="G619" s="149"/>
      <c r="H619" s="154"/>
      <c r="I619" s="155"/>
      <c r="J619" s="155"/>
      <c r="K619" s="148"/>
      <c r="L619" s="149"/>
      <c r="M619" s="149"/>
    </row>
    <row r="620" spans="1:13">
      <c r="A620" s="150"/>
      <c r="B620" s="150"/>
      <c r="C620" s="150"/>
      <c r="D620" s="151"/>
      <c r="E620" s="152"/>
      <c r="F620" s="153"/>
      <c r="G620" s="149"/>
      <c r="H620" s="154"/>
      <c r="I620" s="155"/>
      <c r="J620" s="155"/>
      <c r="K620" s="148"/>
      <c r="L620" s="149"/>
      <c r="M620" s="149"/>
    </row>
    <row r="621" spans="1:13">
      <c r="A621" s="150"/>
      <c r="B621" s="150"/>
      <c r="C621" s="150"/>
      <c r="D621" s="151"/>
      <c r="E621" s="152"/>
      <c r="F621" s="153"/>
      <c r="G621" s="149"/>
      <c r="H621" s="154"/>
      <c r="I621" s="155"/>
      <c r="J621" s="155"/>
      <c r="K621" s="148"/>
      <c r="L621" s="149"/>
      <c r="M621" s="149"/>
    </row>
    <row r="622" spans="1:13">
      <c r="A622" s="150"/>
      <c r="B622" s="150"/>
      <c r="C622" s="150"/>
      <c r="D622" s="151"/>
      <c r="E622" s="152"/>
      <c r="F622" s="153"/>
      <c r="G622" s="149"/>
      <c r="H622" s="154"/>
      <c r="I622" s="155"/>
      <c r="J622" s="155"/>
      <c r="K622" s="148"/>
      <c r="L622" s="149"/>
      <c r="M622" s="149"/>
    </row>
    <row r="623" spans="1:13">
      <c r="A623" s="150"/>
      <c r="B623" s="150"/>
      <c r="C623" s="150"/>
      <c r="D623" s="151"/>
      <c r="E623" s="152"/>
      <c r="F623" s="153"/>
      <c r="G623" s="149"/>
      <c r="H623" s="154"/>
      <c r="I623" s="155"/>
      <c r="J623" s="155"/>
      <c r="K623" s="148"/>
      <c r="L623" s="149"/>
      <c r="M623" s="149"/>
    </row>
    <row r="624" spans="1:13">
      <c r="A624" s="150"/>
      <c r="B624" s="150"/>
      <c r="C624" s="150"/>
      <c r="D624" s="151"/>
      <c r="E624" s="152"/>
      <c r="F624" s="153"/>
      <c r="G624" s="149"/>
      <c r="H624" s="154"/>
      <c r="I624" s="155"/>
      <c r="J624" s="155"/>
      <c r="K624" s="148"/>
      <c r="L624" s="149"/>
      <c r="M624" s="149"/>
    </row>
    <row r="625" spans="1:13">
      <c r="A625" s="150"/>
      <c r="B625" s="150"/>
      <c r="C625" s="150"/>
      <c r="D625" s="151"/>
      <c r="E625" s="152"/>
      <c r="F625" s="153"/>
      <c r="G625" s="149"/>
      <c r="H625" s="154"/>
      <c r="I625" s="155"/>
      <c r="J625" s="155"/>
      <c r="K625" s="148"/>
      <c r="L625" s="149"/>
      <c r="M625" s="149"/>
    </row>
    <row r="626" spans="1:13">
      <c r="A626" s="150"/>
      <c r="B626" s="150"/>
      <c r="C626" s="150"/>
      <c r="D626" s="151"/>
      <c r="E626" s="152"/>
      <c r="F626" s="153"/>
      <c r="G626" s="149"/>
      <c r="H626" s="154"/>
      <c r="I626" s="155"/>
      <c r="J626" s="155"/>
      <c r="K626" s="148"/>
      <c r="L626" s="149"/>
      <c r="M626" s="149"/>
    </row>
    <row r="627" spans="1:13">
      <c r="A627" s="150"/>
      <c r="B627" s="150"/>
      <c r="C627" s="150"/>
      <c r="D627" s="151"/>
      <c r="E627" s="152"/>
      <c r="F627" s="153"/>
      <c r="G627" s="149"/>
      <c r="H627" s="154"/>
      <c r="I627" s="155"/>
      <c r="J627" s="155"/>
      <c r="K627" s="148"/>
      <c r="L627" s="149"/>
      <c r="M627" s="149"/>
    </row>
    <row r="628" spans="1:13">
      <c r="A628" s="150"/>
      <c r="B628" s="150"/>
      <c r="C628" s="150"/>
      <c r="D628" s="151"/>
      <c r="E628" s="152"/>
      <c r="F628" s="153"/>
      <c r="G628" s="149"/>
      <c r="H628" s="154"/>
      <c r="I628" s="155"/>
      <c r="J628" s="155"/>
      <c r="K628" s="148"/>
      <c r="L628" s="149"/>
      <c r="M628" s="149"/>
    </row>
    <row r="629" spans="1:13">
      <c r="A629" s="150"/>
      <c r="B629" s="150"/>
      <c r="C629" s="150"/>
      <c r="D629" s="151"/>
      <c r="E629" s="152"/>
      <c r="F629" s="153"/>
      <c r="G629" s="149"/>
      <c r="H629" s="154"/>
      <c r="I629" s="155"/>
      <c r="J629" s="155"/>
      <c r="K629" s="148"/>
      <c r="L629" s="149"/>
      <c r="M629" s="149"/>
    </row>
    <row r="630" spans="1:13">
      <c r="A630" s="150"/>
      <c r="B630" s="150"/>
      <c r="C630" s="150"/>
      <c r="D630" s="151"/>
      <c r="E630" s="152"/>
      <c r="F630" s="153"/>
      <c r="G630" s="149"/>
      <c r="H630" s="154"/>
      <c r="I630" s="155"/>
      <c r="J630" s="155"/>
      <c r="K630" s="148"/>
      <c r="L630" s="149"/>
      <c r="M630" s="149"/>
    </row>
    <row r="631" spans="1:13">
      <c r="A631" s="150"/>
      <c r="B631" s="150"/>
      <c r="C631" s="150"/>
      <c r="D631" s="151"/>
      <c r="E631" s="152"/>
      <c r="F631" s="153"/>
      <c r="G631" s="149"/>
      <c r="H631" s="154"/>
      <c r="I631" s="155"/>
      <c r="J631" s="155"/>
      <c r="K631" s="148"/>
      <c r="L631" s="149"/>
      <c r="M631" s="149"/>
    </row>
    <row r="632" spans="1:13">
      <c r="A632" s="150"/>
      <c r="B632" s="150"/>
      <c r="C632" s="150"/>
      <c r="D632" s="151"/>
      <c r="E632" s="152"/>
      <c r="F632" s="153"/>
      <c r="G632" s="149"/>
      <c r="H632" s="154"/>
      <c r="I632" s="155"/>
      <c r="J632" s="155"/>
      <c r="K632" s="148"/>
      <c r="L632" s="149"/>
      <c r="M632" s="149"/>
    </row>
    <row r="633" spans="1:13">
      <c r="A633" s="150"/>
      <c r="B633" s="150"/>
      <c r="C633" s="150"/>
      <c r="D633" s="151"/>
      <c r="E633" s="152"/>
      <c r="F633" s="153"/>
      <c r="G633" s="149"/>
      <c r="H633" s="154"/>
      <c r="I633" s="155"/>
      <c r="J633" s="155"/>
      <c r="K633" s="148"/>
      <c r="L633" s="149"/>
      <c r="M633" s="149"/>
    </row>
    <row r="634" spans="1:13">
      <c r="A634" s="150"/>
      <c r="B634" s="150"/>
      <c r="C634" s="150"/>
      <c r="D634" s="151"/>
      <c r="E634" s="152"/>
      <c r="F634" s="153"/>
      <c r="G634" s="149"/>
      <c r="H634" s="154"/>
      <c r="I634" s="155"/>
      <c r="J634" s="155"/>
      <c r="K634" s="148"/>
      <c r="L634" s="149"/>
      <c r="M634" s="149"/>
    </row>
    <row r="635" spans="1:13">
      <c r="A635" s="150"/>
      <c r="B635" s="150"/>
      <c r="C635" s="150"/>
      <c r="D635" s="151"/>
      <c r="E635" s="152"/>
      <c r="F635" s="153"/>
      <c r="G635" s="149"/>
      <c r="H635" s="154"/>
      <c r="I635" s="155"/>
      <c r="J635" s="155"/>
      <c r="K635" s="148"/>
      <c r="L635" s="149"/>
      <c r="M635" s="149"/>
    </row>
    <row r="636" spans="1:13">
      <c r="A636" s="150"/>
      <c r="B636" s="150"/>
      <c r="C636" s="150"/>
      <c r="D636" s="151"/>
      <c r="E636" s="152"/>
      <c r="F636" s="153"/>
      <c r="G636" s="149"/>
      <c r="H636" s="154"/>
      <c r="I636" s="155"/>
      <c r="J636" s="155"/>
      <c r="K636" s="148"/>
      <c r="L636" s="149"/>
      <c r="M636" s="149"/>
    </row>
    <row r="637" spans="1:13">
      <c r="A637" s="150"/>
      <c r="B637" s="150"/>
      <c r="C637" s="150"/>
      <c r="D637" s="151"/>
      <c r="E637" s="152"/>
      <c r="F637" s="153"/>
      <c r="G637" s="149"/>
      <c r="H637" s="154"/>
      <c r="I637" s="155"/>
      <c r="J637" s="155"/>
      <c r="K637" s="148"/>
      <c r="L637" s="149"/>
      <c r="M637" s="149"/>
    </row>
    <row r="638" spans="1:13">
      <c r="A638" s="150"/>
      <c r="B638" s="150"/>
      <c r="C638" s="150"/>
      <c r="D638" s="151"/>
      <c r="E638" s="152"/>
      <c r="F638" s="153"/>
      <c r="G638" s="149"/>
      <c r="H638" s="154"/>
      <c r="I638" s="155"/>
      <c r="J638" s="155"/>
      <c r="K638" s="148"/>
      <c r="L638" s="149"/>
      <c r="M638" s="149"/>
    </row>
    <row r="639" spans="1:13">
      <c r="A639" s="150"/>
      <c r="B639" s="150"/>
      <c r="C639" s="150"/>
      <c r="D639" s="151"/>
      <c r="E639" s="152"/>
      <c r="F639" s="153"/>
      <c r="G639" s="149"/>
      <c r="H639" s="154"/>
      <c r="I639" s="155"/>
      <c r="J639" s="155"/>
      <c r="K639" s="148"/>
      <c r="L639" s="149"/>
      <c r="M639" s="149"/>
    </row>
    <row r="640" spans="1:13">
      <c r="A640" s="150"/>
      <c r="B640" s="150"/>
      <c r="C640" s="150"/>
      <c r="D640" s="151"/>
      <c r="E640" s="152"/>
      <c r="F640" s="153"/>
      <c r="G640" s="149"/>
      <c r="H640" s="154"/>
      <c r="I640" s="155"/>
      <c r="J640" s="155"/>
      <c r="K640" s="148"/>
      <c r="L640" s="149"/>
      <c r="M640" s="149"/>
    </row>
    <row r="641" spans="1:13">
      <c r="A641" s="150"/>
      <c r="B641" s="150"/>
      <c r="C641" s="150"/>
      <c r="D641" s="151"/>
      <c r="E641" s="152"/>
      <c r="F641" s="153"/>
      <c r="G641" s="149"/>
      <c r="H641" s="154"/>
      <c r="I641" s="155"/>
      <c r="J641" s="155"/>
      <c r="K641" s="148"/>
      <c r="L641" s="149"/>
      <c r="M641" s="149"/>
    </row>
    <row r="642" spans="1:13">
      <c r="A642" s="150"/>
      <c r="B642" s="150"/>
      <c r="C642" s="150"/>
      <c r="D642" s="151"/>
      <c r="E642" s="152"/>
      <c r="F642" s="153"/>
      <c r="G642" s="149"/>
      <c r="H642" s="154"/>
      <c r="I642" s="155"/>
      <c r="J642" s="155"/>
      <c r="K642" s="148"/>
      <c r="L642" s="149"/>
      <c r="M642" s="149"/>
    </row>
    <row r="643" spans="1:13">
      <c r="A643" s="150"/>
      <c r="B643" s="150"/>
      <c r="C643" s="150"/>
      <c r="D643" s="151"/>
      <c r="E643" s="152"/>
      <c r="F643" s="153"/>
      <c r="G643" s="149"/>
      <c r="H643" s="154"/>
      <c r="I643" s="155"/>
      <c r="J643" s="155"/>
      <c r="K643" s="148"/>
      <c r="L643" s="149"/>
      <c r="M643" s="149"/>
    </row>
    <row r="644" spans="1:13">
      <c r="A644" s="150"/>
      <c r="B644" s="150"/>
      <c r="C644" s="150"/>
      <c r="D644" s="151"/>
      <c r="E644" s="152"/>
      <c r="F644" s="153"/>
      <c r="G644" s="149"/>
      <c r="H644" s="154"/>
      <c r="I644" s="155"/>
      <c r="J644" s="155"/>
      <c r="K644" s="148"/>
      <c r="L644" s="149"/>
      <c r="M644" s="149"/>
    </row>
    <row r="645" spans="1:13">
      <c r="A645" s="150"/>
      <c r="B645" s="150"/>
      <c r="C645" s="150"/>
      <c r="D645" s="151"/>
      <c r="E645" s="152"/>
      <c r="F645" s="153"/>
      <c r="G645" s="149"/>
      <c r="H645" s="154"/>
      <c r="I645" s="155"/>
      <c r="J645" s="155"/>
      <c r="K645" s="148"/>
      <c r="L645" s="149"/>
      <c r="M645" s="149"/>
    </row>
    <row r="646" spans="1:13">
      <c r="A646" s="150"/>
      <c r="B646" s="150"/>
      <c r="C646" s="150"/>
      <c r="D646" s="151"/>
      <c r="E646" s="152"/>
      <c r="F646" s="153"/>
      <c r="G646" s="149"/>
      <c r="H646" s="154"/>
      <c r="I646" s="155"/>
      <c r="J646" s="155"/>
      <c r="K646" s="148"/>
      <c r="L646" s="149"/>
      <c r="M646" s="149"/>
    </row>
    <row r="647" spans="1:13">
      <c r="A647" s="150"/>
      <c r="B647" s="150"/>
      <c r="C647" s="150"/>
      <c r="D647" s="151"/>
      <c r="E647" s="152"/>
      <c r="F647" s="153"/>
      <c r="G647" s="149"/>
      <c r="H647" s="154"/>
      <c r="I647" s="155"/>
      <c r="J647" s="155"/>
      <c r="K647" s="148"/>
      <c r="L647" s="149"/>
      <c r="M647" s="149"/>
    </row>
    <row r="648" spans="1:13">
      <c r="A648" s="150"/>
      <c r="B648" s="150"/>
      <c r="C648" s="150"/>
      <c r="D648" s="151"/>
      <c r="E648" s="152"/>
      <c r="F648" s="153"/>
      <c r="G648" s="149"/>
      <c r="H648" s="154"/>
      <c r="I648" s="155"/>
      <c r="J648" s="155"/>
      <c r="K648" s="148"/>
      <c r="L648" s="149"/>
      <c r="M648" s="149"/>
    </row>
    <row r="649" spans="1:13">
      <c r="A649" s="150"/>
      <c r="B649" s="150"/>
      <c r="C649" s="150"/>
      <c r="D649" s="151"/>
      <c r="E649" s="152"/>
      <c r="F649" s="153"/>
      <c r="G649" s="149"/>
      <c r="H649" s="154"/>
      <c r="I649" s="155"/>
      <c r="J649" s="155"/>
      <c r="K649" s="148"/>
      <c r="L649" s="149"/>
      <c r="M649" s="149"/>
    </row>
    <row r="650" spans="1:13">
      <c r="A650" s="150"/>
      <c r="B650" s="150"/>
      <c r="C650" s="150"/>
      <c r="D650" s="151"/>
      <c r="E650" s="152"/>
      <c r="F650" s="153"/>
      <c r="G650" s="149"/>
      <c r="H650" s="154"/>
      <c r="I650" s="155"/>
      <c r="J650" s="155"/>
      <c r="K650" s="148"/>
      <c r="L650" s="149"/>
      <c r="M650" s="149"/>
    </row>
    <row r="651" spans="1:13">
      <c r="A651" s="150"/>
      <c r="B651" s="150"/>
      <c r="C651" s="150"/>
      <c r="D651" s="151"/>
      <c r="E651" s="152"/>
      <c r="F651" s="153"/>
      <c r="G651" s="149"/>
      <c r="H651" s="154"/>
      <c r="I651" s="155"/>
      <c r="J651" s="155"/>
      <c r="K651" s="148"/>
      <c r="L651" s="149"/>
      <c r="M651" s="149"/>
    </row>
    <row r="652" spans="1:13">
      <c r="A652" s="150"/>
      <c r="B652" s="150"/>
      <c r="C652" s="150"/>
      <c r="D652" s="151"/>
      <c r="E652" s="152"/>
      <c r="F652" s="153"/>
      <c r="G652" s="149"/>
      <c r="H652" s="154"/>
      <c r="I652" s="155"/>
      <c r="J652" s="155"/>
      <c r="K652" s="148"/>
      <c r="L652" s="149"/>
      <c r="M652" s="149"/>
    </row>
    <row r="653" spans="1:13">
      <c r="A653" s="150"/>
      <c r="B653" s="150"/>
      <c r="C653" s="150"/>
      <c r="D653" s="151"/>
      <c r="E653" s="152"/>
      <c r="F653" s="153"/>
      <c r="G653" s="149"/>
      <c r="H653" s="154"/>
      <c r="I653" s="155"/>
      <c r="J653" s="155"/>
      <c r="K653" s="148"/>
      <c r="L653" s="149"/>
      <c r="M653" s="149"/>
    </row>
    <row r="654" spans="1:13">
      <c r="A654" s="150"/>
      <c r="B654" s="150"/>
      <c r="C654" s="150"/>
      <c r="D654" s="151"/>
      <c r="E654" s="152"/>
      <c r="F654" s="153"/>
      <c r="G654" s="149"/>
      <c r="H654" s="154"/>
      <c r="I654" s="155"/>
      <c r="J654" s="155"/>
      <c r="K654" s="148"/>
      <c r="L654" s="149"/>
      <c r="M654" s="149"/>
    </row>
    <row r="655" spans="1:13">
      <c r="A655" s="150"/>
      <c r="B655" s="150"/>
      <c r="C655" s="150"/>
      <c r="D655" s="151"/>
      <c r="E655" s="152"/>
      <c r="F655" s="153"/>
      <c r="G655" s="149"/>
      <c r="H655" s="154"/>
      <c r="I655" s="155"/>
      <c r="J655" s="155"/>
      <c r="K655" s="148"/>
      <c r="L655" s="149"/>
      <c r="M655" s="149"/>
    </row>
    <row r="656" spans="1:13">
      <c r="A656" s="150"/>
      <c r="B656" s="150"/>
      <c r="C656" s="150"/>
      <c r="D656" s="151"/>
      <c r="E656" s="152"/>
      <c r="F656" s="153"/>
      <c r="G656" s="149"/>
      <c r="H656" s="154"/>
      <c r="I656" s="155"/>
      <c r="J656" s="155"/>
      <c r="K656" s="148"/>
      <c r="L656" s="149"/>
      <c r="M656" s="149"/>
    </row>
    <row r="657" spans="1:13">
      <c r="A657" s="150"/>
      <c r="B657" s="150"/>
      <c r="C657" s="150"/>
      <c r="D657" s="151"/>
      <c r="E657" s="152"/>
      <c r="F657" s="153"/>
      <c r="G657" s="149"/>
      <c r="H657" s="154"/>
      <c r="I657" s="155"/>
      <c r="J657" s="155"/>
      <c r="K657" s="148"/>
      <c r="L657" s="149"/>
      <c r="M657" s="149"/>
    </row>
    <row r="658" spans="1:13">
      <c r="A658" s="150"/>
      <c r="B658" s="150"/>
      <c r="C658" s="150"/>
      <c r="D658" s="151"/>
      <c r="E658" s="152"/>
      <c r="F658" s="153"/>
      <c r="G658" s="149"/>
      <c r="H658" s="154"/>
      <c r="I658" s="155"/>
      <c r="J658" s="155"/>
      <c r="K658" s="148"/>
      <c r="L658" s="149"/>
      <c r="M658" s="149"/>
    </row>
    <row r="659" spans="1:13">
      <c r="A659" s="150"/>
      <c r="B659" s="150"/>
      <c r="C659" s="150"/>
      <c r="D659" s="151"/>
      <c r="E659" s="152"/>
      <c r="F659" s="153"/>
      <c r="G659" s="149"/>
      <c r="H659" s="154"/>
      <c r="I659" s="155"/>
      <c r="J659" s="155"/>
      <c r="K659" s="148"/>
      <c r="L659" s="149"/>
      <c r="M659" s="149"/>
    </row>
    <row r="660" spans="1:13">
      <c r="A660" s="150"/>
      <c r="B660" s="150"/>
      <c r="C660" s="150"/>
      <c r="D660" s="151"/>
      <c r="E660" s="152"/>
      <c r="F660" s="153"/>
      <c r="G660" s="149"/>
      <c r="H660" s="154"/>
      <c r="I660" s="155"/>
      <c r="J660" s="155"/>
      <c r="K660" s="148"/>
      <c r="L660" s="149"/>
      <c r="M660" s="149"/>
    </row>
    <row r="661" spans="1:13">
      <c r="A661" s="150"/>
      <c r="B661" s="150"/>
      <c r="C661" s="150"/>
      <c r="D661" s="151"/>
      <c r="E661" s="152"/>
      <c r="F661" s="153"/>
      <c r="G661" s="149"/>
      <c r="H661" s="154"/>
      <c r="I661" s="155"/>
      <c r="J661" s="155"/>
      <c r="K661" s="148"/>
      <c r="L661" s="149"/>
      <c r="M661" s="149"/>
    </row>
    <row r="662" spans="1:13">
      <c r="A662" s="150"/>
      <c r="B662" s="150"/>
      <c r="C662" s="150"/>
      <c r="D662" s="151"/>
      <c r="E662" s="152"/>
      <c r="F662" s="153"/>
      <c r="G662" s="149"/>
      <c r="H662" s="154"/>
      <c r="I662" s="155"/>
      <c r="J662" s="155"/>
      <c r="K662" s="148"/>
      <c r="L662" s="149"/>
      <c r="M662" s="149"/>
    </row>
    <row r="663" spans="1:13">
      <c r="A663" s="150"/>
      <c r="B663" s="150"/>
      <c r="C663" s="150"/>
      <c r="D663" s="151"/>
      <c r="E663" s="152"/>
      <c r="F663" s="153"/>
      <c r="G663" s="149"/>
      <c r="H663" s="154"/>
      <c r="I663" s="155"/>
      <c r="J663" s="155"/>
      <c r="K663" s="148"/>
      <c r="L663" s="149"/>
      <c r="M663" s="149"/>
    </row>
    <row r="664" spans="1:13">
      <c r="A664" s="150"/>
      <c r="B664" s="150"/>
      <c r="C664" s="150"/>
      <c r="D664" s="151"/>
      <c r="E664" s="152"/>
      <c r="F664" s="153"/>
      <c r="G664" s="149"/>
      <c r="H664" s="154"/>
      <c r="I664" s="155"/>
      <c r="J664" s="155"/>
      <c r="K664" s="148"/>
      <c r="L664" s="149"/>
      <c r="M664" s="149"/>
    </row>
    <row r="665" spans="1:13">
      <c r="A665" s="150"/>
      <c r="B665" s="150"/>
      <c r="C665" s="150"/>
      <c r="D665" s="151"/>
      <c r="E665" s="152"/>
      <c r="F665" s="153"/>
      <c r="G665" s="149"/>
      <c r="H665" s="154"/>
      <c r="I665" s="155"/>
      <c r="J665" s="155"/>
      <c r="K665" s="148"/>
      <c r="L665" s="149"/>
      <c r="M665" s="149"/>
    </row>
    <row r="666" spans="1:13">
      <c r="A666" s="150"/>
      <c r="B666" s="150"/>
      <c r="C666" s="150"/>
      <c r="D666" s="151"/>
      <c r="E666" s="152"/>
      <c r="F666" s="153"/>
      <c r="G666" s="149"/>
      <c r="H666" s="154"/>
      <c r="I666" s="155"/>
      <c r="J666" s="155"/>
      <c r="K666" s="148"/>
      <c r="L666" s="149"/>
      <c r="M666" s="149"/>
    </row>
    <row r="667" spans="1:13">
      <c r="A667" s="150"/>
      <c r="B667" s="150"/>
      <c r="C667" s="150"/>
      <c r="D667" s="151"/>
      <c r="E667" s="152"/>
      <c r="F667" s="153"/>
      <c r="G667" s="149"/>
      <c r="H667" s="154"/>
      <c r="I667" s="155"/>
      <c r="J667" s="155"/>
      <c r="K667" s="148"/>
      <c r="L667" s="149"/>
      <c r="M667" s="149"/>
    </row>
    <row r="668" spans="1:13">
      <c r="A668" s="150"/>
      <c r="B668" s="150"/>
      <c r="C668" s="150"/>
      <c r="D668" s="151"/>
      <c r="E668" s="152"/>
      <c r="F668" s="153"/>
      <c r="G668" s="149"/>
      <c r="H668" s="154"/>
      <c r="I668" s="155"/>
      <c r="J668" s="155"/>
      <c r="K668" s="148"/>
      <c r="L668" s="149"/>
      <c r="M668" s="149"/>
    </row>
    <row r="669" spans="1:13">
      <c r="A669" s="150"/>
      <c r="B669" s="150"/>
      <c r="C669" s="150"/>
      <c r="D669" s="151"/>
      <c r="E669" s="152"/>
      <c r="F669" s="153"/>
      <c r="G669" s="149"/>
      <c r="H669" s="154"/>
      <c r="I669" s="155"/>
      <c r="J669" s="155"/>
      <c r="K669" s="148"/>
      <c r="L669" s="149"/>
      <c r="M669" s="149"/>
    </row>
    <row r="670" spans="1:13">
      <c r="A670" s="150"/>
      <c r="B670" s="150"/>
      <c r="C670" s="150"/>
      <c r="D670" s="151"/>
      <c r="E670" s="152"/>
      <c r="F670" s="153"/>
      <c r="G670" s="149"/>
      <c r="H670" s="154"/>
      <c r="I670" s="155"/>
      <c r="J670" s="155"/>
      <c r="K670" s="148"/>
      <c r="L670" s="149"/>
      <c r="M670" s="149"/>
    </row>
    <row r="671" spans="1:13">
      <c r="A671" s="150"/>
      <c r="B671" s="150"/>
      <c r="C671" s="150"/>
      <c r="D671" s="151"/>
      <c r="E671" s="152"/>
      <c r="F671" s="153"/>
      <c r="G671" s="149"/>
      <c r="H671" s="154"/>
      <c r="I671" s="155"/>
      <c r="J671" s="155"/>
      <c r="K671" s="148"/>
      <c r="L671" s="149"/>
      <c r="M671" s="149"/>
    </row>
    <row r="672" spans="1:13">
      <c r="A672" s="150"/>
      <c r="B672" s="150"/>
      <c r="C672" s="150"/>
      <c r="D672" s="151"/>
      <c r="E672" s="152"/>
      <c r="F672" s="153"/>
      <c r="G672" s="149"/>
      <c r="H672" s="154"/>
      <c r="I672" s="155"/>
      <c r="J672" s="155"/>
      <c r="K672" s="148"/>
      <c r="L672" s="149"/>
      <c r="M672" s="149"/>
    </row>
    <row r="673" spans="1:13">
      <c r="A673" s="150"/>
      <c r="B673" s="150"/>
      <c r="C673" s="150"/>
      <c r="D673" s="151"/>
      <c r="E673" s="152"/>
      <c r="F673" s="153"/>
      <c r="G673" s="149"/>
      <c r="H673" s="154"/>
      <c r="I673" s="155"/>
      <c r="J673" s="155"/>
      <c r="K673" s="148"/>
      <c r="L673" s="149"/>
      <c r="M673" s="149"/>
    </row>
    <row r="674" spans="1:13">
      <c r="A674" s="150"/>
      <c r="B674" s="150"/>
      <c r="C674" s="150"/>
      <c r="D674" s="151"/>
      <c r="E674" s="152"/>
      <c r="F674" s="153"/>
      <c r="G674" s="149"/>
      <c r="H674" s="154"/>
      <c r="I674" s="155"/>
      <c r="J674" s="155"/>
      <c r="K674" s="148"/>
      <c r="L674" s="149"/>
      <c r="M674" s="149"/>
    </row>
    <row r="675" spans="1:13">
      <c r="A675" s="150"/>
      <c r="B675" s="150"/>
      <c r="C675" s="150"/>
      <c r="D675" s="151"/>
      <c r="E675" s="152"/>
      <c r="F675" s="153"/>
      <c r="G675" s="149"/>
      <c r="H675" s="154"/>
      <c r="I675" s="155"/>
      <c r="J675" s="155"/>
      <c r="K675" s="148"/>
      <c r="L675" s="149"/>
      <c r="M675" s="149"/>
    </row>
    <row r="676" spans="1:13">
      <c r="A676" s="150"/>
      <c r="B676" s="150"/>
      <c r="C676" s="150"/>
      <c r="D676" s="151"/>
      <c r="E676" s="152"/>
      <c r="F676" s="153"/>
      <c r="G676" s="149"/>
      <c r="H676" s="154"/>
      <c r="I676" s="155"/>
      <c r="J676" s="155"/>
      <c r="K676" s="148"/>
      <c r="L676" s="149"/>
      <c r="M676" s="149"/>
    </row>
    <row r="677" spans="1:13">
      <c r="A677" s="150"/>
      <c r="B677" s="150"/>
      <c r="C677" s="150"/>
      <c r="D677" s="151"/>
      <c r="E677" s="152"/>
      <c r="F677" s="153"/>
      <c r="G677" s="149"/>
      <c r="H677" s="154"/>
      <c r="I677" s="155"/>
      <c r="J677" s="155"/>
      <c r="K677" s="148"/>
      <c r="L677" s="149"/>
      <c r="M677" s="149"/>
    </row>
    <row r="678" spans="1:13">
      <c r="A678" s="150"/>
      <c r="B678" s="150"/>
      <c r="C678" s="150"/>
      <c r="D678" s="151"/>
      <c r="E678" s="152"/>
      <c r="F678" s="153"/>
      <c r="G678" s="149"/>
      <c r="H678" s="154"/>
      <c r="I678" s="155"/>
      <c r="J678" s="155"/>
      <c r="K678" s="148"/>
      <c r="L678" s="149"/>
      <c r="M678" s="149"/>
    </row>
    <row r="679" spans="1:13">
      <c r="A679" s="150"/>
      <c r="B679" s="150"/>
      <c r="C679" s="150"/>
      <c r="D679" s="151"/>
      <c r="E679" s="152"/>
      <c r="F679" s="153"/>
      <c r="G679" s="149"/>
      <c r="H679" s="154"/>
      <c r="I679" s="155"/>
      <c r="J679" s="155"/>
      <c r="K679" s="148"/>
      <c r="L679" s="149"/>
      <c r="M679" s="149"/>
    </row>
    <row r="680" spans="1:13">
      <c r="A680" s="150"/>
      <c r="B680" s="150"/>
      <c r="C680" s="150"/>
      <c r="D680" s="151"/>
      <c r="E680" s="152"/>
      <c r="F680" s="153"/>
      <c r="G680" s="149"/>
      <c r="H680" s="154"/>
      <c r="I680" s="155"/>
      <c r="J680" s="155"/>
      <c r="K680" s="148"/>
      <c r="L680" s="149"/>
      <c r="M680" s="149"/>
    </row>
    <row r="681" spans="1:13">
      <c r="A681" s="150"/>
      <c r="B681" s="150"/>
      <c r="C681" s="150"/>
      <c r="D681" s="151"/>
      <c r="E681" s="152"/>
      <c r="F681" s="153"/>
      <c r="G681" s="149"/>
      <c r="H681" s="154"/>
      <c r="I681" s="155"/>
      <c r="J681" s="155"/>
      <c r="K681" s="148"/>
      <c r="L681" s="149"/>
      <c r="M681" s="149"/>
    </row>
    <row r="682" spans="1:13">
      <c r="A682" s="150"/>
      <c r="B682" s="150"/>
      <c r="C682" s="150"/>
      <c r="D682" s="151"/>
      <c r="E682" s="152"/>
      <c r="F682" s="153"/>
      <c r="G682" s="149"/>
      <c r="H682" s="154"/>
      <c r="I682" s="155"/>
      <c r="J682" s="155"/>
      <c r="K682" s="148"/>
      <c r="L682" s="149"/>
      <c r="M682" s="149"/>
    </row>
    <row r="683" spans="1:13">
      <c r="A683" s="150"/>
      <c r="B683" s="150"/>
      <c r="C683" s="150"/>
      <c r="D683" s="151"/>
      <c r="E683" s="152"/>
      <c r="F683" s="153"/>
      <c r="G683" s="149"/>
      <c r="H683" s="154"/>
      <c r="I683" s="155"/>
      <c r="J683" s="155"/>
      <c r="K683" s="148"/>
      <c r="L683" s="149"/>
      <c r="M683" s="149"/>
    </row>
    <row r="684" spans="1:13">
      <c r="A684" s="150"/>
      <c r="B684" s="150"/>
      <c r="C684" s="150"/>
      <c r="D684" s="151"/>
      <c r="E684" s="152"/>
      <c r="F684" s="153"/>
      <c r="G684" s="149"/>
      <c r="H684" s="154"/>
      <c r="I684" s="155"/>
      <c r="J684" s="155"/>
      <c r="K684" s="148"/>
      <c r="L684" s="149"/>
      <c r="M684" s="149"/>
    </row>
    <row r="685" spans="1:13">
      <c r="A685" s="150"/>
      <c r="B685" s="150"/>
      <c r="C685" s="150"/>
      <c r="D685" s="151"/>
      <c r="E685" s="152"/>
      <c r="F685" s="153"/>
      <c r="G685" s="149"/>
      <c r="H685" s="154"/>
      <c r="I685" s="155"/>
      <c r="J685" s="155"/>
      <c r="K685" s="148"/>
      <c r="L685" s="149"/>
      <c r="M685" s="149"/>
    </row>
    <row r="686" spans="1:13">
      <c r="A686" s="150"/>
      <c r="B686" s="150"/>
      <c r="C686" s="150"/>
      <c r="D686" s="151"/>
      <c r="E686" s="152"/>
      <c r="F686" s="153"/>
      <c r="G686" s="149"/>
      <c r="H686" s="154"/>
      <c r="I686" s="155"/>
      <c r="J686" s="155"/>
      <c r="K686" s="148"/>
      <c r="L686" s="149"/>
      <c r="M686" s="149"/>
    </row>
    <row r="687" spans="1:13">
      <c r="A687" s="150"/>
      <c r="B687" s="150"/>
      <c r="C687" s="150"/>
      <c r="D687" s="151"/>
      <c r="E687" s="152"/>
      <c r="F687" s="153"/>
      <c r="G687" s="149"/>
      <c r="H687" s="154"/>
      <c r="I687" s="155"/>
      <c r="J687" s="155"/>
      <c r="K687" s="148"/>
      <c r="L687" s="149"/>
      <c r="M687" s="149"/>
    </row>
    <row r="688" spans="1:13">
      <c r="A688" s="150"/>
      <c r="B688" s="150"/>
      <c r="C688" s="150"/>
      <c r="D688" s="151"/>
      <c r="E688" s="152"/>
      <c r="F688" s="153"/>
      <c r="G688" s="149"/>
      <c r="H688" s="154"/>
      <c r="I688" s="155"/>
      <c r="J688" s="155"/>
      <c r="K688" s="148"/>
      <c r="L688" s="149"/>
      <c r="M688" s="149"/>
    </row>
    <row r="689" spans="1:13">
      <c r="A689" s="150"/>
      <c r="B689" s="150"/>
      <c r="C689" s="150"/>
      <c r="D689" s="151"/>
      <c r="E689" s="152"/>
      <c r="F689" s="153"/>
      <c r="G689" s="149"/>
      <c r="H689" s="154"/>
      <c r="I689" s="155"/>
      <c r="J689" s="155"/>
      <c r="K689" s="148"/>
      <c r="L689" s="149"/>
      <c r="M689" s="149"/>
    </row>
    <row r="690" spans="1:13">
      <c r="A690" s="150"/>
      <c r="B690" s="150"/>
      <c r="C690" s="150"/>
      <c r="D690" s="151"/>
      <c r="E690" s="152"/>
      <c r="F690" s="153"/>
      <c r="G690" s="149"/>
      <c r="H690" s="154"/>
      <c r="I690" s="155"/>
      <c r="J690" s="155"/>
      <c r="K690" s="148"/>
      <c r="L690" s="149"/>
      <c r="M690" s="149"/>
    </row>
    <row r="691" spans="1:13">
      <c r="A691" s="150"/>
      <c r="B691" s="150"/>
      <c r="C691" s="150"/>
      <c r="D691" s="151"/>
      <c r="E691" s="152"/>
      <c r="F691" s="153"/>
      <c r="G691" s="149"/>
      <c r="H691" s="154"/>
      <c r="I691" s="155"/>
      <c r="J691" s="155"/>
      <c r="K691" s="148"/>
      <c r="L691" s="149"/>
      <c r="M691" s="149"/>
    </row>
    <row r="692" spans="1:13">
      <c r="A692" s="150"/>
      <c r="B692" s="150"/>
      <c r="C692" s="150"/>
      <c r="D692" s="151"/>
      <c r="E692" s="152"/>
      <c r="F692" s="153"/>
      <c r="G692" s="149"/>
      <c r="H692" s="154"/>
      <c r="I692" s="155"/>
      <c r="J692" s="155"/>
      <c r="K692" s="148"/>
      <c r="L692" s="149"/>
      <c r="M692" s="149"/>
    </row>
    <row r="693" spans="1:13">
      <c r="A693" s="150"/>
      <c r="B693" s="150"/>
      <c r="C693" s="150"/>
      <c r="D693" s="151"/>
      <c r="E693" s="152"/>
      <c r="F693" s="153"/>
      <c r="G693" s="149"/>
      <c r="H693" s="154"/>
      <c r="I693" s="155"/>
      <c r="J693" s="155"/>
      <c r="K693" s="148"/>
      <c r="L693" s="149"/>
      <c r="M693" s="149"/>
    </row>
    <row r="694" spans="1:13">
      <c r="A694" s="150"/>
      <c r="B694" s="150"/>
      <c r="C694" s="150"/>
      <c r="D694" s="151"/>
      <c r="E694" s="152"/>
      <c r="F694" s="153"/>
      <c r="G694" s="149"/>
      <c r="H694" s="154"/>
      <c r="I694" s="155"/>
      <c r="J694" s="155"/>
      <c r="K694" s="148"/>
      <c r="L694" s="149"/>
      <c r="M694" s="149"/>
    </row>
    <row r="695" spans="1:13">
      <c r="A695" s="150"/>
      <c r="B695" s="150"/>
      <c r="C695" s="150"/>
      <c r="D695" s="151"/>
      <c r="E695" s="152"/>
      <c r="F695" s="153"/>
      <c r="G695" s="149"/>
      <c r="H695" s="154"/>
      <c r="I695" s="155"/>
      <c r="J695" s="155"/>
      <c r="K695" s="148"/>
      <c r="L695" s="149"/>
      <c r="M695" s="149"/>
    </row>
    <row r="696" spans="1:13">
      <c r="A696" s="150"/>
      <c r="B696" s="150"/>
      <c r="C696" s="150"/>
      <c r="D696" s="151"/>
      <c r="E696" s="152"/>
      <c r="F696" s="153"/>
      <c r="G696" s="149"/>
      <c r="H696" s="154"/>
      <c r="I696" s="155"/>
      <c r="J696" s="155"/>
      <c r="K696" s="148"/>
      <c r="L696" s="149"/>
      <c r="M696" s="149"/>
    </row>
    <row r="697" spans="1:13">
      <c r="A697" s="150"/>
      <c r="B697" s="150"/>
      <c r="C697" s="150"/>
      <c r="D697" s="151"/>
      <c r="E697" s="152"/>
      <c r="F697" s="153"/>
      <c r="G697" s="149"/>
      <c r="H697" s="154"/>
      <c r="I697" s="155"/>
      <c r="J697" s="155"/>
      <c r="K697" s="148"/>
      <c r="L697" s="149"/>
      <c r="M697" s="149"/>
    </row>
    <row r="698" spans="1:13">
      <c r="A698" s="150"/>
      <c r="B698" s="150"/>
      <c r="C698" s="150"/>
      <c r="D698" s="151"/>
      <c r="E698" s="152"/>
      <c r="F698" s="153"/>
      <c r="G698" s="149"/>
      <c r="H698" s="154"/>
      <c r="I698" s="155"/>
      <c r="J698" s="155"/>
      <c r="K698" s="148"/>
      <c r="L698" s="149"/>
      <c r="M698" s="149"/>
    </row>
    <row r="699" spans="1:13">
      <c r="A699" s="150"/>
      <c r="B699" s="150"/>
      <c r="C699" s="150"/>
      <c r="D699" s="151"/>
      <c r="E699" s="152"/>
      <c r="F699" s="153"/>
      <c r="G699" s="149"/>
      <c r="H699" s="154"/>
      <c r="I699" s="155"/>
      <c r="J699" s="155"/>
      <c r="K699" s="148"/>
      <c r="L699" s="149"/>
      <c r="M699" s="149"/>
    </row>
    <row r="700" spans="1:13">
      <c r="A700" s="150"/>
      <c r="B700" s="150"/>
      <c r="C700" s="150"/>
      <c r="D700" s="151"/>
      <c r="E700" s="152"/>
      <c r="F700" s="153"/>
      <c r="G700" s="149"/>
      <c r="H700" s="154"/>
      <c r="I700" s="155"/>
      <c r="J700" s="155"/>
      <c r="K700" s="148"/>
      <c r="L700" s="149"/>
      <c r="M700" s="149"/>
    </row>
    <row r="701" spans="1:13">
      <c r="A701" s="150"/>
      <c r="B701" s="150"/>
      <c r="C701" s="150"/>
      <c r="D701" s="151"/>
      <c r="E701" s="152"/>
      <c r="F701" s="153"/>
      <c r="G701" s="149"/>
      <c r="H701" s="154"/>
      <c r="I701" s="155"/>
      <c r="J701" s="155"/>
      <c r="K701" s="148"/>
      <c r="L701" s="149"/>
      <c r="M701" s="149"/>
    </row>
    <row r="702" spans="1:13">
      <c r="A702" s="150"/>
      <c r="B702" s="150"/>
      <c r="C702" s="150"/>
      <c r="D702" s="151"/>
      <c r="E702" s="152"/>
      <c r="F702" s="153"/>
      <c r="G702" s="149"/>
      <c r="H702" s="154"/>
      <c r="I702" s="155"/>
      <c r="J702" s="155"/>
      <c r="K702" s="148"/>
      <c r="L702" s="149"/>
      <c r="M702" s="149"/>
    </row>
    <row r="703" spans="1:13">
      <c r="A703" s="150"/>
      <c r="B703" s="150"/>
      <c r="C703" s="150"/>
      <c r="D703" s="151"/>
      <c r="E703" s="152"/>
      <c r="F703" s="153"/>
      <c r="G703" s="149"/>
      <c r="H703" s="154"/>
      <c r="I703" s="155"/>
      <c r="J703" s="155"/>
      <c r="K703" s="148"/>
      <c r="L703" s="149"/>
      <c r="M703" s="149"/>
    </row>
    <row r="704" spans="1:13">
      <c r="A704" s="150"/>
      <c r="B704" s="150"/>
      <c r="C704" s="150"/>
      <c r="D704" s="151"/>
      <c r="E704" s="152"/>
      <c r="F704" s="153"/>
      <c r="G704" s="149"/>
      <c r="H704" s="154"/>
      <c r="I704" s="155"/>
      <c r="J704" s="155"/>
      <c r="K704" s="148"/>
      <c r="L704" s="149"/>
      <c r="M704" s="149"/>
    </row>
    <row r="705" spans="1:13">
      <c r="A705" s="150"/>
      <c r="B705" s="150"/>
      <c r="C705" s="150"/>
      <c r="D705" s="151"/>
      <c r="E705" s="152"/>
      <c r="F705" s="153"/>
      <c r="G705" s="149"/>
      <c r="H705" s="154"/>
      <c r="I705" s="155"/>
      <c r="J705" s="155"/>
      <c r="K705" s="148"/>
      <c r="L705" s="149"/>
      <c r="M705" s="149"/>
    </row>
    <row r="706" spans="1:13">
      <c r="A706" s="150"/>
      <c r="B706" s="150"/>
      <c r="C706" s="150"/>
      <c r="D706" s="151"/>
      <c r="E706" s="152"/>
      <c r="F706" s="153"/>
      <c r="G706" s="149"/>
      <c r="H706" s="154"/>
      <c r="I706" s="155"/>
      <c r="J706" s="155"/>
      <c r="K706" s="148"/>
      <c r="L706" s="149"/>
      <c r="M706" s="149"/>
    </row>
    <row r="707" spans="1:13">
      <c r="A707" s="150"/>
      <c r="B707" s="150"/>
      <c r="C707" s="150"/>
      <c r="D707" s="151"/>
      <c r="E707" s="152"/>
      <c r="F707" s="153"/>
      <c r="G707" s="149"/>
      <c r="H707" s="154"/>
      <c r="I707" s="155"/>
      <c r="J707" s="155"/>
      <c r="K707" s="148"/>
      <c r="L707" s="149"/>
      <c r="M707" s="149"/>
    </row>
    <row r="708" spans="1:13">
      <c r="A708" s="150"/>
      <c r="B708" s="150"/>
      <c r="C708" s="150"/>
      <c r="D708" s="151"/>
      <c r="E708" s="152"/>
      <c r="F708" s="153"/>
      <c r="G708" s="149"/>
      <c r="H708" s="154"/>
      <c r="I708" s="155"/>
      <c r="J708" s="155"/>
      <c r="K708" s="148"/>
      <c r="L708" s="149"/>
      <c r="M708" s="149"/>
    </row>
    <row r="709" spans="1:13">
      <c r="A709" s="150"/>
      <c r="B709" s="150"/>
      <c r="C709" s="150"/>
      <c r="D709" s="151"/>
      <c r="E709" s="152"/>
      <c r="F709" s="153"/>
      <c r="G709" s="149"/>
      <c r="H709" s="154"/>
      <c r="I709" s="155"/>
      <c r="J709" s="155"/>
      <c r="K709" s="148"/>
      <c r="L709" s="149"/>
      <c r="M709" s="149"/>
    </row>
    <row r="710" spans="1:13">
      <c r="A710" s="150"/>
      <c r="B710" s="150"/>
      <c r="C710" s="150"/>
      <c r="D710" s="151"/>
      <c r="E710" s="152"/>
      <c r="F710" s="153"/>
      <c r="G710" s="149"/>
      <c r="H710" s="154"/>
      <c r="I710" s="155"/>
      <c r="J710" s="155"/>
      <c r="K710" s="148"/>
      <c r="L710" s="149"/>
      <c r="M710" s="149"/>
    </row>
    <row r="711" spans="1:13">
      <c r="A711" s="150"/>
      <c r="B711" s="150"/>
      <c r="C711" s="150"/>
      <c r="D711" s="151"/>
      <c r="E711" s="152"/>
      <c r="F711" s="153"/>
      <c r="G711" s="149"/>
      <c r="H711" s="154"/>
      <c r="I711" s="155"/>
      <c r="J711" s="155"/>
      <c r="K711" s="148"/>
      <c r="L711" s="149"/>
      <c r="M711" s="149"/>
    </row>
    <row r="712" spans="1:13">
      <c r="A712" s="150"/>
      <c r="B712" s="150"/>
      <c r="C712" s="150"/>
      <c r="D712" s="151"/>
      <c r="E712" s="152"/>
      <c r="F712" s="153"/>
      <c r="G712" s="149"/>
      <c r="H712" s="154"/>
      <c r="I712" s="155"/>
      <c r="J712" s="155"/>
      <c r="K712" s="148"/>
      <c r="L712" s="149"/>
      <c r="M712" s="149"/>
    </row>
    <row r="713" spans="1:13">
      <c r="A713" s="150"/>
      <c r="B713" s="150"/>
      <c r="C713" s="150"/>
      <c r="D713" s="151"/>
      <c r="E713" s="152"/>
      <c r="F713" s="153"/>
      <c r="G713" s="149"/>
      <c r="H713" s="154"/>
      <c r="I713" s="155"/>
      <c r="J713" s="155"/>
      <c r="K713" s="148"/>
      <c r="L713" s="149"/>
      <c r="M713" s="149"/>
    </row>
    <row r="714" spans="1:13">
      <c r="A714" s="150"/>
      <c r="B714" s="150"/>
      <c r="C714" s="150"/>
      <c r="D714" s="151"/>
      <c r="E714" s="152"/>
      <c r="F714" s="153"/>
      <c r="G714" s="149"/>
      <c r="H714" s="154"/>
      <c r="I714" s="155"/>
      <c r="J714" s="155"/>
      <c r="K714" s="148"/>
      <c r="L714" s="149"/>
      <c r="M714" s="149"/>
    </row>
    <row r="715" spans="1:13">
      <c r="A715" s="150"/>
      <c r="B715" s="150"/>
      <c r="C715" s="150"/>
      <c r="D715" s="151"/>
      <c r="E715" s="152"/>
      <c r="F715" s="153"/>
      <c r="G715" s="149"/>
      <c r="H715" s="154"/>
      <c r="I715" s="155"/>
      <c r="J715" s="155"/>
      <c r="K715" s="148"/>
      <c r="L715" s="149"/>
      <c r="M715" s="149"/>
    </row>
    <row r="716" spans="1:13">
      <c r="A716" s="150"/>
      <c r="B716" s="150"/>
      <c r="C716" s="150"/>
      <c r="D716" s="151"/>
      <c r="E716" s="152"/>
      <c r="F716" s="153"/>
      <c r="G716" s="149"/>
      <c r="H716" s="154"/>
      <c r="I716" s="155"/>
      <c r="J716" s="155"/>
      <c r="K716" s="148"/>
      <c r="L716" s="149"/>
      <c r="M716" s="149"/>
    </row>
    <row r="717" spans="1:13">
      <c r="A717" s="150"/>
      <c r="B717" s="150"/>
      <c r="C717" s="150"/>
      <c r="D717" s="151"/>
      <c r="E717" s="152"/>
      <c r="F717" s="153"/>
      <c r="G717" s="149"/>
      <c r="H717" s="154"/>
      <c r="I717" s="155"/>
      <c r="J717" s="155"/>
      <c r="K717" s="148"/>
      <c r="L717" s="149"/>
      <c r="M717" s="149"/>
    </row>
    <row r="718" spans="1:13">
      <c r="A718" s="150"/>
      <c r="B718" s="150"/>
      <c r="C718" s="150"/>
      <c r="D718" s="151"/>
      <c r="E718" s="152"/>
      <c r="F718" s="153"/>
      <c r="G718" s="149"/>
      <c r="H718" s="154"/>
      <c r="I718" s="155"/>
      <c r="J718" s="155"/>
      <c r="K718" s="148"/>
      <c r="L718" s="149"/>
      <c r="M718" s="149"/>
    </row>
    <row r="719" spans="1:13">
      <c r="A719" s="150"/>
      <c r="B719" s="150"/>
      <c r="C719" s="150"/>
      <c r="D719" s="151"/>
      <c r="E719" s="152"/>
      <c r="F719" s="153"/>
      <c r="G719" s="149"/>
      <c r="H719" s="154"/>
      <c r="I719" s="155"/>
      <c r="J719" s="155"/>
      <c r="K719" s="148"/>
      <c r="L719" s="149"/>
      <c r="M719" s="149"/>
    </row>
    <row r="720" spans="1:13">
      <c r="A720" s="150"/>
      <c r="B720" s="150"/>
      <c r="C720" s="150"/>
      <c r="D720" s="151"/>
      <c r="E720" s="152"/>
      <c r="F720" s="153"/>
      <c r="G720" s="149"/>
      <c r="H720" s="154"/>
      <c r="I720" s="155"/>
      <c r="J720" s="155"/>
      <c r="K720" s="148"/>
      <c r="L720" s="149"/>
      <c r="M720" s="149"/>
    </row>
    <row r="721" spans="1:13">
      <c r="A721" s="150"/>
      <c r="B721" s="150"/>
      <c r="C721" s="150"/>
      <c r="D721" s="151"/>
      <c r="E721" s="152"/>
      <c r="F721" s="153"/>
      <c r="G721" s="149"/>
      <c r="H721" s="154"/>
      <c r="I721" s="155"/>
      <c r="J721" s="155"/>
      <c r="K721" s="148"/>
      <c r="L721" s="149"/>
      <c r="M721" s="149"/>
    </row>
    <row r="722" spans="1:13">
      <c r="A722" s="150"/>
      <c r="B722" s="150"/>
      <c r="C722" s="150"/>
      <c r="D722" s="151"/>
      <c r="E722" s="152"/>
      <c r="F722" s="153"/>
      <c r="G722" s="149"/>
      <c r="H722" s="154"/>
      <c r="I722" s="155"/>
      <c r="J722" s="155"/>
      <c r="K722" s="148"/>
      <c r="L722" s="149"/>
      <c r="M722" s="149"/>
    </row>
    <row r="723" spans="1:13">
      <c r="A723" s="150"/>
      <c r="B723" s="150"/>
      <c r="C723" s="150"/>
      <c r="D723" s="151"/>
      <c r="E723" s="152"/>
      <c r="F723" s="153"/>
      <c r="G723" s="149"/>
      <c r="H723" s="154"/>
      <c r="I723" s="155"/>
      <c r="J723" s="155"/>
      <c r="K723" s="148"/>
      <c r="L723" s="149"/>
      <c r="M723" s="149"/>
    </row>
    <row r="724" spans="1:13">
      <c r="A724" s="150"/>
      <c r="B724" s="150"/>
      <c r="C724" s="150"/>
      <c r="D724" s="151"/>
      <c r="E724" s="152"/>
      <c r="F724" s="153"/>
      <c r="G724" s="149"/>
      <c r="H724" s="154"/>
      <c r="I724" s="155"/>
      <c r="J724" s="155"/>
      <c r="K724" s="148"/>
      <c r="L724" s="149"/>
      <c r="M724" s="149"/>
    </row>
    <row r="725" spans="1:13">
      <c r="A725" s="150"/>
      <c r="B725" s="150"/>
      <c r="C725" s="150"/>
      <c r="D725" s="151"/>
      <c r="E725" s="152"/>
      <c r="F725" s="153"/>
      <c r="G725" s="149"/>
      <c r="H725" s="154"/>
      <c r="I725" s="155"/>
      <c r="J725" s="155"/>
      <c r="K725" s="148"/>
      <c r="L725" s="149"/>
      <c r="M725" s="149"/>
    </row>
    <row r="726" spans="1:13">
      <c r="A726" s="150"/>
      <c r="B726" s="150"/>
      <c r="C726" s="150"/>
      <c r="D726" s="151"/>
      <c r="E726" s="152"/>
      <c r="F726" s="153"/>
      <c r="G726" s="149"/>
      <c r="H726" s="154"/>
      <c r="I726" s="155"/>
      <c r="J726" s="155"/>
      <c r="K726" s="148"/>
      <c r="L726" s="149"/>
      <c r="M726" s="149"/>
    </row>
    <row r="727" spans="1:13">
      <c r="A727" s="150"/>
      <c r="B727" s="150"/>
      <c r="C727" s="150"/>
      <c r="D727" s="151"/>
      <c r="E727" s="152"/>
      <c r="F727" s="153"/>
      <c r="G727" s="149"/>
      <c r="H727" s="154"/>
      <c r="I727" s="155"/>
      <c r="J727" s="155"/>
      <c r="K727" s="148"/>
      <c r="L727" s="149"/>
      <c r="M727" s="149"/>
    </row>
    <row r="728" spans="1:13">
      <c r="A728" s="150"/>
      <c r="B728" s="150"/>
      <c r="C728" s="150"/>
      <c r="D728" s="151"/>
      <c r="E728" s="152"/>
      <c r="F728" s="153"/>
      <c r="G728" s="149"/>
      <c r="H728" s="154"/>
      <c r="I728" s="155"/>
      <c r="J728" s="155"/>
      <c r="K728" s="148"/>
      <c r="L728" s="149"/>
      <c r="M728" s="149"/>
    </row>
    <row r="729" spans="1:13">
      <c r="A729" s="150"/>
      <c r="B729" s="150"/>
      <c r="C729" s="150"/>
      <c r="D729" s="151"/>
      <c r="E729" s="152"/>
      <c r="F729" s="153"/>
      <c r="G729" s="149"/>
      <c r="H729" s="154"/>
      <c r="I729" s="155"/>
      <c r="J729" s="155"/>
      <c r="K729" s="148"/>
      <c r="L729" s="149"/>
      <c r="M729" s="149"/>
    </row>
    <row r="730" spans="1:13">
      <c r="A730" s="150"/>
      <c r="B730" s="150"/>
      <c r="C730" s="150"/>
      <c r="D730" s="151"/>
      <c r="E730" s="152"/>
      <c r="F730" s="153"/>
      <c r="G730" s="149"/>
      <c r="H730" s="154"/>
      <c r="I730" s="155"/>
      <c r="J730" s="155"/>
      <c r="K730" s="148"/>
      <c r="L730" s="149"/>
      <c r="M730" s="149"/>
    </row>
    <row r="731" spans="1:13">
      <c r="A731" s="150"/>
      <c r="B731" s="150"/>
      <c r="C731" s="150"/>
      <c r="D731" s="151"/>
      <c r="E731" s="152"/>
      <c r="F731" s="153"/>
      <c r="G731" s="149"/>
      <c r="H731" s="154"/>
      <c r="I731" s="155"/>
      <c r="J731" s="155"/>
      <c r="K731" s="148"/>
      <c r="L731" s="149"/>
      <c r="M731" s="149"/>
    </row>
    <row r="732" spans="1:13">
      <c r="A732" s="150"/>
      <c r="B732" s="150"/>
      <c r="C732" s="150"/>
      <c r="D732" s="151"/>
      <c r="E732" s="152"/>
      <c r="F732" s="153"/>
      <c r="G732" s="149"/>
      <c r="H732" s="154"/>
      <c r="I732" s="155"/>
      <c r="J732" s="155"/>
      <c r="K732" s="148"/>
      <c r="L732" s="149"/>
      <c r="M732" s="149"/>
    </row>
    <row r="733" spans="1:13">
      <c r="A733" s="150"/>
      <c r="B733" s="150"/>
      <c r="C733" s="150"/>
      <c r="D733" s="151"/>
      <c r="E733" s="152"/>
      <c r="F733" s="153"/>
      <c r="G733" s="149"/>
      <c r="H733" s="154"/>
      <c r="I733" s="155"/>
      <c r="J733" s="155"/>
      <c r="K733" s="148"/>
      <c r="L733" s="149"/>
      <c r="M733" s="149"/>
    </row>
    <row r="734" spans="1:13">
      <c r="A734" s="150"/>
      <c r="B734" s="150"/>
      <c r="C734" s="150"/>
      <c r="D734" s="151"/>
      <c r="E734" s="152"/>
      <c r="F734" s="153"/>
      <c r="G734" s="149"/>
      <c r="H734" s="154"/>
      <c r="I734" s="155"/>
      <c r="J734" s="155"/>
      <c r="K734" s="148"/>
      <c r="L734" s="149"/>
      <c r="M734" s="149"/>
    </row>
    <row r="735" spans="1:13">
      <c r="A735" s="150"/>
      <c r="B735" s="150"/>
      <c r="C735" s="150"/>
      <c r="D735" s="151"/>
      <c r="E735" s="152"/>
      <c r="F735" s="153"/>
      <c r="G735" s="149"/>
      <c r="H735" s="154"/>
      <c r="I735" s="155"/>
      <c r="J735" s="155"/>
      <c r="K735" s="148"/>
      <c r="L735" s="149"/>
      <c r="M735" s="149"/>
    </row>
    <row r="736" spans="1:13">
      <c r="A736" s="150"/>
      <c r="B736" s="150"/>
      <c r="C736" s="150"/>
      <c r="D736" s="151"/>
      <c r="E736" s="152"/>
      <c r="F736" s="153"/>
      <c r="G736" s="149"/>
      <c r="H736" s="154"/>
      <c r="I736" s="155"/>
      <c r="J736" s="155"/>
      <c r="K736" s="148"/>
      <c r="L736" s="149"/>
      <c r="M736" s="149"/>
    </row>
    <row r="737" spans="1:13">
      <c r="A737" s="150"/>
      <c r="B737" s="150"/>
      <c r="C737" s="150"/>
      <c r="D737" s="151"/>
      <c r="E737" s="152"/>
      <c r="F737" s="153"/>
      <c r="G737" s="149"/>
      <c r="H737" s="154"/>
      <c r="I737" s="155"/>
      <c r="J737" s="155"/>
      <c r="K737" s="148"/>
      <c r="L737" s="149"/>
      <c r="M737" s="149"/>
    </row>
    <row r="738" spans="1:13">
      <c r="A738" s="150"/>
      <c r="B738" s="150"/>
      <c r="C738" s="150"/>
      <c r="D738" s="151"/>
      <c r="E738" s="152"/>
      <c r="F738" s="153"/>
      <c r="G738" s="149"/>
      <c r="H738" s="154"/>
      <c r="I738" s="155"/>
      <c r="J738" s="155"/>
      <c r="K738" s="148"/>
      <c r="L738" s="149"/>
      <c r="M738" s="149"/>
    </row>
    <row r="739" spans="1:13">
      <c r="A739" s="150"/>
      <c r="B739" s="150"/>
      <c r="C739" s="150"/>
      <c r="D739" s="151"/>
      <c r="E739" s="152"/>
      <c r="F739" s="153"/>
      <c r="G739" s="149"/>
      <c r="H739" s="154"/>
      <c r="I739" s="155"/>
      <c r="J739" s="155"/>
      <c r="K739" s="148"/>
      <c r="L739" s="149"/>
      <c r="M739" s="149"/>
    </row>
    <row r="740" spans="1:13">
      <c r="A740" s="150"/>
      <c r="B740" s="150"/>
      <c r="C740" s="150"/>
      <c r="D740" s="151"/>
      <c r="E740" s="152"/>
      <c r="F740" s="153"/>
      <c r="G740" s="149"/>
      <c r="H740" s="154"/>
      <c r="I740" s="155"/>
      <c r="J740" s="155"/>
      <c r="K740" s="148"/>
      <c r="L740" s="149"/>
      <c r="M740" s="149"/>
    </row>
    <row r="741" spans="1:13">
      <c r="A741" s="150"/>
      <c r="B741" s="150"/>
      <c r="C741" s="150"/>
      <c r="D741" s="151"/>
      <c r="E741" s="152"/>
      <c r="F741" s="153"/>
      <c r="G741" s="149"/>
      <c r="H741" s="154"/>
      <c r="I741" s="155"/>
      <c r="J741" s="155"/>
      <c r="K741" s="148"/>
      <c r="L741" s="149"/>
      <c r="M741" s="149"/>
    </row>
    <row r="742" spans="1:13">
      <c r="A742" s="150"/>
      <c r="B742" s="150"/>
      <c r="C742" s="150"/>
      <c r="D742" s="151"/>
      <c r="E742" s="152"/>
      <c r="F742" s="153"/>
      <c r="G742" s="149"/>
      <c r="H742" s="154"/>
      <c r="I742" s="155"/>
      <c r="J742" s="155"/>
      <c r="K742" s="148"/>
      <c r="L742" s="149"/>
      <c r="M742" s="149"/>
    </row>
    <row r="743" spans="1:13">
      <c r="A743" s="150"/>
      <c r="B743" s="150"/>
      <c r="C743" s="150"/>
      <c r="D743" s="151"/>
      <c r="E743" s="152"/>
      <c r="F743" s="153"/>
      <c r="G743" s="149"/>
      <c r="H743" s="154"/>
      <c r="I743" s="155"/>
      <c r="J743" s="155"/>
      <c r="K743" s="148"/>
      <c r="L743" s="149"/>
      <c r="M743" s="149"/>
    </row>
    <row r="744" spans="1:13">
      <c r="A744" s="150"/>
      <c r="B744" s="150"/>
      <c r="C744" s="150"/>
      <c r="D744" s="151"/>
      <c r="E744" s="152"/>
      <c r="F744" s="153"/>
      <c r="G744" s="149"/>
      <c r="H744" s="154"/>
      <c r="I744" s="155"/>
      <c r="J744" s="155"/>
      <c r="K744" s="148"/>
      <c r="L744" s="149"/>
      <c r="M744" s="149"/>
    </row>
    <row r="745" spans="1:13">
      <c r="A745" s="150"/>
      <c r="B745" s="150"/>
      <c r="C745" s="150"/>
      <c r="D745" s="151"/>
      <c r="E745" s="152"/>
      <c r="F745" s="153"/>
      <c r="G745" s="149"/>
      <c r="H745" s="154"/>
      <c r="I745" s="155"/>
      <c r="J745" s="155"/>
      <c r="K745" s="148"/>
      <c r="L745" s="149"/>
      <c r="M745" s="149"/>
    </row>
    <row r="746" spans="1:13">
      <c r="A746" s="150"/>
      <c r="B746" s="150"/>
      <c r="C746" s="150"/>
      <c r="D746" s="151"/>
      <c r="E746" s="152"/>
      <c r="F746" s="153"/>
      <c r="G746" s="149"/>
      <c r="H746" s="154"/>
      <c r="I746" s="155"/>
      <c r="J746" s="155"/>
      <c r="K746" s="148"/>
      <c r="L746" s="149"/>
      <c r="M746" s="149"/>
    </row>
    <row r="747" spans="1:13">
      <c r="A747" s="150"/>
      <c r="B747" s="150"/>
      <c r="C747" s="150"/>
      <c r="D747" s="151"/>
      <c r="E747" s="152"/>
      <c r="F747" s="153"/>
      <c r="G747" s="149"/>
      <c r="H747" s="154"/>
      <c r="I747" s="155"/>
      <c r="J747" s="155"/>
      <c r="K747" s="148"/>
      <c r="L747" s="149"/>
      <c r="M747" s="149"/>
    </row>
    <row r="748" spans="1:13">
      <c r="A748" s="150"/>
      <c r="B748" s="150"/>
      <c r="C748" s="150"/>
      <c r="D748" s="151"/>
      <c r="E748" s="152"/>
      <c r="F748" s="153"/>
      <c r="G748" s="149"/>
      <c r="H748" s="154"/>
      <c r="I748" s="155"/>
      <c r="J748" s="155"/>
      <c r="K748" s="148"/>
      <c r="L748" s="149"/>
      <c r="M748" s="149"/>
    </row>
    <row r="749" spans="1:13">
      <c r="A749" s="150"/>
      <c r="B749" s="150"/>
      <c r="C749" s="150"/>
      <c r="D749" s="151"/>
      <c r="E749" s="152"/>
      <c r="F749" s="153"/>
      <c r="G749" s="149"/>
      <c r="H749" s="154"/>
      <c r="I749" s="155"/>
      <c r="J749" s="155"/>
      <c r="K749" s="148"/>
      <c r="L749" s="149"/>
      <c r="M749" s="149"/>
    </row>
    <row r="750" spans="1:13">
      <c r="A750" s="150"/>
      <c r="B750" s="150"/>
      <c r="C750" s="150"/>
      <c r="D750" s="151"/>
      <c r="E750" s="152"/>
      <c r="F750" s="153"/>
      <c r="G750" s="149"/>
      <c r="H750" s="154"/>
      <c r="I750" s="155"/>
      <c r="J750" s="155"/>
      <c r="K750" s="148"/>
      <c r="L750" s="149"/>
      <c r="M750" s="149"/>
    </row>
    <row r="751" spans="1:13">
      <c r="A751" s="150"/>
      <c r="B751" s="150"/>
      <c r="C751" s="150"/>
      <c r="D751" s="151"/>
      <c r="E751" s="152"/>
      <c r="F751" s="153"/>
      <c r="G751" s="149"/>
      <c r="H751" s="154"/>
      <c r="I751" s="155"/>
      <c r="J751" s="155"/>
      <c r="K751" s="148"/>
      <c r="L751" s="149"/>
      <c r="M751" s="149"/>
    </row>
    <row r="752" spans="1:13">
      <c r="A752" s="150"/>
      <c r="B752" s="150"/>
      <c r="C752" s="150"/>
      <c r="D752" s="151"/>
      <c r="E752" s="152"/>
      <c r="F752" s="153"/>
      <c r="G752" s="149"/>
      <c r="H752" s="154"/>
      <c r="I752" s="155"/>
      <c r="J752" s="155"/>
      <c r="K752" s="148"/>
      <c r="L752" s="149"/>
      <c r="M752" s="149"/>
    </row>
    <row r="753" spans="1:13">
      <c r="A753" s="150"/>
      <c r="B753" s="150"/>
      <c r="C753" s="150"/>
      <c r="D753" s="151"/>
      <c r="E753" s="152"/>
      <c r="F753" s="153"/>
      <c r="G753" s="149"/>
      <c r="H753" s="154"/>
      <c r="I753" s="155"/>
      <c r="J753" s="155"/>
      <c r="K753" s="148"/>
      <c r="L753" s="149"/>
      <c r="M753" s="149"/>
    </row>
    <row r="754" spans="1:13">
      <c r="A754" s="150"/>
      <c r="B754" s="150"/>
      <c r="C754" s="150"/>
      <c r="D754" s="151"/>
      <c r="E754" s="152"/>
      <c r="F754" s="153"/>
      <c r="G754" s="149"/>
      <c r="H754" s="154"/>
      <c r="I754" s="155"/>
      <c r="J754" s="155"/>
      <c r="K754" s="148"/>
      <c r="L754" s="149"/>
      <c r="M754" s="149"/>
    </row>
    <row r="755" spans="1:13">
      <c r="A755" s="150"/>
      <c r="B755" s="150"/>
      <c r="C755" s="150"/>
      <c r="D755" s="151"/>
      <c r="E755" s="152"/>
      <c r="F755" s="153"/>
      <c r="G755" s="149"/>
      <c r="H755" s="154"/>
      <c r="I755" s="155"/>
      <c r="J755" s="155"/>
      <c r="K755" s="148"/>
      <c r="L755" s="149"/>
      <c r="M755" s="149"/>
    </row>
    <row r="756" spans="1:13">
      <c r="A756" s="150"/>
      <c r="B756" s="150"/>
      <c r="C756" s="150"/>
      <c r="D756" s="151"/>
      <c r="E756" s="152"/>
      <c r="F756" s="153"/>
      <c r="G756" s="149"/>
      <c r="H756" s="154"/>
      <c r="I756" s="155"/>
      <c r="J756" s="155"/>
      <c r="K756" s="148"/>
      <c r="L756" s="149"/>
      <c r="M756" s="149"/>
    </row>
    <row r="757" spans="1:13">
      <c r="A757" s="150"/>
      <c r="B757" s="150"/>
      <c r="C757" s="150"/>
      <c r="D757" s="151"/>
      <c r="E757" s="152"/>
      <c r="F757" s="153"/>
      <c r="G757" s="149"/>
      <c r="H757" s="154"/>
      <c r="I757" s="155"/>
      <c r="J757" s="155"/>
      <c r="K757" s="148"/>
      <c r="L757" s="149"/>
      <c r="M757" s="149"/>
    </row>
    <row r="758" spans="1:13">
      <c r="A758" s="150"/>
      <c r="B758" s="150"/>
      <c r="C758" s="150"/>
      <c r="D758" s="151"/>
      <c r="E758" s="152"/>
      <c r="F758" s="153"/>
      <c r="G758" s="149"/>
      <c r="H758" s="154"/>
      <c r="I758" s="155"/>
      <c r="J758" s="155"/>
      <c r="K758" s="148"/>
      <c r="L758" s="149"/>
      <c r="M758" s="149"/>
    </row>
    <row r="759" spans="1:13">
      <c r="A759" s="150"/>
      <c r="B759" s="150"/>
      <c r="C759" s="150"/>
      <c r="D759" s="151"/>
      <c r="E759" s="152"/>
      <c r="F759" s="153"/>
      <c r="G759" s="149"/>
      <c r="H759" s="154"/>
      <c r="I759" s="155"/>
      <c r="J759" s="155"/>
      <c r="K759" s="148"/>
      <c r="L759" s="149"/>
      <c r="M759" s="149"/>
    </row>
    <row r="760" spans="1:13">
      <c r="A760" s="150"/>
      <c r="B760" s="150"/>
      <c r="C760" s="150"/>
      <c r="D760" s="151"/>
      <c r="E760" s="152"/>
      <c r="F760" s="153"/>
      <c r="G760" s="149"/>
      <c r="H760" s="154"/>
      <c r="I760" s="155"/>
      <c r="J760" s="155"/>
      <c r="K760" s="148"/>
      <c r="L760" s="149"/>
      <c r="M760" s="149"/>
    </row>
    <row r="761" spans="1:13">
      <c r="A761" s="150"/>
      <c r="B761" s="150"/>
      <c r="C761" s="150"/>
      <c r="D761" s="151"/>
      <c r="E761" s="152"/>
      <c r="F761" s="153"/>
      <c r="G761" s="149"/>
      <c r="H761" s="154"/>
      <c r="I761" s="155"/>
      <c r="J761" s="155"/>
      <c r="K761" s="148"/>
      <c r="L761" s="149"/>
      <c r="M761" s="149"/>
    </row>
    <row r="762" spans="1:13">
      <c r="A762" s="150"/>
      <c r="B762" s="150"/>
      <c r="C762" s="150"/>
      <c r="D762" s="151"/>
      <c r="E762" s="152"/>
      <c r="F762" s="153"/>
      <c r="G762" s="149"/>
      <c r="H762" s="154"/>
      <c r="I762" s="155"/>
      <c r="J762" s="155"/>
      <c r="K762" s="148"/>
      <c r="L762" s="149"/>
      <c r="M762" s="149"/>
    </row>
    <row r="763" spans="1:13">
      <c r="A763" s="150"/>
      <c r="B763" s="150"/>
      <c r="C763" s="150"/>
      <c r="D763" s="151"/>
      <c r="E763" s="152"/>
      <c r="F763" s="153"/>
      <c r="G763" s="149"/>
      <c r="H763" s="154"/>
      <c r="I763" s="155"/>
      <c r="J763" s="155"/>
      <c r="K763" s="148"/>
      <c r="L763" s="149"/>
      <c r="M763" s="149"/>
    </row>
    <row r="764" spans="1:13">
      <c r="A764" s="150"/>
      <c r="B764" s="150"/>
      <c r="C764" s="150"/>
      <c r="D764" s="151"/>
      <c r="E764" s="152"/>
      <c r="F764" s="153"/>
      <c r="G764" s="149"/>
      <c r="H764" s="154"/>
      <c r="I764" s="155"/>
      <c r="J764" s="155"/>
      <c r="K764" s="148"/>
      <c r="L764" s="149"/>
      <c r="M764" s="149"/>
    </row>
    <row r="765" spans="1:13">
      <c r="A765" s="150"/>
      <c r="B765" s="150"/>
      <c r="C765" s="150"/>
      <c r="D765" s="151"/>
      <c r="E765" s="152"/>
      <c r="F765" s="153"/>
      <c r="G765" s="149"/>
      <c r="H765" s="154"/>
      <c r="I765" s="155"/>
      <c r="J765" s="155"/>
      <c r="K765" s="148"/>
      <c r="L765" s="149"/>
      <c r="M765" s="149"/>
    </row>
    <row r="766" spans="1:13">
      <c r="A766" s="150"/>
      <c r="B766" s="150"/>
      <c r="C766" s="150"/>
      <c r="D766" s="151"/>
      <c r="E766" s="152"/>
      <c r="F766" s="153"/>
      <c r="G766" s="149"/>
      <c r="H766" s="154"/>
      <c r="I766" s="155"/>
      <c r="J766" s="155"/>
      <c r="K766" s="148"/>
      <c r="L766" s="149"/>
      <c r="M766" s="149"/>
    </row>
    <row r="767" spans="1:13">
      <c r="A767" s="150"/>
      <c r="B767" s="150"/>
      <c r="C767" s="150"/>
      <c r="D767" s="151"/>
      <c r="E767" s="152"/>
      <c r="F767" s="153"/>
      <c r="G767" s="149"/>
      <c r="H767" s="154"/>
      <c r="I767" s="155"/>
      <c r="J767" s="155"/>
      <c r="K767" s="148"/>
      <c r="L767" s="149"/>
      <c r="M767" s="149"/>
    </row>
    <row r="768" spans="1:13">
      <c r="A768" s="150"/>
      <c r="B768" s="150"/>
      <c r="C768" s="150"/>
      <c r="D768" s="151"/>
      <c r="E768" s="152"/>
      <c r="F768" s="153"/>
      <c r="G768" s="149"/>
      <c r="H768" s="154"/>
      <c r="I768" s="155"/>
      <c r="J768" s="155"/>
      <c r="K768" s="148"/>
      <c r="L768" s="149"/>
      <c r="M768" s="149"/>
    </row>
    <row r="769" spans="1:13">
      <c r="A769" s="150"/>
      <c r="B769" s="150"/>
      <c r="C769" s="150"/>
      <c r="D769" s="151"/>
      <c r="E769" s="152"/>
      <c r="F769" s="153"/>
      <c r="G769" s="149"/>
      <c r="H769" s="154"/>
      <c r="I769" s="155"/>
      <c r="J769" s="155"/>
      <c r="K769" s="148"/>
      <c r="L769" s="149"/>
      <c r="M769" s="149"/>
    </row>
    <row r="770" spans="1:13">
      <c r="A770" s="150"/>
      <c r="B770" s="150"/>
      <c r="C770" s="150"/>
      <c r="D770" s="151"/>
      <c r="E770" s="152"/>
      <c r="F770" s="153"/>
      <c r="G770" s="149"/>
      <c r="H770" s="154"/>
      <c r="I770" s="155"/>
      <c r="J770" s="155"/>
      <c r="K770" s="148"/>
      <c r="L770" s="149"/>
      <c r="M770" s="149"/>
    </row>
    <row r="771" spans="1:13">
      <c r="A771" s="150"/>
      <c r="B771" s="150"/>
      <c r="C771" s="150"/>
      <c r="D771" s="151"/>
      <c r="E771" s="152"/>
      <c r="F771" s="153"/>
      <c r="G771" s="149"/>
      <c r="H771" s="154"/>
      <c r="I771" s="155"/>
      <c r="J771" s="155"/>
      <c r="K771" s="148"/>
      <c r="L771" s="149"/>
      <c r="M771" s="149"/>
    </row>
    <row r="772" spans="1:13">
      <c r="A772" s="150"/>
      <c r="B772" s="150"/>
      <c r="C772" s="150"/>
      <c r="D772" s="151"/>
      <c r="E772" s="152"/>
      <c r="F772" s="153"/>
      <c r="G772" s="149"/>
      <c r="H772" s="154"/>
      <c r="I772" s="155"/>
      <c r="J772" s="155"/>
      <c r="K772" s="148"/>
      <c r="L772" s="149"/>
      <c r="M772" s="149"/>
    </row>
    <row r="773" spans="1:13">
      <c r="A773" s="150"/>
      <c r="B773" s="150"/>
      <c r="C773" s="150"/>
      <c r="D773" s="151"/>
      <c r="E773" s="152"/>
      <c r="F773" s="153"/>
      <c r="G773" s="149"/>
      <c r="H773" s="154"/>
      <c r="I773" s="155"/>
      <c r="J773" s="155"/>
      <c r="K773" s="148"/>
      <c r="L773" s="149"/>
      <c r="M773" s="149"/>
    </row>
    <row r="774" spans="1:13">
      <c r="A774" s="150"/>
      <c r="B774" s="150"/>
      <c r="C774" s="150"/>
      <c r="D774" s="151"/>
      <c r="E774" s="152"/>
      <c r="F774" s="153"/>
      <c r="G774" s="149"/>
      <c r="H774" s="154"/>
      <c r="I774" s="155"/>
      <c r="J774" s="155"/>
      <c r="K774" s="148"/>
      <c r="L774" s="149"/>
      <c r="M774" s="149"/>
    </row>
    <row r="775" spans="1:13">
      <c r="A775" s="150"/>
      <c r="B775" s="150"/>
      <c r="C775" s="150"/>
      <c r="D775" s="151"/>
      <c r="E775" s="152"/>
      <c r="F775" s="153"/>
      <c r="G775" s="149"/>
      <c r="H775" s="154"/>
      <c r="I775" s="155"/>
      <c r="J775" s="155"/>
      <c r="K775" s="148"/>
      <c r="L775" s="149"/>
      <c r="M775" s="149"/>
    </row>
    <row r="776" spans="1:13">
      <c r="A776" s="150"/>
      <c r="B776" s="150"/>
      <c r="C776" s="150"/>
      <c r="D776" s="151"/>
      <c r="E776" s="152"/>
      <c r="F776" s="153"/>
      <c r="G776" s="149"/>
      <c r="H776" s="154"/>
      <c r="I776" s="155"/>
      <c r="J776" s="155"/>
      <c r="K776" s="148"/>
      <c r="L776" s="149"/>
      <c r="M776" s="149"/>
    </row>
    <row r="777" spans="1:13">
      <c r="A777" s="150"/>
      <c r="B777" s="150"/>
      <c r="C777" s="150"/>
      <c r="D777" s="151"/>
      <c r="E777" s="152"/>
      <c r="F777" s="153"/>
      <c r="G777" s="149"/>
      <c r="H777" s="154"/>
      <c r="I777" s="155"/>
      <c r="J777" s="155"/>
      <c r="K777" s="148"/>
      <c r="L777" s="149"/>
      <c r="M777" s="149"/>
    </row>
    <row r="778" spans="1:13">
      <c r="A778" s="150"/>
      <c r="B778" s="150"/>
      <c r="C778" s="150"/>
      <c r="D778" s="151"/>
      <c r="E778" s="152"/>
      <c r="F778" s="153"/>
      <c r="G778" s="149"/>
      <c r="H778" s="154"/>
      <c r="I778" s="155"/>
      <c r="J778" s="155"/>
      <c r="K778" s="148"/>
      <c r="L778" s="149"/>
      <c r="M778" s="149"/>
    </row>
    <row r="779" spans="1:13">
      <c r="A779" s="150"/>
      <c r="B779" s="150"/>
      <c r="C779" s="150"/>
      <c r="D779" s="151"/>
      <c r="E779" s="152"/>
      <c r="F779" s="153"/>
      <c r="G779" s="149"/>
      <c r="H779" s="154"/>
      <c r="I779" s="155"/>
      <c r="J779" s="155"/>
      <c r="K779" s="148"/>
      <c r="L779" s="149"/>
      <c r="M779" s="149"/>
    </row>
    <row r="780" spans="1:13">
      <c r="A780" s="150"/>
      <c r="B780" s="150"/>
      <c r="C780" s="150"/>
      <c r="D780" s="151"/>
      <c r="E780" s="152"/>
      <c r="F780" s="153"/>
      <c r="G780" s="149"/>
      <c r="H780" s="154"/>
      <c r="I780" s="155"/>
      <c r="J780" s="155"/>
      <c r="K780" s="148"/>
      <c r="L780" s="149"/>
      <c r="M780" s="149"/>
    </row>
    <row r="781" spans="1:13">
      <c r="A781" s="150"/>
      <c r="B781" s="150"/>
      <c r="C781" s="150"/>
      <c r="D781" s="151"/>
      <c r="E781" s="152"/>
      <c r="F781" s="153"/>
      <c r="G781" s="149"/>
      <c r="H781" s="154"/>
      <c r="I781" s="155"/>
      <c r="J781" s="155"/>
      <c r="K781" s="148"/>
      <c r="L781" s="149"/>
      <c r="M781" s="149"/>
    </row>
    <row r="782" spans="1:13">
      <c r="A782" s="150"/>
      <c r="B782" s="150"/>
      <c r="C782" s="150"/>
      <c r="D782" s="151"/>
      <c r="E782" s="152"/>
      <c r="F782" s="153"/>
      <c r="G782" s="149"/>
      <c r="H782" s="154"/>
      <c r="I782" s="155"/>
      <c r="J782" s="155"/>
      <c r="K782" s="148"/>
      <c r="L782" s="149"/>
      <c r="M782" s="149"/>
    </row>
    <row r="783" spans="1:13">
      <c r="A783" s="150"/>
      <c r="B783" s="150"/>
      <c r="C783" s="150"/>
      <c r="D783" s="151"/>
      <c r="E783" s="152"/>
      <c r="F783" s="153"/>
      <c r="G783" s="149"/>
      <c r="H783" s="154"/>
      <c r="I783" s="155"/>
      <c r="J783" s="155"/>
      <c r="K783" s="148"/>
      <c r="L783" s="149"/>
      <c r="M783" s="149"/>
    </row>
    <row r="784" spans="1:13">
      <c r="A784" s="150"/>
      <c r="B784" s="150"/>
      <c r="C784" s="150"/>
      <c r="D784" s="151"/>
      <c r="E784" s="152"/>
      <c r="F784" s="153"/>
      <c r="G784" s="149"/>
      <c r="H784" s="154"/>
      <c r="I784" s="155"/>
      <c r="J784" s="155"/>
      <c r="K784" s="148"/>
      <c r="L784" s="149"/>
      <c r="M784" s="149"/>
    </row>
    <row r="785" spans="1:13">
      <c r="A785" s="150"/>
      <c r="B785" s="150"/>
      <c r="C785" s="150"/>
      <c r="D785" s="151"/>
      <c r="E785" s="152"/>
      <c r="F785" s="153"/>
      <c r="G785" s="149"/>
      <c r="H785" s="154"/>
      <c r="I785" s="155"/>
      <c r="J785" s="155"/>
      <c r="K785" s="148"/>
      <c r="L785" s="149"/>
      <c r="M785" s="149"/>
    </row>
    <row r="786" spans="1:13">
      <c r="A786" s="150"/>
      <c r="B786" s="150"/>
      <c r="C786" s="150"/>
      <c r="D786" s="151"/>
      <c r="E786" s="152"/>
      <c r="F786" s="153"/>
      <c r="G786" s="149"/>
      <c r="H786" s="154"/>
      <c r="I786" s="155"/>
      <c r="J786" s="155"/>
      <c r="K786" s="148"/>
      <c r="L786" s="149"/>
      <c r="M786" s="149"/>
    </row>
    <row r="787" spans="1:13">
      <c r="A787" s="150"/>
      <c r="B787" s="150"/>
      <c r="C787" s="150"/>
      <c r="D787" s="151"/>
      <c r="E787" s="152"/>
      <c r="F787" s="153"/>
      <c r="G787" s="149"/>
      <c r="H787" s="154"/>
      <c r="I787" s="155"/>
      <c r="J787" s="155"/>
      <c r="K787" s="148"/>
      <c r="L787" s="149"/>
      <c r="M787" s="149"/>
    </row>
    <row r="788" spans="1:13">
      <c r="A788" s="150"/>
      <c r="B788" s="150"/>
      <c r="C788" s="150"/>
      <c r="D788" s="151"/>
      <c r="E788" s="152"/>
      <c r="F788" s="153"/>
      <c r="G788" s="149"/>
      <c r="H788" s="154"/>
      <c r="I788" s="155"/>
      <c r="J788" s="155"/>
      <c r="K788" s="148"/>
      <c r="L788" s="149"/>
      <c r="M788" s="149"/>
    </row>
    <row r="789" spans="1:13">
      <c r="A789" s="150"/>
      <c r="B789" s="150"/>
      <c r="C789" s="150"/>
      <c r="D789" s="151"/>
      <c r="E789" s="152"/>
      <c r="F789" s="153"/>
      <c r="G789" s="149"/>
      <c r="H789" s="154"/>
      <c r="I789" s="155"/>
      <c r="J789" s="155"/>
      <c r="K789" s="148"/>
      <c r="L789" s="149"/>
      <c r="M789" s="149"/>
    </row>
    <row r="790" spans="1:13">
      <c r="A790" s="150"/>
      <c r="B790" s="150"/>
      <c r="C790" s="150"/>
      <c r="D790" s="151"/>
      <c r="E790" s="152"/>
      <c r="F790" s="153"/>
      <c r="G790" s="149"/>
      <c r="H790" s="154"/>
      <c r="I790" s="155"/>
      <c r="J790" s="155"/>
      <c r="K790" s="148"/>
      <c r="L790" s="149"/>
      <c r="M790" s="149"/>
    </row>
    <row r="791" spans="1:13">
      <c r="A791" s="150"/>
      <c r="B791" s="150"/>
      <c r="C791" s="150"/>
      <c r="D791" s="151"/>
      <c r="E791" s="152"/>
      <c r="F791" s="153"/>
      <c r="G791" s="149"/>
      <c r="H791" s="154"/>
      <c r="I791" s="155"/>
      <c r="J791" s="155"/>
      <c r="K791" s="148"/>
      <c r="L791" s="149"/>
      <c r="M791" s="149"/>
    </row>
    <row r="792" spans="1:13">
      <c r="A792" s="150"/>
      <c r="B792" s="150"/>
      <c r="C792" s="150"/>
      <c r="D792" s="151"/>
      <c r="E792" s="152"/>
      <c r="F792" s="153"/>
      <c r="G792" s="149"/>
      <c r="H792" s="154"/>
      <c r="I792" s="155"/>
      <c r="J792" s="155"/>
      <c r="K792" s="148"/>
      <c r="L792" s="149"/>
      <c r="M792" s="149"/>
    </row>
    <row r="793" spans="1:13">
      <c r="A793" s="150"/>
      <c r="B793" s="150"/>
      <c r="C793" s="150"/>
      <c r="D793" s="151"/>
      <c r="E793" s="152"/>
      <c r="F793" s="153"/>
      <c r="G793" s="149"/>
      <c r="H793" s="154"/>
      <c r="I793" s="155"/>
      <c r="J793" s="155"/>
      <c r="K793" s="148"/>
      <c r="L793" s="149"/>
      <c r="M793" s="149"/>
    </row>
    <row r="794" spans="1:13">
      <c r="A794" s="150"/>
      <c r="B794" s="150"/>
      <c r="C794" s="150"/>
      <c r="D794" s="151"/>
      <c r="E794" s="152"/>
      <c r="F794" s="153"/>
      <c r="G794" s="149"/>
      <c r="H794" s="154"/>
      <c r="I794" s="155"/>
      <c r="J794" s="155"/>
      <c r="K794" s="148"/>
      <c r="L794" s="149"/>
      <c r="M794" s="149"/>
    </row>
    <row r="795" spans="1:13">
      <c r="A795" s="150"/>
      <c r="B795" s="150"/>
      <c r="C795" s="150"/>
      <c r="D795" s="151"/>
      <c r="E795" s="152"/>
      <c r="F795" s="153"/>
      <c r="G795" s="149"/>
      <c r="H795" s="154"/>
      <c r="I795" s="155"/>
      <c r="J795" s="155"/>
      <c r="K795" s="148"/>
      <c r="L795" s="149"/>
      <c r="M795" s="149"/>
    </row>
    <row r="796" spans="1:13">
      <c r="A796" s="150"/>
      <c r="B796" s="150"/>
      <c r="C796" s="150"/>
      <c r="D796" s="151"/>
      <c r="E796" s="152"/>
      <c r="F796" s="153"/>
      <c r="G796" s="149"/>
      <c r="H796" s="154"/>
      <c r="I796" s="155"/>
      <c r="J796" s="155"/>
      <c r="K796" s="148"/>
      <c r="L796" s="149"/>
      <c r="M796" s="149"/>
    </row>
    <row r="797" spans="1:13">
      <c r="A797" s="150"/>
      <c r="B797" s="150"/>
      <c r="C797" s="150"/>
      <c r="D797" s="151"/>
      <c r="E797" s="152"/>
      <c r="F797" s="153"/>
      <c r="G797" s="149"/>
      <c r="H797" s="154"/>
      <c r="I797" s="155"/>
      <c r="J797" s="155"/>
      <c r="K797" s="148"/>
      <c r="L797" s="149"/>
      <c r="M797" s="149"/>
    </row>
    <row r="798" spans="1:13">
      <c r="A798" s="150"/>
      <c r="B798" s="150"/>
      <c r="C798" s="150"/>
      <c r="D798" s="151"/>
      <c r="E798" s="152"/>
      <c r="F798" s="153"/>
      <c r="G798" s="149"/>
      <c r="H798" s="154"/>
      <c r="I798" s="155"/>
      <c r="J798" s="155"/>
      <c r="K798" s="148"/>
      <c r="L798" s="149"/>
      <c r="M798" s="149"/>
    </row>
    <row r="799" spans="1:13">
      <c r="A799" s="150"/>
      <c r="B799" s="150"/>
      <c r="C799" s="150"/>
      <c r="D799" s="151"/>
      <c r="E799" s="152"/>
      <c r="F799" s="153"/>
      <c r="G799" s="149"/>
      <c r="H799" s="154"/>
      <c r="I799" s="155"/>
      <c r="J799" s="155"/>
      <c r="K799" s="148"/>
      <c r="L799" s="149"/>
      <c r="M799" s="149"/>
    </row>
    <row r="800" spans="1:13">
      <c r="A800" s="150"/>
      <c r="B800" s="150"/>
      <c r="C800" s="150"/>
      <c r="D800" s="151"/>
      <c r="E800" s="152"/>
      <c r="F800" s="153"/>
      <c r="G800" s="149"/>
      <c r="H800" s="154"/>
      <c r="I800" s="155"/>
      <c r="J800" s="155"/>
      <c r="K800" s="148"/>
      <c r="L800" s="149"/>
      <c r="M800" s="149"/>
    </row>
    <row r="801" spans="1:13">
      <c r="A801" s="150"/>
      <c r="B801" s="150"/>
      <c r="C801" s="150"/>
      <c r="D801" s="151"/>
      <c r="E801" s="152"/>
      <c r="F801" s="153"/>
      <c r="G801" s="149"/>
      <c r="H801" s="154"/>
      <c r="I801" s="155"/>
      <c r="J801" s="155"/>
      <c r="K801" s="148"/>
      <c r="L801" s="149"/>
      <c r="M801" s="149"/>
    </row>
    <row r="802" spans="1:13">
      <c r="A802" s="150"/>
      <c r="B802" s="150"/>
      <c r="C802" s="150"/>
      <c r="D802" s="151"/>
      <c r="E802" s="152"/>
      <c r="F802" s="153"/>
      <c r="G802" s="149"/>
      <c r="H802" s="154"/>
      <c r="I802" s="155"/>
      <c r="J802" s="155"/>
      <c r="K802" s="148"/>
      <c r="L802" s="149"/>
      <c r="M802" s="149"/>
    </row>
    <row r="803" spans="1:13">
      <c r="A803" s="150"/>
      <c r="B803" s="150"/>
      <c r="C803" s="150"/>
      <c r="D803" s="151"/>
      <c r="E803" s="152"/>
      <c r="F803" s="153"/>
      <c r="G803" s="149"/>
      <c r="H803" s="154"/>
      <c r="I803" s="155"/>
      <c r="J803" s="155"/>
      <c r="K803" s="148"/>
      <c r="L803" s="149"/>
      <c r="M803" s="149"/>
    </row>
    <row r="804" spans="1:13">
      <c r="A804" s="150"/>
      <c r="B804" s="150"/>
      <c r="C804" s="150"/>
      <c r="D804" s="151"/>
      <c r="E804" s="152"/>
      <c r="F804" s="153"/>
      <c r="G804" s="149"/>
      <c r="H804" s="154"/>
      <c r="I804" s="155"/>
      <c r="J804" s="155"/>
      <c r="K804" s="148"/>
      <c r="L804" s="149"/>
      <c r="M804" s="149"/>
    </row>
    <row r="805" spans="1:13">
      <c r="A805" s="150"/>
      <c r="B805" s="150"/>
      <c r="C805" s="150"/>
      <c r="D805" s="151"/>
      <c r="E805" s="152"/>
      <c r="F805" s="153"/>
      <c r="G805" s="149"/>
      <c r="H805" s="154"/>
      <c r="I805" s="155"/>
      <c r="J805" s="155"/>
      <c r="K805" s="148"/>
      <c r="L805" s="149"/>
      <c r="M805" s="149"/>
    </row>
    <row r="806" spans="1:13">
      <c r="A806" s="150"/>
      <c r="B806" s="150"/>
      <c r="C806" s="150"/>
      <c r="D806" s="151"/>
      <c r="E806" s="152"/>
      <c r="F806" s="153"/>
      <c r="G806" s="149"/>
      <c r="H806" s="154"/>
      <c r="I806" s="155"/>
      <c r="J806" s="155"/>
      <c r="K806" s="148"/>
      <c r="L806" s="149"/>
      <c r="M806" s="149"/>
    </row>
    <row r="807" spans="1:13">
      <c r="A807" s="150"/>
      <c r="B807" s="150"/>
      <c r="C807" s="150"/>
      <c r="D807" s="151"/>
      <c r="E807" s="152"/>
      <c r="F807" s="153"/>
      <c r="G807" s="149"/>
      <c r="H807" s="154"/>
      <c r="I807" s="155"/>
      <c r="J807" s="155"/>
      <c r="K807" s="148"/>
      <c r="L807" s="149"/>
      <c r="M807" s="149"/>
    </row>
    <row r="808" spans="1:13">
      <c r="A808" s="150"/>
      <c r="B808" s="150"/>
      <c r="C808" s="150"/>
      <c r="D808" s="151"/>
      <c r="E808" s="152"/>
      <c r="F808" s="153"/>
      <c r="G808" s="149"/>
      <c r="H808" s="154"/>
      <c r="I808" s="155"/>
      <c r="J808" s="155"/>
      <c r="K808" s="148"/>
      <c r="L808" s="149"/>
      <c r="M808" s="149"/>
    </row>
    <row r="809" spans="1:13">
      <c r="A809" s="150"/>
      <c r="B809" s="150"/>
      <c r="C809" s="150"/>
      <c r="D809" s="151"/>
      <c r="E809" s="152"/>
      <c r="F809" s="153"/>
      <c r="G809" s="149"/>
      <c r="H809" s="154"/>
      <c r="I809" s="155"/>
      <c r="J809" s="155"/>
      <c r="K809" s="148"/>
      <c r="L809" s="149"/>
      <c r="M809" s="149"/>
    </row>
    <row r="810" spans="1:13">
      <c r="A810" s="150"/>
      <c r="B810" s="150"/>
      <c r="C810" s="150"/>
      <c r="D810" s="151"/>
      <c r="E810" s="152"/>
      <c r="F810" s="153"/>
      <c r="G810" s="149"/>
      <c r="H810" s="154"/>
      <c r="I810" s="155"/>
      <c r="J810" s="155"/>
      <c r="K810" s="148"/>
      <c r="L810" s="149"/>
      <c r="M810" s="149"/>
    </row>
    <row r="811" spans="1:13">
      <c r="A811" s="150"/>
      <c r="B811" s="150"/>
      <c r="C811" s="150"/>
      <c r="D811" s="151"/>
      <c r="E811" s="152"/>
      <c r="F811" s="153"/>
      <c r="G811" s="149"/>
      <c r="H811" s="154"/>
      <c r="I811" s="155"/>
      <c r="J811" s="155"/>
      <c r="K811" s="148"/>
      <c r="L811" s="149"/>
      <c r="M811" s="149"/>
    </row>
    <row r="812" spans="1:13">
      <c r="A812" s="150"/>
      <c r="B812" s="150"/>
      <c r="C812" s="150"/>
      <c r="D812" s="151"/>
      <c r="E812" s="152"/>
      <c r="F812" s="153"/>
      <c r="G812" s="149"/>
      <c r="H812" s="154"/>
      <c r="I812" s="155"/>
      <c r="J812" s="155"/>
      <c r="K812" s="148"/>
      <c r="L812" s="149"/>
      <c r="M812" s="149"/>
    </row>
    <row r="813" spans="1:13">
      <c r="A813" s="150"/>
      <c r="B813" s="150"/>
      <c r="C813" s="150"/>
      <c r="D813" s="151"/>
      <c r="E813" s="152"/>
      <c r="F813" s="153"/>
      <c r="G813" s="149"/>
      <c r="H813" s="154"/>
      <c r="I813" s="155"/>
      <c r="J813" s="155"/>
      <c r="K813" s="148"/>
      <c r="L813" s="149"/>
      <c r="M813" s="149"/>
    </row>
    <row r="814" spans="1:13">
      <c r="A814" s="150"/>
      <c r="B814" s="150"/>
      <c r="C814" s="150"/>
      <c r="D814" s="151"/>
      <c r="E814" s="152"/>
      <c r="F814" s="153"/>
      <c r="G814" s="149"/>
      <c r="H814" s="154"/>
      <c r="I814" s="155"/>
      <c r="J814" s="155"/>
      <c r="K814" s="148"/>
      <c r="L814" s="149"/>
      <c r="M814" s="149"/>
    </row>
    <row r="815" spans="1:13">
      <c r="A815" s="150"/>
      <c r="B815" s="150"/>
      <c r="C815" s="150"/>
      <c r="D815" s="151"/>
      <c r="E815" s="152"/>
      <c r="F815" s="153"/>
      <c r="G815" s="149"/>
      <c r="H815" s="154"/>
      <c r="I815" s="155"/>
      <c r="J815" s="155"/>
      <c r="K815" s="148"/>
      <c r="L815" s="149"/>
      <c r="M815" s="149"/>
    </row>
    <row r="816" spans="1:13">
      <c r="A816" s="150"/>
      <c r="B816" s="150"/>
      <c r="C816" s="150"/>
      <c r="D816" s="151"/>
      <c r="E816" s="152"/>
      <c r="F816" s="153"/>
      <c r="G816" s="149"/>
      <c r="H816" s="154"/>
      <c r="I816" s="155"/>
      <c r="J816" s="155"/>
      <c r="K816" s="148"/>
      <c r="L816" s="149"/>
      <c r="M816" s="149"/>
    </row>
    <row r="817" spans="1:13">
      <c r="A817" s="150"/>
      <c r="B817" s="150"/>
      <c r="C817" s="150"/>
      <c r="D817" s="151"/>
      <c r="E817" s="152"/>
      <c r="F817" s="153"/>
      <c r="G817" s="149"/>
      <c r="H817" s="154"/>
      <c r="I817" s="155"/>
      <c r="J817" s="155"/>
      <c r="K817" s="148"/>
      <c r="L817" s="149"/>
      <c r="M817" s="149"/>
    </row>
    <row r="818" spans="1:13">
      <c r="A818" s="150"/>
      <c r="B818" s="150"/>
      <c r="C818" s="150"/>
      <c r="D818" s="151"/>
      <c r="E818" s="152"/>
      <c r="F818" s="153"/>
      <c r="G818" s="149"/>
      <c r="H818" s="154"/>
      <c r="I818" s="155"/>
      <c r="J818" s="155"/>
      <c r="K818" s="148"/>
      <c r="L818" s="149"/>
      <c r="M818" s="149"/>
    </row>
    <row r="819" spans="1:13">
      <c r="A819" s="150"/>
      <c r="B819" s="150"/>
      <c r="C819" s="150"/>
      <c r="D819" s="151"/>
      <c r="E819" s="152"/>
      <c r="F819" s="153"/>
      <c r="G819" s="149"/>
      <c r="H819" s="154"/>
      <c r="I819" s="155"/>
      <c r="J819" s="155"/>
      <c r="K819" s="148"/>
      <c r="L819" s="149"/>
      <c r="M819" s="149"/>
    </row>
    <row r="820" spans="1:13">
      <c r="A820" s="150"/>
      <c r="B820" s="150"/>
      <c r="C820" s="150"/>
      <c r="D820" s="151"/>
      <c r="E820" s="152"/>
      <c r="F820" s="153"/>
      <c r="G820" s="149"/>
      <c r="H820" s="154"/>
      <c r="I820" s="155"/>
      <c r="J820" s="155"/>
      <c r="K820" s="148"/>
      <c r="L820" s="149"/>
      <c r="M820" s="149"/>
    </row>
    <row r="821" spans="1:13">
      <c r="A821" s="150"/>
      <c r="B821" s="150"/>
      <c r="C821" s="150"/>
      <c r="D821" s="151"/>
      <c r="E821" s="152"/>
      <c r="F821" s="153"/>
      <c r="G821" s="149"/>
      <c r="H821" s="154"/>
      <c r="I821" s="155"/>
      <c r="J821" s="155"/>
      <c r="K821" s="148"/>
      <c r="L821" s="149"/>
      <c r="M821" s="149"/>
    </row>
    <row r="822" spans="1:13">
      <c r="A822" s="150"/>
      <c r="B822" s="150"/>
      <c r="C822" s="150"/>
      <c r="D822" s="151"/>
      <c r="E822" s="152"/>
      <c r="F822" s="153"/>
      <c r="G822" s="149"/>
      <c r="H822" s="154"/>
      <c r="I822" s="155"/>
      <c r="J822" s="155"/>
      <c r="K822" s="148"/>
      <c r="L822" s="149"/>
      <c r="M822" s="149"/>
    </row>
    <row r="823" spans="1:13">
      <c r="A823" s="150"/>
      <c r="B823" s="150"/>
      <c r="C823" s="150"/>
      <c r="D823" s="151"/>
      <c r="E823" s="152"/>
      <c r="F823" s="153"/>
      <c r="G823" s="149"/>
      <c r="H823" s="154"/>
      <c r="I823" s="155"/>
      <c r="J823" s="155"/>
      <c r="K823" s="148"/>
      <c r="L823" s="149"/>
      <c r="M823" s="149"/>
    </row>
    <row r="824" spans="1:13">
      <c r="A824" s="150"/>
      <c r="B824" s="150"/>
      <c r="C824" s="150"/>
      <c r="D824" s="151"/>
      <c r="E824" s="152"/>
      <c r="F824" s="153"/>
      <c r="G824" s="149"/>
      <c r="H824" s="154"/>
      <c r="I824" s="155"/>
      <c r="J824" s="155"/>
      <c r="K824" s="148"/>
      <c r="L824" s="149"/>
      <c r="M824" s="149"/>
    </row>
    <row r="825" spans="1:13">
      <c r="A825" s="150"/>
      <c r="B825" s="150"/>
      <c r="C825" s="150"/>
      <c r="D825" s="151"/>
      <c r="E825" s="152"/>
      <c r="F825" s="153"/>
      <c r="G825" s="149"/>
      <c r="H825" s="154"/>
      <c r="I825" s="155"/>
      <c r="J825" s="155"/>
      <c r="K825" s="148"/>
      <c r="L825" s="149"/>
      <c r="M825" s="149"/>
    </row>
    <row r="826" spans="1:13">
      <c r="A826" s="150"/>
      <c r="B826" s="150"/>
      <c r="C826" s="150"/>
      <c r="D826" s="151"/>
      <c r="E826" s="152"/>
      <c r="F826" s="153"/>
      <c r="G826" s="149"/>
      <c r="H826" s="154"/>
      <c r="I826" s="155"/>
      <c r="J826" s="155"/>
      <c r="K826" s="148"/>
      <c r="L826" s="149"/>
      <c r="M826" s="149"/>
    </row>
    <row r="827" spans="1:13">
      <c r="A827" s="150"/>
      <c r="B827" s="150"/>
      <c r="C827" s="150"/>
      <c r="D827" s="151"/>
      <c r="E827" s="152"/>
      <c r="F827" s="153"/>
      <c r="G827" s="149"/>
      <c r="H827" s="154"/>
      <c r="I827" s="155"/>
      <c r="J827" s="155"/>
      <c r="K827" s="148"/>
      <c r="L827" s="149"/>
      <c r="M827" s="149"/>
    </row>
    <row r="828" spans="1:13">
      <c r="A828" s="150"/>
      <c r="B828" s="150"/>
      <c r="C828" s="150"/>
      <c r="D828" s="151"/>
      <c r="E828" s="152"/>
      <c r="F828" s="153"/>
      <c r="G828" s="149"/>
      <c r="H828" s="154"/>
      <c r="I828" s="155"/>
      <c r="J828" s="155"/>
      <c r="K828" s="148"/>
      <c r="L828" s="149"/>
      <c r="M828" s="149"/>
    </row>
    <row r="829" spans="1:13">
      <c r="A829" s="150"/>
      <c r="B829" s="150"/>
      <c r="C829" s="150"/>
      <c r="D829" s="151"/>
      <c r="E829" s="152"/>
      <c r="F829" s="153"/>
      <c r="G829" s="149"/>
      <c r="H829" s="154"/>
      <c r="I829" s="155"/>
      <c r="J829" s="155"/>
      <c r="K829" s="148"/>
      <c r="L829" s="149"/>
      <c r="M829" s="149"/>
    </row>
    <row r="830" spans="1:13">
      <c r="A830" s="150"/>
      <c r="B830" s="150"/>
      <c r="C830" s="150"/>
      <c r="D830" s="151"/>
      <c r="E830" s="152"/>
      <c r="F830" s="153"/>
      <c r="G830" s="149"/>
      <c r="H830" s="154"/>
      <c r="I830" s="155"/>
      <c r="J830" s="155"/>
      <c r="K830" s="148"/>
      <c r="L830" s="149"/>
      <c r="M830" s="149"/>
    </row>
    <row r="831" spans="1:13">
      <c r="A831" s="150"/>
      <c r="B831" s="150"/>
      <c r="C831" s="150"/>
      <c r="D831" s="151"/>
      <c r="E831" s="152"/>
      <c r="F831" s="153"/>
      <c r="G831" s="149"/>
      <c r="H831" s="154"/>
      <c r="I831" s="155"/>
      <c r="J831" s="155"/>
      <c r="K831" s="148"/>
      <c r="L831" s="149"/>
      <c r="M831" s="149"/>
    </row>
    <row r="832" spans="1:13">
      <c r="A832" s="150"/>
      <c r="B832" s="150"/>
      <c r="C832" s="150"/>
      <c r="D832" s="151"/>
      <c r="E832" s="152"/>
      <c r="F832" s="153"/>
      <c r="G832" s="149"/>
      <c r="H832" s="154"/>
      <c r="I832" s="155"/>
      <c r="J832" s="155"/>
      <c r="K832" s="148"/>
      <c r="L832" s="149"/>
      <c r="M832" s="149"/>
    </row>
    <row r="833" spans="1:13">
      <c r="A833" s="150"/>
      <c r="B833" s="150"/>
      <c r="C833" s="150"/>
      <c r="D833" s="151"/>
      <c r="E833" s="152"/>
      <c r="F833" s="153"/>
      <c r="G833" s="149"/>
      <c r="H833" s="154"/>
      <c r="I833" s="155"/>
      <c r="J833" s="155"/>
      <c r="K833" s="148"/>
      <c r="L833" s="149"/>
      <c r="M833" s="149"/>
    </row>
    <row r="834" spans="1:13">
      <c r="A834" s="150"/>
      <c r="B834" s="150"/>
      <c r="C834" s="150"/>
      <c r="D834" s="151"/>
      <c r="E834" s="152"/>
      <c r="F834" s="153"/>
      <c r="G834" s="149"/>
      <c r="H834" s="154"/>
      <c r="I834" s="155"/>
      <c r="J834" s="155"/>
      <c r="K834" s="148"/>
      <c r="L834" s="149"/>
      <c r="M834" s="149"/>
    </row>
    <row r="835" spans="1:13">
      <c r="A835" s="150"/>
      <c r="B835" s="150"/>
      <c r="C835" s="150"/>
      <c r="D835" s="151"/>
      <c r="E835" s="152"/>
      <c r="F835" s="153"/>
      <c r="G835" s="149"/>
      <c r="H835" s="154"/>
      <c r="I835" s="155"/>
      <c r="J835" s="155"/>
      <c r="K835" s="148"/>
      <c r="L835" s="149"/>
      <c r="M835" s="149"/>
    </row>
    <row r="836" spans="1:13">
      <c r="A836" s="150"/>
      <c r="B836" s="150"/>
      <c r="C836" s="150"/>
      <c r="D836" s="151"/>
      <c r="E836" s="152"/>
      <c r="F836" s="153"/>
      <c r="G836" s="149"/>
      <c r="H836" s="154"/>
      <c r="I836" s="155"/>
      <c r="J836" s="155"/>
      <c r="K836" s="148"/>
      <c r="L836" s="149"/>
      <c r="M836" s="149"/>
    </row>
    <row r="837" spans="1:13">
      <c r="A837" s="150"/>
      <c r="B837" s="150"/>
      <c r="C837" s="150"/>
      <c r="D837" s="151"/>
      <c r="E837" s="152"/>
      <c r="F837" s="153"/>
      <c r="G837" s="149"/>
      <c r="H837" s="154"/>
      <c r="I837" s="155"/>
      <c r="J837" s="155"/>
      <c r="K837" s="148"/>
      <c r="L837" s="149"/>
      <c r="M837" s="149"/>
    </row>
    <row r="838" spans="1:13">
      <c r="A838" s="150"/>
      <c r="B838" s="150"/>
      <c r="C838" s="150"/>
      <c r="D838" s="151"/>
      <c r="E838" s="152"/>
      <c r="F838" s="153"/>
      <c r="G838" s="149"/>
      <c r="H838" s="154"/>
      <c r="I838" s="155"/>
      <c r="J838" s="155"/>
      <c r="K838" s="148"/>
      <c r="L838" s="149"/>
      <c r="M838" s="149"/>
    </row>
    <row r="839" spans="1:13">
      <c r="A839" s="150"/>
      <c r="B839" s="150"/>
      <c r="C839" s="150"/>
      <c r="D839" s="151"/>
      <c r="E839" s="152"/>
      <c r="F839" s="153"/>
      <c r="G839" s="149"/>
      <c r="H839" s="154"/>
      <c r="I839" s="155"/>
      <c r="J839" s="155"/>
      <c r="K839" s="148"/>
      <c r="L839" s="149"/>
      <c r="M839" s="149"/>
    </row>
    <row r="840" spans="1:13">
      <c r="A840" s="150"/>
      <c r="B840" s="150"/>
      <c r="C840" s="150"/>
      <c r="D840" s="151"/>
      <c r="E840" s="152"/>
      <c r="F840" s="153"/>
      <c r="G840" s="149"/>
      <c r="H840" s="154"/>
      <c r="I840" s="155"/>
      <c r="J840" s="155"/>
      <c r="K840" s="148"/>
      <c r="L840" s="149"/>
      <c r="M840" s="149"/>
    </row>
    <row r="841" spans="1:13">
      <c r="A841" s="150"/>
      <c r="B841" s="150"/>
      <c r="C841" s="150"/>
      <c r="D841" s="151"/>
      <c r="E841" s="152"/>
      <c r="F841" s="153"/>
      <c r="G841" s="149"/>
      <c r="H841" s="154"/>
      <c r="I841" s="155"/>
      <c r="J841" s="155"/>
      <c r="K841" s="148"/>
      <c r="L841" s="149"/>
      <c r="M841" s="149"/>
    </row>
    <row r="842" spans="1:13">
      <c r="A842" s="150"/>
      <c r="B842" s="150"/>
      <c r="C842" s="150"/>
      <c r="D842" s="151"/>
      <c r="E842" s="152"/>
      <c r="F842" s="153"/>
      <c r="G842" s="149"/>
      <c r="H842" s="154"/>
      <c r="I842" s="155"/>
      <c r="J842" s="155"/>
      <c r="K842" s="148"/>
      <c r="L842" s="149"/>
      <c r="M842" s="149"/>
    </row>
    <row r="843" spans="1:13">
      <c r="A843" s="150"/>
      <c r="B843" s="150"/>
      <c r="C843" s="150"/>
      <c r="D843" s="151"/>
      <c r="E843" s="152"/>
      <c r="F843" s="153"/>
      <c r="G843" s="149"/>
      <c r="H843" s="154"/>
      <c r="I843" s="155"/>
      <c r="J843" s="155"/>
      <c r="K843" s="148"/>
      <c r="L843" s="149"/>
      <c r="M843" s="149"/>
    </row>
    <row r="844" spans="1:13">
      <c r="A844" s="150"/>
      <c r="B844" s="150"/>
      <c r="C844" s="150"/>
      <c r="D844" s="151"/>
      <c r="E844" s="152"/>
      <c r="F844" s="153"/>
      <c r="G844" s="149"/>
      <c r="H844" s="154"/>
      <c r="I844" s="155"/>
      <c r="J844" s="155"/>
      <c r="K844" s="148"/>
      <c r="L844" s="149"/>
      <c r="M844" s="149"/>
    </row>
    <row r="845" spans="1:13">
      <c r="A845" s="150"/>
      <c r="B845" s="150"/>
      <c r="C845" s="150"/>
      <c r="D845" s="151"/>
      <c r="E845" s="152"/>
      <c r="F845" s="153"/>
      <c r="G845" s="149"/>
      <c r="H845" s="154"/>
      <c r="I845" s="155"/>
      <c r="J845" s="155"/>
      <c r="K845" s="148"/>
      <c r="L845" s="149"/>
      <c r="M845" s="149"/>
    </row>
    <row r="846" spans="1:13">
      <c r="A846" s="150"/>
      <c r="B846" s="150"/>
      <c r="C846" s="150"/>
      <c r="D846" s="151"/>
      <c r="E846" s="152"/>
      <c r="F846" s="153"/>
      <c r="G846" s="149"/>
      <c r="H846" s="154"/>
      <c r="I846" s="155"/>
      <c r="J846" s="155"/>
      <c r="K846" s="148"/>
      <c r="L846" s="149"/>
      <c r="M846" s="149"/>
    </row>
    <row r="847" spans="1:13">
      <c r="A847" s="150"/>
      <c r="B847" s="150"/>
      <c r="C847" s="150"/>
      <c r="D847" s="151"/>
      <c r="E847" s="152"/>
      <c r="F847" s="153"/>
      <c r="G847" s="149"/>
      <c r="H847" s="154"/>
      <c r="I847" s="155"/>
      <c r="J847" s="155"/>
      <c r="K847" s="148"/>
      <c r="L847" s="149"/>
      <c r="M847" s="149"/>
    </row>
    <row r="848" spans="1:13">
      <c r="A848" s="150"/>
      <c r="B848" s="150"/>
      <c r="C848" s="150"/>
      <c r="D848" s="151"/>
      <c r="E848" s="152"/>
      <c r="F848" s="153"/>
      <c r="G848" s="149"/>
      <c r="H848" s="154"/>
      <c r="I848" s="155"/>
      <c r="J848" s="155"/>
      <c r="K848" s="148"/>
      <c r="L848" s="149"/>
      <c r="M848" s="149"/>
    </row>
    <row r="849" spans="1:13">
      <c r="A849" s="150"/>
      <c r="B849" s="150"/>
      <c r="C849" s="150"/>
      <c r="D849" s="151"/>
      <c r="E849" s="152"/>
      <c r="F849" s="153"/>
      <c r="G849" s="149"/>
      <c r="H849" s="154"/>
      <c r="I849" s="155"/>
      <c r="J849" s="155"/>
      <c r="K849" s="148"/>
      <c r="L849" s="149"/>
      <c r="M849" s="149"/>
    </row>
    <row r="850" spans="1:13">
      <c r="A850" s="150"/>
      <c r="B850" s="150"/>
      <c r="C850" s="150"/>
      <c r="D850" s="151"/>
      <c r="E850" s="152"/>
      <c r="F850" s="153"/>
      <c r="G850" s="149"/>
      <c r="H850" s="154"/>
      <c r="I850" s="155"/>
      <c r="J850" s="155"/>
      <c r="K850" s="148"/>
      <c r="L850" s="149"/>
      <c r="M850" s="149"/>
    </row>
    <row r="851" spans="1:13">
      <c r="A851" s="150"/>
      <c r="B851" s="150"/>
      <c r="C851" s="150"/>
      <c r="D851" s="151"/>
      <c r="E851" s="152"/>
      <c r="F851" s="153"/>
      <c r="G851" s="149"/>
      <c r="H851" s="154"/>
      <c r="I851" s="155"/>
      <c r="J851" s="155"/>
      <c r="K851" s="148"/>
      <c r="L851" s="149"/>
      <c r="M851" s="149"/>
    </row>
    <row r="852" spans="1:13">
      <c r="A852" s="150"/>
      <c r="B852" s="150"/>
      <c r="C852" s="150"/>
      <c r="D852" s="151"/>
      <c r="E852" s="152"/>
      <c r="F852" s="153"/>
      <c r="G852" s="149"/>
      <c r="H852" s="154"/>
      <c r="I852" s="155"/>
      <c r="J852" s="155"/>
      <c r="K852" s="148"/>
      <c r="L852" s="149"/>
      <c r="M852" s="149"/>
    </row>
    <row r="853" spans="1:13">
      <c r="A853" s="150"/>
      <c r="B853" s="150"/>
      <c r="C853" s="150"/>
      <c r="D853" s="151"/>
      <c r="E853" s="152"/>
      <c r="F853" s="153"/>
      <c r="G853" s="149"/>
      <c r="H853" s="154"/>
      <c r="I853" s="155"/>
      <c r="J853" s="155"/>
      <c r="K853" s="148"/>
      <c r="L853" s="149"/>
      <c r="M853" s="149"/>
    </row>
    <row r="854" spans="1:13">
      <c r="A854" s="150"/>
      <c r="B854" s="150"/>
      <c r="C854" s="150"/>
      <c r="D854" s="151"/>
      <c r="E854" s="152"/>
      <c r="F854" s="153"/>
      <c r="G854" s="149"/>
      <c r="H854" s="154"/>
      <c r="I854" s="155"/>
      <c r="J854" s="155"/>
      <c r="K854" s="148"/>
      <c r="L854" s="149"/>
      <c r="M854" s="149"/>
    </row>
    <row r="855" spans="1:13">
      <c r="A855" s="150"/>
      <c r="B855" s="150"/>
      <c r="C855" s="150"/>
      <c r="D855" s="151"/>
      <c r="E855" s="152"/>
      <c r="F855" s="153"/>
      <c r="G855" s="149"/>
      <c r="H855" s="154"/>
      <c r="I855" s="155"/>
      <c r="J855" s="155"/>
      <c r="K855" s="148"/>
      <c r="L855" s="149"/>
      <c r="M855" s="149"/>
    </row>
    <row r="856" spans="1:13">
      <c r="A856" s="150"/>
      <c r="B856" s="150"/>
      <c r="C856" s="150"/>
      <c r="D856" s="151"/>
      <c r="E856" s="152"/>
      <c r="F856" s="153"/>
      <c r="G856" s="149"/>
      <c r="H856" s="154"/>
      <c r="I856" s="155"/>
      <c r="J856" s="155"/>
      <c r="K856" s="148"/>
      <c r="L856" s="149"/>
      <c r="M856" s="149"/>
    </row>
    <row r="857" spans="1:13">
      <c r="A857" s="150"/>
      <c r="B857" s="150"/>
      <c r="C857" s="150"/>
      <c r="D857" s="151"/>
      <c r="E857" s="152"/>
      <c r="F857" s="153"/>
      <c r="G857" s="149"/>
      <c r="H857" s="154"/>
      <c r="I857" s="155"/>
      <c r="J857" s="155"/>
      <c r="K857" s="148"/>
      <c r="L857" s="149"/>
      <c r="M857" s="149"/>
    </row>
    <row r="858" spans="1:13">
      <c r="A858" s="150"/>
      <c r="B858" s="150"/>
      <c r="C858" s="150"/>
      <c r="D858" s="151"/>
      <c r="E858" s="152"/>
      <c r="F858" s="153"/>
      <c r="G858" s="149"/>
      <c r="H858" s="154"/>
      <c r="I858" s="155"/>
      <c r="J858" s="155"/>
      <c r="K858" s="148"/>
      <c r="L858" s="149"/>
      <c r="M858" s="149"/>
    </row>
    <row r="859" spans="1:13">
      <c r="A859" s="150"/>
      <c r="B859" s="150"/>
      <c r="C859" s="150"/>
      <c r="D859" s="151"/>
      <c r="E859" s="152"/>
      <c r="F859" s="153"/>
      <c r="G859" s="149"/>
      <c r="H859" s="154"/>
      <c r="I859" s="155"/>
      <c r="J859" s="155"/>
      <c r="K859" s="148"/>
      <c r="L859" s="149"/>
      <c r="M859" s="149"/>
    </row>
    <row r="860" spans="1:13">
      <c r="A860" s="150"/>
      <c r="B860" s="150"/>
      <c r="C860" s="150"/>
      <c r="D860" s="151"/>
      <c r="E860" s="152"/>
      <c r="F860" s="153"/>
      <c r="G860" s="149"/>
      <c r="H860" s="154"/>
      <c r="I860" s="155"/>
      <c r="J860" s="155"/>
      <c r="K860" s="148"/>
      <c r="L860" s="149"/>
      <c r="M860" s="149"/>
    </row>
    <row r="861" spans="1:13">
      <c r="A861" s="150"/>
      <c r="B861" s="150"/>
      <c r="C861" s="150"/>
      <c r="D861" s="151"/>
      <c r="E861" s="152"/>
      <c r="F861" s="153"/>
      <c r="G861" s="149"/>
      <c r="H861" s="154"/>
      <c r="I861" s="155"/>
      <c r="J861" s="155"/>
      <c r="K861" s="148"/>
      <c r="L861" s="149"/>
      <c r="M861" s="149"/>
    </row>
    <row r="862" spans="1:13">
      <c r="A862" s="150"/>
      <c r="B862" s="150"/>
      <c r="C862" s="150"/>
      <c r="D862" s="151"/>
      <c r="E862" s="152"/>
      <c r="F862" s="153"/>
      <c r="G862" s="149"/>
      <c r="H862" s="154"/>
      <c r="I862" s="155"/>
      <c r="J862" s="155"/>
      <c r="K862" s="148"/>
      <c r="L862" s="149"/>
      <c r="M862" s="149"/>
    </row>
    <row r="863" spans="1:13">
      <c r="A863" s="150"/>
      <c r="B863" s="150"/>
      <c r="C863" s="150"/>
      <c r="D863" s="151"/>
      <c r="E863" s="152"/>
      <c r="F863" s="153"/>
      <c r="G863" s="149"/>
      <c r="H863" s="154"/>
      <c r="I863" s="155"/>
      <c r="J863" s="155"/>
      <c r="K863" s="148"/>
      <c r="L863" s="149"/>
      <c r="M863" s="149"/>
    </row>
    <row r="864" spans="1:13">
      <c r="A864" s="150"/>
      <c r="B864" s="150"/>
      <c r="C864" s="150"/>
      <c r="D864" s="151"/>
      <c r="E864" s="152"/>
      <c r="F864" s="153"/>
      <c r="G864" s="149"/>
      <c r="H864" s="154"/>
      <c r="I864" s="155"/>
      <c r="J864" s="155"/>
      <c r="K864" s="148"/>
      <c r="L864" s="149"/>
      <c r="M864" s="149"/>
    </row>
    <row r="865" spans="1:13">
      <c r="A865" s="150"/>
      <c r="B865" s="150"/>
      <c r="C865" s="150"/>
      <c r="D865" s="151"/>
      <c r="E865" s="152"/>
      <c r="F865" s="153"/>
      <c r="G865" s="149"/>
      <c r="H865" s="154"/>
      <c r="I865" s="155"/>
      <c r="J865" s="155"/>
      <c r="K865" s="148"/>
      <c r="L865" s="149"/>
      <c r="M865" s="149"/>
    </row>
    <row r="866" spans="1:13">
      <c r="A866" s="150"/>
      <c r="B866" s="150"/>
      <c r="C866" s="150"/>
      <c r="D866" s="151"/>
      <c r="E866" s="152"/>
      <c r="F866" s="153"/>
      <c r="G866" s="149"/>
      <c r="H866" s="154"/>
      <c r="I866" s="155"/>
      <c r="J866" s="155"/>
      <c r="K866" s="148"/>
      <c r="L866" s="149"/>
      <c r="M866" s="149"/>
    </row>
    <row r="867" spans="1:13">
      <c r="A867" s="150"/>
      <c r="B867" s="150"/>
      <c r="C867" s="150"/>
      <c r="D867" s="151"/>
      <c r="E867" s="152"/>
      <c r="F867" s="153"/>
      <c r="G867" s="149"/>
      <c r="H867" s="154"/>
      <c r="I867" s="155"/>
      <c r="J867" s="155"/>
      <c r="K867" s="148"/>
      <c r="L867" s="149"/>
      <c r="M867" s="149"/>
    </row>
    <row r="868" spans="1:13">
      <c r="A868" s="150"/>
      <c r="B868" s="150"/>
      <c r="C868" s="150"/>
      <c r="D868" s="151"/>
      <c r="E868" s="152"/>
      <c r="F868" s="153"/>
      <c r="G868" s="149"/>
      <c r="H868" s="154"/>
      <c r="I868" s="155"/>
      <c r="J868" s="155"/>
      <c r="K868" s="148"/>
      <c r="L868" s="149"/>
      <c r="M868" s="149"/>
    </row>
    <row r="869" spans="1:13">
      <c r="A869" s="150"/>
      <c r="B869" s="150"/>
      <c r="C869" s="150"/>
      <c r="D869" s="151"/>
      <c r="E869" s="152"/>
      <c r="F869" s="153"/>
      <c r="G869" s="149"/>
      <c r="H869" s="154"/>
      <c r="I869" s="155"/>
      <c r="J869" s="155"/>
      <c r="K869" s="148"/>
      <c r="L869" s="149"/>
      <c r="M869" s="149"/>
    </row>
    <row r="870" spans="1:13">
      <c r="A870" s="150"/>
      <c r="B870" s="150"/>
      <c r="C870" s="150"/>
      <c r="D870" s="151"/>
      <c r="E870" s="152"/>
      <c r="F870" s="153"/>
      <c r="G870" s="149"/>
      <c r="H870" s="154"/>
      <c r="I870" s="155"/>
      <c r="J870" s="155"/>
      <c r="K870" s="148"/>
      <c r="L870" s="149"/>
      <c r="M870" s="149"/>
    </row>
    <row r="871" spans="1:13">
      <c r="A871" s="150"/>
      <c r="B871" s="150"/>
      <c r="C871" s="150"/>
      <c r="D871" s="151"/>
      <c r="E871" s="152"/>
      <c r="F871" s="153"/>
      <c r="G871" s="149"/>
      <c r="H871" s="154"/>
      <c r="I871" s="155"/>
      <c r="J871" s="155"/>
      <c r="K871" s="148"/>
      <c r="L871" s="149"/>
      <c r="M871" s="149"/>
    </row>
    <row r="872" spans="1:13">
      <c r="A872" s="150"/>
      <c r="B872" s="150"/>
      <c r="C872" s="150"/>
      <c r="D872" s="151"/>
      <c r="E872" s="152"/>
      <c r="F872" s="153"/>
      <c r="G872" s="149"/>
      <c r="H872" s="154"/>
      <c r="I872" s="155"/>
      <c r="J872" s="155"/>
      <c r="K872" s="148"/>
      <c r="L872" s="149"/>
      <c r="M872" s="149"/>
    </row>
    <row r="873" spans="1:13">
      <c r="A873" s="150"/>
      <c r="B873" s="150"/>
      <c r="C873" s="150"/>
      <c r="D873" s="151"/>
      <c r="E873" s="152"/>
      <c r="F873" s="153"/>
      <c r="G873" s="149"/>
      <c r="H873" s="154"/>
      <c r="I873" s="155"/>
      <c r="J873" s="155"/>
      <c r="K873" s="148"/>
      <c r="L873" s="149"/>
      <c r="M873" s="149"/>
    </row>
    <row r="874" spans="1:13">
      <c r="A874" s="150"/>
      <c r="B874" s="150"/>
      <c r="C874" s="150"/>
      <c r="D874" s="151"/>
      <c r="E874" s="152"/>
      <c r="F874" s="153"/>
      <c r="G874" s="149"/>
      <c r="H874" s="154"/>
      <c r="I874" s="155"/>
      <c r="J874" s="155"/>
      <c r="K874" s="148"/>
      <c r="L874" s="149"/>
      <c r="M874" s="149"/>
    </row>
    <row r="875" spans="1:13">
      <c r="A875" s="150"/>
      <c r="B875" s="150"/>
      <c r="C875" s="150"/>
      <c r="D875" s="151"/>
      <c r="E875" s="152"/>
      <c r="F875" s="153"/>
      <c r="G875" s="149"/>
      <c r="H875" s="154"/>
      <c r="I875" s="155"/>
      <c r="J875" s="155"/>
      <c r="K875" s="148"/>
      <c r="L875" s="149"/>
      <c r="M875" s="149"/>
    </row>
    <row r="876" spans="1:13">
      <c r="A876" s="150"/>
      <c r="B876" s="150"/>
      <c r="C876" s="150"/>
      <c r="D876" s="151"/>
      <c r="E876" s="152"/>
      <c r="F876" s="153"/>
      <c r="G876" s="149"/>
      <c r="H876" s="154"/>
      <c r="I876" s="155"/>
      <c r="J876" s="155"/>
      <c r="K876" s="148"/>
      <c r="L876" s="149"/>
      <c r="M876" s="149"/>
    </row>
    <row r="877" spans="1:13">
      <c r="A877" s="150"/>
      <c r="B877" s="150"/>
      <c r="C877" s="150"/>
      <c r="D877" s="151"/>
      <c r="E877" s="152"/>
      <c r="F877" s="153"/>
      <c r="G877" s="149"/>
      <c r="H877" s="154"/>
      <c r="I877" s="155"/>
      <c r="J877" s="155"/>
      <c r="K877" s="148"/>
      <c r="L877" s="149"/>
      <c r="M877" s="149"/>
    </row>
    <row r="878" spans="1:13">
      <c r="A878" s="150"/>
      <c r="B878" s="150"/>
      <c r="C878" s="150"/>
      <c r="D878" s="151"/>
      <c r="E878" s="152"/>
      <c r="F878" s="153"/>
      <c r="G878" s="149"/>
      <c r="H878" s="154"/>
      <c r="I878" s="155"/>
      <c r="J878" s="155"/>
      <c r="K878" s="148"/>
      <c r="L878" s="149"/>
      <c r="M878" s="149"/>
    </row>
    <row r="879" spans="1:13">
      <c r="A879" s="150"/>
      <c r="B879" s="150"/>
      <c r="C879" s="150"/>
      <c r="D879" s="151"/>
      <c r="E879" s="152"/>
      <c r="F879" s="153"/>
      <c r="G879" s="149"/>
      <c r="H879" s="154"/>
      <c r="I879" s="155"/>
      <c r="J879" s="155"/>
      <c r="K879" s="148"/>
      <c r="L879" s="149"/>
      <c r="M879" s="149"/>
    </row>
    <row r="880" spans="1:13">
      <c r="A880" s="150"/>
      <c r="B880" s="150"/>
      <c r="C880" s="150"/>
      <c r="D880" s="151"/>
      <c r="E880" s="152"/>
      <c r="F880" s="153"/>
      <c r="G880" s="149"/>
      <c r="H880" s="154"/>
      <c r="I880" s="155"/>
      <c r="J880" s="155"/>
      <c r="K880" s="148"/>
      <c r="L880" s="149"/>
      <c r="M880" s="149"/>
    </row>
    <row r="881" spans="1:13">
      <c r="A881" s="150"/>
      <c r="B881" s="150"/>
      <c r="C881" s="150"/>
      <c r="D881" s="151"/>
      <c r="E881" s="152"/>
      <c r="F881" s="153"/>
      <c r="G881" s="149"/>
      <c r="H881" s="154"/>
      <c r="I881" s="155"/>
      <c r="J881" s="155"/>
      <c r="K881" s="148"/>
      <c r="L881" s="149"/>
      <c r="M881" s="149"/>
    </row>
    <row r="882" spans="1:13">
      <c r="A882" s="150"/>
      <c r="B882" s="150"/>
      <c r="C882" s="150"/>
      <c r="D882" s="151"/>
      <c r="E882" s="152"/>
      <c r="F882" s="153"/>
      <c r="G882" s="149"/>
      <c r="H882" s="154"/>
      <c r="I882" s="155"/>
      <c r="J882" s="155"/>
      <c r="K882" s="148"/>
      <c r="L882" s="149"/>
      <c r="M882" s="149"/>
    </row>
    <row r="883" spans="1:13">
      <c r="A883" s="150"/>
      <c r="B883" s="150"/>
      <c r="C883" s="150"/>
      <c r="D883" s="151"/>
      <c r="E883" s="152"/>
      <c r="F883" s="153"/>
      <c r="G883" s="149"/>
      <c r="H883" s="154"/>
      <c r="I883" s="155"/>
      <c r="J883" s="155"/>
      <c r="K883" s="148"/>
      <c r="L883" s="149"/>
      <c r="M883" s="149"/>
    </row>
    <row r="884" spans="1:13">
      <c r="A884" s="150"/>
      <c r="B884" s="150"/>
      <c r="C884" s="150"/>
      <c r="D884" s="151"/>
      <c r="E884" s="152"/>
      <c r="F884" s="153"/>
      <c r="G884" s="149"/>
      <c r="H884" s="154"/>
      <c r="I884" s="155"/>
      <c r="J884" s="155"/>
      <c r="K884" s="148"/>
      <c r="L884" s="149"/>
      <c r="M884" s="149"/>
    </row>
    <row r="885" spans="1:13">
      <c r="A885" s="150"/>
      <c r="B885" s="150"/>
      <c r="C885" s="150"/>
      <c r="D885" s="151"/>
      <c r="E885" s="152"/>
      <c r="F885" s="153"/>
      <c r="G885" s="149"/>
      <c r="H885" s="154"/>
      <c r="I885" s="155"/>
      <c r="J885" s="155"/>
      <c r="K885" s="148"/>
      <c r="L885" s="149"/>
      <c r="M885" s="149"/>
    </row>
    <row r="886" spans="1:13">
      <c r="A886" s="150"/>
      <c r="B886" s="150"/>
      <c r="C886" s="150"/>
      <c r="D886" s="151"/>
      <c r="E886" s="152"/>
      <c r="F886" s="153"/>
      <c r="G886" s="149"/>
      <c r="H886" s="154"/>
      <c r="I886" s="155"/>
      <c r="J886" s="155"/>
      <c r="K886" s="148"/>
      <c r="L886" s="149"/>
      <c r="M886" s="149"/>
    </row>
    <row r="887" spans="1:13">
      <c r="A887" s="150"/>
      <c r="B887" s="150"/>
      <c r="C887" s="150"/>
      <c r="D887" s="151"/>
      <c r="E887" s="152"/>
      <c r="F887" s="153"/>
      <c r="G887" s="149"/>
      <c r="H887" s="154"/>
      <c r="I887" s="155"/>
      <c r="J887" s="155"/>
      <c r="K887" s="148"/>
      <c r="L887" s="149"/>
      <c r="M887" s="149"/>
    </row>
    <row r="888" spans="1:13">
      <c r="A888" s="150"/>
      <c r="B888" s="150"/>
      <c r="C888" s="150"/>
      <c r="D888" s="151"/>
      <c r="E888" s="152"/>
      <c r="F888" s="153"/>
      <c r="G888" s="149"/>
      <c r="H888" s="154"/>
      <c r="I888" s="155"/>
      <c r="J888" s="155"/>
      <c r="K888" s="148"/>
      <c r="L888" s="149"/>
      <c r="M888" s="149"/>
    </row>
    <row r="889" spans="1:13">
      <c r="A889" s="150"/>
      <c r="B889" s="150"/>
      <c r="C889" s="150"/>
      <c r="D889" s="151"/>
      <c r="E889" s="152"/>
      <c r="F889" s="153"/>
      <c r="G889" s="149"/>
      <c r="H889" s="154"/>
      <c r="I889" s="155"/>
      <c r="J889" s="155"/>
      <c r="K889" s="148"/>
      <c r="L889" s="149"/>
      <c r="M889" s="149"/>
    </row>
    <row r="890" spans="1:13">
      <c r="A890" s="150"/>
      <c r="B890" s="150"/>
      <c r="C890" s="150"/>
      <c r="D890" s="151"/>
      <c r="E890" s="152"/>
      <c r="F890" s="153"/>
      <c r="G890" s="149"/>
      <c r="H890" s="154"/>
      <c r="I890" s="155"/>
      <c r="J890" s="155"/>
      <c r="K890" s="148"/>
      <c r="L890" s="149"/>
      <c r="M890" s="149"/>
    </row>
    <row r="891" spans="1:13">
      <c r="A891" s="150"/>
      <c r="B891" s="150"/>
      <c r="C891" s="150"/>
      <c r="D891" s="151"/>
      <c r="E891" s="152"/>
      <c r="F891" s="153"/>
      <c r="G891" s="149"/>
      <c r="H891" s="154"/>
      <c r="I891" s="155"/>
      <c r="J891" s="155"/>
      <c r="K891" s="148"/>
      <c r="L891" s="149"/>
      <c r="M891" s="149"/>
    </row>
    <row r="892" spans="1:13">
      <c r="A892" s="150"/>
      <c r="B892" s="150"/>
      <c r="C892" s="150"/>
      <c r="D892" s="151"/>
      <c r="E892" s="152"/>
      <c r="F892" s="153"/>
      <c r="G892" s="149"/>
      <c r="H892" s="154"/>
      <c r="I892" s="155"/>
      <c r="J892" s="155"/>
      <c r="K892" s="148"/>
      <c r="L892" s="149"/>
      <c r="M892" s="149"/>
    </row>
    <row r="893" spans="1:13">
      <c r="A893" s="150"/>
      <c r="B893" s="150"/>
      <c r="C893" s="150"/>
      <c r="D893" s="151"/>
      <c r="E893" s="152"/>
      <c r="F893" s="153"/>
      <c r="G893" s="149"/>
      <c r="H893" s="154"/>
      <c r="I893" s="155"/>
      <c r="J893" s="155"/>
      <c r="K893" s="148"/>
      <c r="L893" s="149"/>
      <c r="M893" s="149"/>
    </row>
    <row r="894" spans="1:13">
      <c r="A894" s="150"/>
      <c r="B894" s="150"/>
      <c r="C894" s="150"/>
      <c r="D894" s="151"/>
      <c r="E894" s="152"/>
      <c r="F894" s="153"/>
      <c r="G894" s="149"/>
      <c r="H894" s="154"/>
      <c r="I894" s="155"/>
      <c r="J894" s="155"/>
      <c r="K894" s="148"/>
      <c r="L894" s="149"/>
      <c r="M894" s="149"/>
    </row>
    <row r="895" spans="1:13">
      <c r="A895" s="150"/>
      <c r="B895" s="150"/>
      <c r="C895" s="150"/>
      <c r="D895" s="151"/>
      <c r="E895" s="152"/>
      <c r="F895" s="153"/>
      <c r="G895" s="149"/>
      <c r="H895" s="154"/>
      <c r="I895" s="155"/>
      <c r="J895" s="155"/>
      <c r="K895" s="148"/>
      <c r="L895" s="149"/>
      <c r="M895" s="149"/>
    </row>
    <row r="896" spans="1:13">
      <c r="A896" s="150"/>
      <c r="B896" s="150"/>
      <c r="C896" s="150"/>
      <c r="D896" s="151"/>
      <c r="E896" s="152"/>
      <c r="F896" s="153"/>
      <c r="G896" s="149"/>
      <c r="H896" s="154"/>
      <c r="I896" s="155"/>
      <c r="J896" s="155"/>
      <c r="K896" s="148"/>
      <c r="L896" s="149"/>
      <c r="M896" s="149"/>
    </row>
    <row r="897" spans="1:13">
      <c r="A897" s="150"/>
      <c r="B897" s="150"/>
      <c r="C897" s="150"/>
      <c r="D897" s="151"/>
      <c r="E897" s="152"/>
      <c r="F897" s="153"/>
      <c r="G897" s="149"/>
      <c r="H897" s="154"/>
      <c r="I897" s="155"/>
      <c r="J897" s="155"/>
      <c r="K897" s="148"/>
      <c r="L897" s="149"/>
      <c r="M897" s="149"/>
    </row>
    <row r="898" spans="1:13">
      <c r="A898" s="150"/>
      <c r="B898" s="150"/>
      <c r="C898" s="150"/>
      <c r="D898" s="151"/>
      <c r="E898" s="152"/>
      <c r="F898" s="153"/>
      <c r="G898" s="149"/>
      <c r="H898" s="154"/>
      <c r="I898" s="155"/>
      <c r="J898" s="155"/>
      <c r="K898" s="148"/>
      <c r="L898" s="149"/>
      <c r="M898" s="149"/>
    </row>
    <row r="899" spans="1:13">
      <c r="A899" s="150"/>
      <c r="B899" s="150"/>
      <c r="C899" s="150"/>
      <c r="D899" s="151"/>
      <c r="E899" s="152"/>
      <c r="F899" s="153"/>
      <c r="G899" s="149"/>
      <c r="H899" s="154"/>
      <c r="I899" s="155"/>
      <c r="J899" s="155"/>
      <c r="K899" s="148"/>
      <c r="L899" s="149"/>
      <c r="M899" s="149"/>
    </row>
    <row r="900" spans="1:13">
      <c r="A900" s="150"/>
      <c r="B900" s="150"/>
      <c r="C900" s="150"/>
      <c r="D900" s="151"/>
      <c r="E900" s="152"/>
      <c r="F900" s="153"/>
      <c r="G900" s="149"/>
      <c r="H900" s="154"/>
      <c r="I900" s="155"/>
      <c r="J900" s="155"/>
      <c r="K900" s="148"/>
      <c r="L900" s="149"/>
      <c r="M900" s="149"/>
    </row>
    <row r="901" spans="1:13">
      <c r="A901" s="150"/>
      <c r="B901" s="150"/>
      <c r="C901" s="150"/>
      <c r="D901" s="151"/>
      <c r="E901" s="152"/>
      <c r="F901" s="153"/>
      <c r="G901" s="149"/>
      <c r="H901" s="154"/>
      <c r="I901" s="155"/>
      <c r="J901" s="155"/>
      <c r="K901" s="148"/>
      <c r="L901" s="149"/>
      <c r="M901" s="149"/>
    </row>
    <row r="902" spans="1:13">
      <c r="A902" s="150"/>
      <c r="B902" s="150"/>
      <c r="C902" s="150"/>
      <c r="D902" s="151"/>
      <c r="E902" s="152"/>
      <c r="F902" s="153"/>
      <c r="G902" s="149"/>
      <c r="H902" s="154"/>
      <c r="I902" s="155"/>
      <c r="J902" s="155"/>
      <c r="K902" s="148"/>
      <c r="L902" s="149"/>
      <c r="M902" s="149"/>
    </row>
    <row r="903" spans="1:13">
      <c r="A903" s="150"/>
      <c r="B903" s="150"/>
      <c r="C903" s="150"/>
      <c r="D903" s="151"/>
      <c r="E903" s="152"/>
      <c r="F903" s="153"/>
      <c r="G903" s="149"/>
      <c r="H903" s="154"/>
      <c r="I903" s="155"/>
      <c r="J903" s="155"/>
      <c r="K903" s="148"/>
      <c r="L903" s="149"/>
      <c r="M903" s="149"/>
    </row>
    <row r="904" spans="1:13">
      <c r="A904" s="150"/>
      <c r="B904" s="150"/>
      <c r="C904" s="150"/>
      <c r="D904" s="151"/>
      <c r="E904" s="152"/>
      <c r="F904" s="153"/>
      <c r="G904" s="149"/>
      <c r="H904" s="154"/>
      <c r="I904" s="155"/>
      <c r="J904" s="155"/>
      <c r="K904" s="148"/>
      <c r="L904" s="149"/>
      <c r="M904" s="149"/>
    </row>
    <row r="905" spans="1:13">
      <c r="A905" s="150"/>
      <c r="B905" s="150"/>
      <c r="C905" s="150"/>
      <c r="D905" s="151"/>
      <c r="E905" s="152"/>
      <c r="F905" s="153"/>
      <c r="G905" s="149"/>
      <c r="H905" s="154"/>
      <c r="I905" s="155"/>
      <c r="J905" s="155"/>
      <c r="K905" s="148"/>
      <c r="L905" s="149"/>
      <c r="M905" s="149"/>
    </row>
    <row r="906" spans="1:13">
      <c r="A906" s="150"/>
      <c r="B906" s="150"/>
      <c r="C906" s="150"/>
      <c r="D906" s="151"/>
      <c r="E906" s="152"/>
      <c r="F906" s="153"/>
      <c r="G906" s="149"/>
      <c r="H906" s="154"/>
      <c r="I906" s="155"/>
      <c r="J906" s="155"/>
      <c r="K906" s="148"/>
      <c r="L906" s="149"/>
      <c r="M906" s="149"/>
    </row>
    <row r="907" spans="1:13">
      <c r="A907" s="150"/>
      <c r="B907" s="150"/>
      <c r="C907" s="150"/>
      <c r="D907" s="151"/>
      <c r="E907" s="152"/>
      <c r="F907" s="153"/>
      <c r="G907" s="149"/>
      <c r="H907" s="154"/>
      <c r="I907" s="155"/>
      <c r="J907" s="155"/>
      <c r="K907" s="148"/>
      <c r="L907" s="149"/>
      <c r="M907" s="149"/>
    </row>
    <row r="908" spans="1:13">
      <c r="A908" s="150"/>
      <c r="B908" s="150"/>
      <c r="C908" s="150"/>
      <c r="D908" s="151"/>
      <c r="E908" s="152"/>
      <c r="F908" s="153"/>
      <c r="G908" s="149"/>
      <c r="H908" s="154"/>
      <c r="I908" s="155"/>
      <c r="J908" s="155"/>
      <c r="K908" s="148"/>
      <c r="L908" s="149"/>
      <c r="M908" s="149"/>
    </row>
    <row r="909" spans="1:13">
      <c r="A909" s="150"/>
      <c r="B909" s="150"/>
      <c r="C909" s="150"/>
      <c r="D909" s="151"/>
      <c r="E909" s="152"/>
      <c r="F909" s="153"/>
      <c r="G909" s="149"/>
      <c r="H909" s="154"/>
      <c r="I909" s="155"/>
      <c r="J909" s="155"/>
      <c r="K909" s="148"/>
      <c r="L909" s="149"/>
      <c r="M909" s="149"/>
    </row>
    <row r="910" spans="1:13">
      <c r="A910" s="150"/>
      <c r="B910" s="150"/>
      <c r="C910" s="150"/>
      <c r="D910" s="151"/>
      <c r="E910" s="152"/>
      <c r="F910" s="153"/>
      <c r="G910" s="149"/>
      <c r="H910" s="154"/>
      <c r="I910" s="155"/>
      <c r="J910" s="155"/>
      <c r="K910" s="148"/>
      <c r="L910" s="149"/>
      <c r="M910" s="149"/>
    </row>
    <row r="911" spans="1:13">
      <c r="A911" s="150"/>
      <c r="B911" s="150"/>
      <c r="C911" s="150"/>
      <c r="D911" s="151"/>
      <c r="E911" s="152"/>
      <c r="F911" s="153"/>
      <c r="G911" s="149"/>
      <c r="H911" s="154"/>
      <c r="I911" s="155"/>
      <c r="J911" s="155"/>
      <c r="K911" s="148"/>
      <c r="L911" s="149"/>
      <c r="M911" s="149"/>
    </row>
    <row r="912" spans="1:13">
      <c r="A912" s="150"/>
      <c r="B912" s="150"/>
      <c r="C912" s="150"/>
      <c r="D912" s="151"/>
      <c r="E912" s="152"/>
      <c r="F912" s="153"/>
      <c r="G912" s="149"/>
      <c r="H912" s="154"/>
      <c r="I912" s="155"/>
      <c r="J912" s="155"/>
      <c r="K912" s="148"/>
      <c r="L912" s="149"/>
      <c r="M912" s="149"/>
    </row>
    <row r="913" spans="1:13">
      <c r="A913" s="150"/>
      <c r="B913" s="150"/>
      <c r="C913" s="150"/>
      <c r="D913" s="151"/>
      <c r="E913" s="152"/>
      <c r="F913" s="153"/>
      <c r="G913" s="149"/>
      <c r="H913" s="154"/>
      <c r="I913" s="155"/>
      <c r="J913" s="155"/>
      <c r="K913" s="148"/>
      <c r="L913" s="149"/>
      <c r="M913" s="149"/>
    </row>
    <row r="914" spans="1:13">
      <c r="A914" s="150"/>
      <c r="B914" s="150"/>
      <c r="C914" s="150"/>
      <c r="D914" s="151"/>
      <c r="E914" s="152"/>
      <c r="F914" s="153"/>
      <c r="G914" s="149"/>
      <c r="H914" s="154"/>
      <c r="I914" s="155"/>
      <c r="J914" s="155"/>
      <c r="K914" s="148"/>
      <c r="L914" s="149"/>
      <c r="M914" s="149"/>
    </row>
  </sheetData>
  <sheetProtection password="A137" sheet="1" objects="1" scenarios="1" formatCells="0" formatColumns="0" formatRows="0" deleteRows="0"/>
  <mergeCells count="12">
    <mergeCell ref="C5:D5"/>
    <mergeCell ref="C6:D6"/>
    <mergeCell ref="E10:M10"/>
    <mergeCell ref="A10:A11"/>
    <mergeCell ref="B10:B11"/>
    <mergeCell ref="C10:C11"/>
    <mergeCell ref="D10:D11"/>
    <mergeCell ref="A1:H1"/>
    <mergeCell ref="C2:D2"/>
    <mergeCell ref="A3:B3"/>
    <mergeCell ref="C3:H3"/>
    <mergeCell ref="C4:F4"/>
  </mergeCells>
  <pageMargins left="0.511811024" right="0.511811024" top="0.78740157499999996" bottom="0.78740157499999996" header="0.31496062000000002" footer="0.31496062000000002"/>
  <pageSetup paperSize="9" orientation="portrait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8"/>
  <sheetViews>
    <sheetView workbookViewId="0">
      <selection activeCell="F10" sqref="F10"/>
    </sheetView>
  </sheetViews>
  <sheetFormatPr defaultColWidth="9" defaultRowHeight="15"/>
  <cols>
    <col min="1" max="1" width="5.7109375" customWidth="1"/>
    <col min="2" max="2" width="56.140625" customWidth="1"/>
    <col min="4" max="4" width="8" customWidth="1"/>
  </cols>
  <sheetData>
    <row r="1" spans="1:4">
      <c r="A1" s="403" t="s">
        <v>247</v>
      </c>
      <c r="B1" s="404"/>
      <c r="C1" s="404"/>
      <c r="D1" s="43"/>
    </row>
    <row r="2" spans="1:4">
      <c r="A2" s="405" t="s">
        <v>248</v>
      </c>
      <c r="B2" s="406"/>
      <c r="C2" s="406"/>
      <c r="D2" s="44"/>
    </row>
    <row r="3" spans="1:4">
      <c r="A3" s="45"/>
      <c r="D3" s="46"/>
    </row>
    <row r="4" spans="1:4">
      <c r="A4" s="416" t="s">
        <v>249</v>
      </c>
      <c r="B4" s="417"/>
      <c r="C4" s="417"/>
      <c r="D4" s="418"/>
    </row>
    <row r="5" spans="1:4">
      <c r="A5" s="405"/>
      <c r="B5" s="406"/>
      <c r="C5" s="406"/>
      <c r="D5" s="419"/>
    </row>
    <row r="6" spans="1:4">
      <c r="A6" s="420"/>
      <c r="B6" s="421"/>
      <c r="C6" s="421"/>
      <c r="D6" s="422"/>
    </row>
    <row r="7" spans="1:4" ht="16.5">
      <c r="A7" s="407" t="s">
        <v>250</v>
      </c>
      <c r="B7" s="408"/>
      <c r="C7" s="71"/>
      <c r="D7" s="72"/>
    </row>
    <row r="8" spans="1:4" ht="16.5">
      <c r="A8" s="73"/>
      <c r="B8" s="74"/>
      <c r="C8" s="71"/>
      <c r="D8" s="72"/>
    </row>
    <row r="9" spans="1:4" ht="16.5">
      <c r="A9" s="75"/>
      <c r="B9" s="76"/>
      <c r="C9" s="75"/>
      <c r="D9" s="77"/>
    </row>
    <row r="10" spans="1:4" ht="16.5">
      <c r="A10" s="78"/>
      <c r="B10" s="48"/>
      <c r="C10" s="48"/>
      <c r="D10" s="49"/>
    </row>
    <row r="11" spans="1:4">
      <c r="A11" s="50" t="s">
        <v>251</v>
      </c>
      <c r="B11" s="409" t="s">
        <v>252</v>
      </c>
      <c r="C11" s="410"/>
      <c r="D11" s="52">
        <f>SUM(D12:D15)</f>
        <v>5.5E-2</v>
      </c>
    </row>
    <row r="12" spans="1:4" ht="16.5">
      <c r="A12" s="53" t="s">
        <v>60</v>
      </c>
      <c r="B12" s="54" t="s">
        <v>253</v>
      </c>
      <c r="C12" s="62"/>
      <c r="D12" s="55">
        <v>0.03</v>
      </c>
    </row>
    <row r="13" spans="1:4" ht="16.5">
      <c r="A13" s="53" t="s">
        <v>65</v>
      </c>
      <c r="B13" s="54" t="s">
        <v>254</v>
      </c>
      <c r="C13" s="62"/>
      <c r="D13" s="55">
        <v>8.0000000000000002E-3</v>
      </c>
    </row>
    <row r="14" spans="1:4" ht="16.5">
      <c r="A14" s="53" t="s">
        <v>68</v>
      </c>
      <c r="B14" s="54" t="s">
        <v>255</v>
      </c>
      <c r="C14" s="62"/>
      <c r="D14" s="55">
        <v>9.7000000000000003E-3</v>
      </c>
    </row>
    <row r="15" spans="1:4" ht="16.5">
      <c r="A15" s="53" t="s">
        <v>72</v>
      </c>
      <c r="B15" s="54" t="s">
        <v>256</v>
      </c>
      <c r="C15" s="62"/>
      <c r="D15" s="55">
        <v>7.3000000000000001E-3</v>
      </c>
    </row>
    <row r="16" spans="1:4" ht="16.5">
      <c r="A16" s="56"/>
      <c r="B16" s="48"/>
      <c r="C16" s="48"/>
      <c r="D16" s="57"/>
    </row>
    <row r="17" spans="1:4">
      <c r="A17" s="50" t="s">
        <v>257</v>
      </c>
      <c r="B17" s="409" t="s">
        <v>258</v>
      </c>
      <c r="C17" s="410"/>
      <c r="D17" s="52">
        <f>SUM(D18:D21)</f>
        <v>0.1115</v>
      </c>
    </row>
    <row r="18" spans="1:4" ht="16.5">
      <c r="A18" s="53" t="s">
        <v>79</v>
      </c>
      <c r="B18" s="54" t="s">
        <v>259</v>
      </c>
      <c r="C18" s="47"/>
      <c r="D18" s="58">
        <v>6.4999999999999997E-3</v>
      </c>
    </row>
    <row r="19" spans="1:4" ht="16.5">
      <c r="A19" s="53" t="s">
        <v>82</v>
      </c>
      <c r="B19" s="54" t="s">
        <v>260</v>
      </c>
      <c r="C19" s="62"/>
      <c r="D19" s="55">
        <v>0.03</v>
      </c>
    </row>
    <row r="20" spans="1:4" ht="16.5">
      <c r="A20" s="53" t="s">
        <v>85</v>
      </c>
      <c r="B20" s="54" t="s">
        <v>261</v>
      </c>
      <c r="C20" s="62"/>
      <c r="D20" s="55">
        <v>0.03</v>
      </c>
    </row>
    <row r="21" spans="1:4" ht="16.5">
      <c r="A21" s="53" t="s">
        <v>88</v>
      </c>
      <c r="B21" s="54" t="s">
        <v>262</v>
      </c>
      <c r="C21" s="62"/>
      <c r="D21" s="55">
        <v>4.4999999999999998E-2</v>
      </c>
    </row>
    <row r="22" spans="1:4" ht="16.5">
      <c r="A22" s="79"/>
      <c r="B22" s="48"/>
      <c r="C22" s="48"/>
      <c r="D22" s="49"/>
    </row>
    <row r="23" spans="1:4">
      <c r="A23" s="50" t="s">
        <v>263</v>
      </c>
      <c r="B23" s="409" t="s">
        <v>264</v>
      </c>
      <c r="C23" s="410"/>
      <c r="D23" s="52">
        <f>D24</f>
        <v>6.5000000000000002E-2</v>
      </c>
    </row>
    <row r="24" spans="1:4" ht="16.5">
      <c r="A24" s="53" t="s">
        <v>112</v>
      </c>
      <c r="B24" s="54" t="s">
        <v>265</v>
      </c>
      <c r="C24" s="47"/>
      <c r="D24" s="58">
        <v>6.5000000000000002E-2</v>
      </c>
    </row>
    <row r="25" spans="1:4" ht="16.5">
      <c r="A25" s="79"/>
      <c r="B25" s="48"/>
      <c r="C25" s="48"/>
      <c r="D25" s="49"/>
    </row>
    <row r="26" spans="1:4">
      <c r="A26" s="68" t="s">
        <v>266</v>
      </c>
      <c r="B26" s="411" t="s">
        <v>267</v>
      </c>
      <c r="C26" s="412"/>
      <c r="D26" s="70">
        <f>(((1+D12+D13+D14)*(1+D15)*(1+D24))/(1-D17))-1</f>
        <v>0.26499250832864402</v>
      </c>
    </row>
    <row r="27" spans="1:4" ht="16.5">
      <c r="A27" s="71"/>
      <c r="B27" s="48"/>
      <c r="C27" s="48"/>
      <c r="D27" s="49"/>
    </row>
    <row r="28" spans="1:4" ht="16.5">
      <c r="A28" s="413" t="s">
        <v>268</v>
      </c>
      <c r="B28" s="414"/>
      <c r="C28" s="414"/>
      <c r="D28" s="415"/>
    </row>
    <row r="29" spans="1:4" ht="16.5">
      <c r="A29" s="71"/>
      <c r="B29" s="48"/>
      <c r="C29" s="48"/>
      <c r="D29" s="49"/>
    </row>
    <row r="30" spans="1:4" ht="16.5">
      <c r="A30" s="71"/>
      <c r="C30" s="48"/>
      <c r="D30" s="49"/>
    </row>
    <row r="31" spans="1:4" ht="16.5">
      <c r="A31" s="71"/>
      <c r="B31" s="48"/>
      <c r="C31" s="48"/>
      <c r="D31" s="49"/>
    </row>
    <row r="32" spans="1:4" ht="16.5">
      <c r="A32" s="71" t="s">
        <v>269</v>
      </c>
      <c r="B32" s="48"/>
      <c r="C32" s="48"/>
      <c r="D32" s="49"/>
    </row>
    <row r="33" spans="1:4" ht="16.5">
      <c r="A33" s="71" t="s">
        <v>270</v>
      </c>
      <c r="B33" s="48"/>
      <c r="C33" s="48"/>
      <c r="D33" s="49"/>
    </row>
    <row r="34" spans="1:4" ht="16.5">
      <c r="A34" s="71" t="s">
        <v>271</v>
      </c>
      <c r="B34" s="48"/>
      <c r="C34" s="48"/>
      <c r="D34" s="49"/>
    </row>
    <row r="35" spans="1:4" ht="16.5">
      <c r="A35" s="71" t="s">
        <v>272</v>
      </c>
      <c r="B35" s="48"/>
      <c r="C35" s="48"/>
      <c r="D35" s="49"/>
    </row>
    <row r="36" spans="1:4" ht="16.5">
      <c r="A36" s="71" t="s">
        <v>273</v>
      </c>
      <c r="B36" s="48"/>
      <c r="C36" s="48"/>
      <c r="D36" s="49"/>
    </row>
    <row r="37" spans="1:4" ht="16.5">
      <c r="A37" s="71" t="s">
        <v>274</v>
      </c>
      <c r="B37" s="80"/>
      <c r="C37" s="80"/>
      <c r="D37" s="81"/>
    </row>
    <row r="38" spans="1:4" ht="16.5">
      <c r="A38" s="47" t="s">
        <v>275</v>
      </c>
      <c r="B38" s="82"/>
      <c r="C38" s="82"/>
      <c r="D38" s="83"/>
    </row>
  </sheetData>
  <mergeCells count="9">
    <mergeCell ref="B23:C23"/>
    <mergeCell ref="B26:C26"/>
    <mergeCell ref="A28:D28"/>
    <mergeCell ref="A4:D6"/>
    <mergeCell ref="A1:C1"/>
    <mergeCell ref="A2:C2"/>
    <mergeCell ref="A7:B7"/>
    <mergeCell ref="B11:C11"/>
    <mergeCell ref="B17:C17"/>
  </mergeCells>
  <pageMargins left="0.511811024" right="0.511811024" top="0.78740157499999996" bottom="0.78740157499999996" header="0.31496062000000002" footer="0.31496062000000002"/>
  <pageSetup paperSize="9" orientation="portrait"/>
  <drawing r:id="rId1"/>
  <legacyDrawing r:id="rId2"/>
  <oleObjects>
    <mc:AlternateContent xmlns:mc="http://schemas.openxmlformats.org/markup-compatibility/2006">
      <mc:Choice Requires="x14">
        <oleObject progId="PBrush" shapeId="8193" r:id="rId3">
          <objectPr defaultSize="0" altText="" r:id="rId4">
            <anchor moveWithCells="1" sizeWithCells="1">
              <from>
                <xdr:col>3</xdr:col>
                <xdr:colOff>85725</xdr:colOff>
                <xdr:row>0</xdr:row>
                <xdr:rowOff>0</xdr:rowOff>
              </from>
              <to>
                <xdr:col>3</xdr:col>
                <xdr:colOff>923925</xdr:colOff>
                <xdr:row>2</xdr:row>
                <xdr:rowOff>361950</xdr:rowOff>
              </to>
            </anchor>
          </objectPr>
        </oleObject>
      </mc:Choice>
      <mc:Fallback>
        <oleObject progId="PBrush" shapeId="8193" r:id="rId3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43"/>
  <sheetViews>
    <sheetView workbookViewId="0">
      <selection activeCell="A7" sqref="A7:C7"/>
    </sheetView>
  </sheetViews>
  <sheetFormatPr defaultColWidth="9" defaultRowHeight="15"/>
  <cols>
    <col min="1" max="1" width="10.85546875" customWidth="1"/>
    <col min="2" max="2" width="41.140625" customWidth="1"/>
    <col min="3" max="3" width="12.5703125" customWidth="1"/>
  </cols>
  <sheetData>
    <row r="1" spans="1:3">
      <c r="A1" s="403" t="s">
        <v>247</v>
      </c>
      <c r="B1" s="404"/>
      <c r="C1" s="43"/>
    </row>
    <row r="2" spans="1:3">
      <c r="A2" s="405" t="s">
        <v>248</v>
      </c>
      <c r="B2" s="406"/>
      <c r="C2" s="44"/>
    </row>
    <row r="3" spans="1:3">
      <c r="A3" s="45"/>
      <c r="C3" s="46"/>
    </row>
    <row r="4" spans="1:3">
      <c r="A4" s="407" t="s">
        <v>276</v>
      </c>
      <c r="B4" s="426"/>
      <c r="C4" s="408"/>
    </row>
    <row r="5" spans="1:3">
      <c r="A5" s="427"/>
      <c r="B5" s="428"/>
      <c r="C5" s="429"/>
    </row>
    <row r="6" spans="1:3">
      <c r="A6" s="430"/>
      <c r="B6" s="431"/>
      <c r="C6" s="432"/>
    </row>
    <row r="7" spans="1:3">
      <c r="A7" s="423" t="s">
        <v>277</v>
      </c>
      <c r="B7" s="424"/>
      <c r="C7" s="425"/>
    </row>
    <row r="8" spans="1:3" ht="16.5">
      <c r="A8" s="47"/>
      <c r="B8" s="48"/>
      <c r="C8" s="49"/>
    </row>
    <row r="9" spans="1:3">
      <c r="A9" s="50" t="s">
        <v>278</v>
      </c>
      <c r="B9" s="51" t="s">
        <v>279</v>
      </c>
      <c r="C9" s="52"/>
    </row>
    <row r="10" spans="1:3">
      <c r="A10" s="50" t="s">
        <v>280</v>
      </c>
      <c r="B10" s="51"/>
      <c r="C10" s="52">
        <f>SUM(C11:C18)</f>
        <v>0.16800000000000001</v>
      </c>
    </row>
    <row r="11" spans="1:3" ht="16.5">
      <c r="A11" s="53" t="s">
        <v>281</v>
      </c>
      <c r="B11" s="54" t="s">
        <v>282</v>
      </c>
      <c r="C11" s="55">
        <v>0</v>
      </c>
    </row>
    <row r="12" spans="1:3" ht="16.5">
      <c r="A12" s="53" t="s">
        <v>283</v>
      </c>
      <c r="B12" s="54" t="s">
        <v>284</v>
      </c>
      <c r="C12" s="55">
        <v>1.4999999999999999E-2</v>
      </c>
    </row>
    <row r="13" spans="1:3" ht="16.5">
      <c r="A13" s="53" t="s">
        <v>285</v>
      </c>
      <c r="B13" s="54" t="s">
        <v>286</v>
      </c>
      <c r="C13" s="55">
        <v>0.01</v>
      </c>
    </row>
    <row r="14" spans="1:3" ht="16.5">
      <c r="A14" s="53" t="s">
        <v>287</v>
      </c>
      <c r="B14" s="54" t="s">
        <v>288</v>
      </c>
      <c r="C14" s="55">
        <v>2E-3</v>
      </c>
    </row>
    <row r="15" spans="1:3" ht="16.5">
      <c r="A15" s="53" t="s">
        <v>289</v>
      </c>
      <c r="B15" s="54" t="s">
        <v>290</v>
      </c>
      <c r="C15" s="55">
        <v>6.0000000000000001E-3</v>
      </c>
    </row>
    <row r="16" spans="1:3" ht="16.5">
      <c r="A16" s="53" t="s">
        <v>291</v>
      </c>
      <c r="B16" s="54" t="s">
        <v>292</v>
      </c>
      <c r="C16" s="55">
        <v>2.5000000000000001E-2</v>
      </c>
    </row>
    <row r="17" spans="1:3" ht="16.5">
      <c r="A17" s="53" t="s">
        <v>293</v>
      </c>
      <c r="B17" s="54" t="s">
        <v>294</v>
      </c>
      <c r="C17" s="55">
        <v>0.03</v>
      </c>
    </row>
    <row r="18" spans="1:3" ht="16.5">
      <c r="A18" s="53" t="s">
        <v>295</v>
      </c>
      <c r="B18" s="54" t="s">
        <v>296</v>
      </c>
      <c r="C18" s="55">
        <v>0.08</v>
      </c>
    </row>
    <row r="19" spans="1:3" ht="16.5">
      <c r="A19" s="56"/>
      <c r="B19" s="48"/>
      <c r="C19" s="57"/>
    </row>
    <row r="20" spans="1:3">
      <c r="A20" s="50" t="s">
        <v>297</v>
      </c>
      <c r="B20" s="51"/>
      <c r="C20" s="52">
        <f>SUM(C21:C30)</f>
        <v>0.48080000000000001</v>
      </c>
    </row>
    <row r="21" spans="1:3" ht="16.5">
      <c r="A21" s="53" t="s">
        <v>298</v>
      </c>
      <c r="B21" s="54" t="s">
        <v>299</v>
      </c>
      <c r="C21" s="58">
        <v>0.17929999999999999</v>
      </c>
    </row>
    <row r="22" spans="1:3" ht="16.5">
      <c r="A22" s="53" t="s">
        <v>300</v>
      </c>
      <c r="B22" s="54" t="s">
        <v>301</v>
      </c>
      <c r="C22" s="58">
        <v>4.24E-2</v>
      </c>
    </row>
    <row r="23" spans="1:3" ht="16.5">
      <c r="A23" s="53" t="s">
        <v>302</v>
      </c>
      <c r="B23" s="54" t="s">
        <v>303</v>
      </c>
      <c r="C23" s="58">
        <v>8.5000000000000006E-3</v>
      </c>
    </row>
    <row r="24" spans="1:3" ht="16.5">
      <c r="A24" s="53" t="s">
        <v>304</v>
      </c>
      <c r="B24" s="54" t="s">
        <v>305</v>
      </c>
      <c r="C24" s="58">
        <v>0.11020000000000001</v>
      </c>
    </row>
    <row r="25" spans="1:3" ht="16.5">
      <c r="A25" s="53" t="s">
        <v>306</v>
      </c>
      <c r="B25" s="54" t="s">
        <v>307</v>
      </c>
      <c r="C25" s="58">
        <v>5.9999999999999995E-4</v>
      </c>
    </row>
    <row r="26" spans="1:3" ht="16.5">
      <c r="A26" s="53" t="s">
        <v>308</v>
      </c>
      <c r="B26" s="54" t="s">
        <v>309</v>
      </c>
      <c r="C26" s="58">
        <v>7.3000000000000001E-3</v>
      </c>
    </row>
    <row r="27" spans="1:3" ht="16.5">
      <c r="A27" s="53" t="s">
        <v>310</v>
      </c>
      <c r="B27" s="54" t="s">
        <v>311</v>
      </c>
      <c r="C27" s="58">
        <v>1.55E-2</v>
      </c>
    </row>
    <row r="28" spans="1:3" ht="16.5">
      <c r="A28" s="53" t="s">
        <v>312</v>
      </c>
      <c r="B28" s="54" t="s">
        <v>313</v>
      </c>
      <c r="C28" s="55">
        <v>1E-3</v>
      </c>
    </row>
    <row r="29" spans="1:3" ht="16.5">
      <c r="A29" s="53" t="s">
        <v>314</v>
      </c>
      <c r="B29" s="54" t="s">
        <v>315</v>
      </c>
      <c r="C29" s="55">
        <v>0.11559999999999999</v>
      </c>
    </row>
    <row r="30" spans="1:3" ht="16.5">
      <c r="A30" s="53" t="s">
        <v>316</v>
      </c>
      <c r="B30" s="54" t="s">
        <v>317</v>
      </c>
      <c r="C30" s="55">
        <v>4.0000000000000002E-4</v>
      </c>
    </row>
    <row r="31" spans="1:3" ht="16.5">
      <c r="A31" s="56"/>
      <c r="B31" s="48"/>
      <c r="C31" s="49"/>
    </row>
    <row r="32" spans="1:3">
      <c r="A32" s="50" t="s">
        <v>318</v>
      </c>
      <c r="B32" s="51"/>
      <c r="C32" s="52">
        <f>SUM(C33:C37)</f>
        <v>9.9000000000000005E-2</v>
      </c>
    </row>
    <row r="33" spans="1:3" ht="16.5">
      <c r="A33" s="59" t="s">
        <v>319</v>
      </c>
      <c r="B33" s="60" t="s">
        <v>320</v>
      </c>
      <c r="C33" s="61">
        <v>4.5900000000000003E-2</v>
      </c>
    </row>
    <row r="34" spans="1:3" ht="16.5">
      <c r="A34" s="59" t="s">
        <v>321</v>
      </c>
      <c r="B34" s="60" t="s">
        <v>322</v>
      </c>
      <c r="C34" s="61">
        <v>1.1000000000000001E-3</v>
      </c>
    </row>
    <row r="35" spans="1:3" ht="16.5">
      <c r="A35" s="59" t="s">
        <v>323</v>
      </c>
      <c r="B35" s="60" t="s">
        <v>324</v>
      </c>
      <c r="C35" s="61">
        <v>2.2599999999999999E-2</v>
      </c>
    </row>
    <row r="36" spans="1:3" ht="16.5">
      <c r="A36" s="59" t="s">
        <v>325</v>
      </c>
      <c r="B36" s="60" t="s">
        <v>326</v>
      </c>
      <c r="C36" s="61">
        <v>2.5499999999999998E-2</v>
      </c>
    </row>
    <row r="37" spans="1:3" ht="16.5">
      <c r="A37" s="59" t="s">
        <v>327</v>
      </c>
      <c r="B37" s="62" t="s">
        <v>328</v>
      </c>
      <c r="C37" s="63">
        <v>3.8999999999999998E-3</v>
      </c>
    </row>
    <row r="38" spans="1:3" ht="16.5">
      <c r="A38" s="60"/>
      <c r="B38" s="48"/>
      <c r="C38" s="57"/>
    </row>
    <row r="39" spans="1:3">
      <c r="A39" s="50" t="s">
        <v>329</v>
      </c>
      <c r="B39" s="51"/>
      <c r="C39" s="52">
        <f>SUM(C40:C41)</f>
        <v>8.4699999999999998E-2</v>
      </c>
    </row>
    <row r="40" spans="1:3" ht="16.5">
      <c r="A40" s="59" t="s">
        <v>330</v>
      </c>
      <c r="B40" s="60" t="s">
        <v>331</v>
      </c>
      <c r="C40" s="61">
        <v>8.0799999999999997E-2</v>
      </c>
    </row>
    <row r="41" spans="1:3" ht="33">
      <c r="A41" s="59" t="s">
        <v>332</v>
      </c>
      <c r="B41" s="64" t="s">
        <v>333</v>
      </c>
      <c r="C41" s="61">
        <v>3.8999999999999998E-3</v>
      </c>
    </row>
    <row r="42" spans="1:3" ht="16.5">
      <c r="A42" s="65"/>
      <c r="B42" s="66"/>
      <c r="C42" s="67"/>
    </row>
    <row r="43" spans="1:3">
      <c r="A43" s="68" t="s">
        <v>266</v>
      </c>
      <c r="B43" s="69" t="s">
        <v>334</v>
      </c>
      <c r="C43" s="70">
        <f>C10+C20+C32+C39</f>
        <v>0.83250000000000002</v>
      </c>
    </row>
  </sheetData>
  <mergeCells count="4">
    <mergeCell ref="A1:B1"/>
    <mergeCell ref="A2:B2"/>
    <mergeCell ref="A7:C7"/>
    <mergeCell ref="A4:C6"/>
  </mergeCells>
  <pageMargins left="0.511811024" right="0.511811024" top="0.78740157499999996" bottom="0.78740157499999996" header="0.31496062000000002" footer="0.31496062000000002"/>
  <pageSetup paperSize="9" orientation="portrait"/>
  <drawing r:id="rId1"/>
  <legacyDrawing r:id="rId2"/>
  <oleObjects>
    <mc:AlternateContent xmlns:mc="http://schemas.openxmlformats.org/markup-compatibility/2006">
      <mc:Choice Requires="x14">
        <oleObject progId="PBrush" shapeId="9217" r:id="rId3">
          <objectPr defaultSize="0" altText="" r:id="rId4">
            <anchor moveWithCells="1" sizeWithCells="1">
              <from>
                <xdr:col>2</xdr:col>
                <xdr:colOff>104775</xdr:colOff>
                <xdr:row>0</xdr:row>
                <xdr:rowOff>0</xdr:rowOff>
              </from>
              <to>
                <xdr:col>2</xdr:col>
                <xdr:colOff>923925</xdr:colOff>
                <xdr:row>2</xdr:row>
                <xdr:rowOff>352425</xdr:rowOff>
              </to>
            </anchor>
          </objectPr>
        </oleObject>
      </mc:Choice>
      <mc:Fallback>
        <oleObject progId="PBrush" shapeId="9217" r:id="rId3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01"/>
  <sheetViews>
    <sheetView topLeftCell="A34" workbookViewId="0">
      <selection activeCell="M13" sqref="M13"/>
    </sheetView>
  </sheetViews>
  <sheetFormatPr defaultColWidth="9" defaultRowHeight="15"/>
  <cols>
    <col min="1" max="1" width="11.7109375" customWidth="1"/>
    <col min="2" max="3" width="10.5703125" customWidth="1"/>
    <col min="4" max="4" width="36" customWidth="1"/>
    <col min="5" max="5" width="14.85546875" customWidth="1"/>
    <col min="6" max="6" width="6" customWidth="1"/>
    <col min="7" max="7" width="7.28515625" customWidth="1"/>
    <col min="8" max="8" width="11.42578125" customWidth="1"/>
    <col min="9" max="9" width="13.7109375" customWidth="1"/>
    <col min="10" max="10" width="7.140625" customWidth="1"/>
  </cols>
  <sheetData>
    <row r="1" spans="1:10" ht="15" customHeight="1">
      <c r="A1" s="433" t="s">
        <v>335</v>
      </c>
      <c r="B1" s="433"/>
      <c r="C1" s="433"/>
      <c r="D1" s="433"/>
      <c r="E1" s="433"/>
      <c r="F1" s="433"/>
      <c r="G1" s="433"/>
      <c r="H1" s="433"/>
      <c r="I1" s="433"/>
      <c r="J1" s="433"/>
    </row>
    <row r="2" spans="1:10" ht="15" customHeight="1">
      <c r="A2" s="434" t="s">
        <v>55</v>
      </c>
      <c r="B2" s="434"/>
      <c r="C2" s="435" t="s">
        <v>336</v>
      </c>
      <c r="D2" s="435"/>
      <c r="E2" s="435"/>
      <c r="F2" s="435"/>
      <c r="G2" s="435"/>
      <c r="H2" s="435"/>
      <c r="I2" s="435"/>
      <c r="J2" s="435"/>
    </row>
    <row r="3" spans="1:10" ht="15" customHeight="1">
      <c r="A3" s="434" t="s">
        <v>56</v>
      </c>
      <c r="B3" s="434"/>
      <c r="C3" s="435" t="s">
        <v>94</v>
      </c>
      <c r="D3" s="435"/>
      <c r="E3" s="435"/>
      <c r="F3" s="435"/>
      <c r="G3" s="435"/>
      <c r="H3" s="435"/>
      <c r="I3" s="435"/>
      <c r="J3" s="435"/>
    </row>
    <row r="4" spans="1:10" ht="15" customHeight="1">
      <c r="A4" s="434" t="s">
        <v>337</v>
      </c>
      <c r="B4" s="434"/>
      <c r="C4" s="435" t="s">
        <v>338</v>
      </c>
      <c r="D4" s="435"/>
      <c r="E4" s="435"/>
      <c r="F4" s="435"/>
      <c r="G4" s="435"/>
      <c r="H4" s="435"/>
      <c r="I4" s="435"/>
      <c r="J4" s="435"/>
    </row>
    <row r="5" spans="1:10">
      <c r="A5" s="434" t="s">
        <v>339</v>
      </c>
      <c r="B5" s="434"/>
      <c r="C5" s="435" t="s">
        <v>340</v>
      </c>
      <c r="D5" s="435"/>
      <c r="E5" s="435"/>
      <c r="F5" s="435"/>
      <c r="G5" s="435"/>
      <c r="H5" s="435"/>
      <c r="I5" s="435"/>
      <c r="J5" s="435"/>
    </row>
    <row r="6" spans="1:10" ht="25.5" customHeight="1">
      <c r="A6" s="434" t="s">
        <v>341</v>
      </c>
      <c r="B6" s="434"/>
      <c r="C6" s="435" t="s">
        <v>342</v>
      </c>
      <c r="D6" s="435"/>
      <c r="E6" s="435"/>
      <c r="F6" s="435"/>
      <c r="G6" s="435"/>
      <c r="H6" s="435"/>
      <c r="I6" s="435"/>
      <c r="J6" s="435"/>
    </row>
    <row r="7" spans="1:10" ht="25.5" customHeight="1">
      <c r="A7" s="434" t="s">
        <v>343</v>
      </c>
      <c r="B7" s="434"/>
      <c r="C7" s="435" t="s">
        <v>63</v>
      </c>
      <c r="D7" s="435"/>
      <c r="E7" s="435"/>
      <c r="F7" s="435"/>
      <c r="G7" s="435"/>
      <c r="H7" s="435"/>
      <c r="I7" s="435"/>
      <c r="J7" s="435"/>
    </row>
    <row r="8" spans="1:10">
      <c r="A8" s="434" t="s">
        <v>344</v>
      </c>
      <c r="B8" s="434"/>
      <c r="C8" s="435" t="s">
        <v>345</v>
      </c>
      <c r="D8" s="435"/>
      <c r="E8" s="435"/>
      <c r="F8" s="435"/>
      <c r="G8" s="435"/>
      <c r="H8" s="435"/>
      <c r="I8" s="435"/>
      <c r="J8" s="435"/>
    </row>
    <row r="9" spans="1:10" ht="25.5" customHeight="1">
      <c r="A9" s="436" t="s">
        <v>346</v>
      </c>
      <c r="B9" s="436"/>
      <c r="C9" s="437" t="s">
        <v>347</v>
      </c>
      <c r="D9" s="437"/>
      <c r="E9" s="437"/>
      <c r="F9" s="437"/>
      <c r="G9" s="437"/>
      <c r="H9" s="437"/>
      <c r="I9" s="437"/>
      <c r="J9" s="437"/>
    </row>
    <row r="10" spans="1:10">
      <c r="A10" s="25"/>
      <c r="B10" s="25" t="s">
        <v>348</v>
      </c>
      <c r="C10" s="25" t="s">
        <v>56</v>
      </c>
      <c r="D10" s="25" t="s">
        <v>341</v>
      </c>
      <c r="E10" s="26" t="s">
        <v>343</v>
      </c>
      <c r="F10" s="27" t="s">
        <v>344</v>
      </c>
      <c r="G10" s="27" t="s">
        <v>346</v>
      </c>
      <c r="H10" s="27" t="s">
        <v>349</v>
      </c>
      <c r="I10" s="27" t="s">
        <v>344</v>
      </c>
      <c r="J10" s="27" t="s">
        <v>346</v>
      </c>
    </row>
    <row r="11" spans="1:10">
      <c r="A11" s="28" t="s">
        <v>350</v>
      </c>
      <c r="B11" s="28" t="s">
        <v>351</v>
      </c>
      <c r="C11" s="28" t="s">
        <v>352</v>
      </c>
      <c r="D11" s="28" t="s">
        <v>353</v>
      </c>
      <c r="E11" s="29" t="s">
        <v>354</v>
      </c>
      <c r="F11" s="30" t="s">
        <v>355</v>
      </c>
      <c r="G11" s="30" t="s">
        <v>356</v>
      </c>
      <c r="H11" s="30" t="s">
        <v>357</v>
      </c>
      <c r="I11" s="30" t="s">
        <v>355</v>
      </c>
      <c r="J11" s="30" t="s">
        <v>356</v>
      </c>
    </row>
    <row r="12" spans="1:10">
      <c r="A12" s="28" t="s">
        <v>350</v>
      </c>
      <c r="B12" s="28" t="s">
        <v>358</v>
      </c>
      <c r="C12" s="28" t="s">
        <v>359</v>
      </c>
      <c r="D12" s="28" t="s">
        <v>353</v>
      </c>
      <c r="E12" s="29" t="s">
        <v>354</v>
      </c>
      <c r="F12" s="30" t="s">
        <v>360</v>
      </c>
      <c r="G12" s="30" t="s">
        <v>361</v>
      </c>
      <c r="H12" s="30" t="s">
        <v>362</v>
      </c>
      <c r="I12" s="30" t="s">
        <v>363</v>
      </c>
      <c r="J12" s="30" t="s">
        <v>364</v>
      </c>
    </row>
    <row r="13" spans="1:10" ht="15.75" customHeight="1">
      <c r="A13" s="28" t="s">
        <v>350</v>
      </c>
      <c r="B13" s="28" t="s">
        <v>365</v>
      </c>
      <c r="C13" s="28" t="s">
        <v>125</v>
      </c>
      <c r="D13" s="28" t="s">
        <v>366</v>
      </c>
      <c r="E13" s="29" t="s">
        <v>63</v>
      </c>
      <c r="F13" s="30" t="s">
        <v>367</v>
      </c>
      <c r="G13" s="30" t="s">
        <v>368</v>
      </c>
      <c r="H13" s="30" t="s">
        <v>369</v>
      </c>
      <c r="I13" s="30" t="s">
        <v>370</v>
      </c>
      <c r="J13" s="30" t="s">
        <v>371</v>
      </c>
    </row>
    <row r="14" spans="1:10">
      <c r="A14" s="31" t="s">
        <v>372</v>
      </c>
      <c r="B14" s="31" t="s">
        <v>373</v>
      </c>
      <c r="C14" s="31" t="s">
        <v>374</v>
      </c>
      <c r="D14" s="31" t="s">
        <v>58</v>
      </c>
      <c r="E14" s="32" t="s">
        <v>67</v>
      </c>
      <c r="F14" s="33" t="s">
        <v>375</v>
      </c>
      <c r="G14" s="33" t="s">
        <v>375</v>
      </c>
      <c r="H14" s="33" t="s">
        <v>376</v>
      </c>
      <c r="I14" s="33" t="s">
        <v>377</v>
      </c>
      <c r="J14" s="33" t="s">
        <v>377</v>
      </c>
    </row>
    <row r="15" spans="1:10">
      <c r="A15" s="31" t="s">
        <v>372</v>
      </c>
      <c r="B15" s="31" t="s">
        <v>378</v>
      </c>
      <c r="C15" s="31" t="s">
        <v>379</v>
      </c>
      <c r="D15" s="31" t="s">
        <v>58</v>
      </c>
      <c r="E15" s="32" t="s">
        <v>380</v>
      </c>
      <c r="F15" s="33" t="s">
        <v>381</v>
      </c>
      <c r="G15" s="33" t="s">
        <v>381</v>
      </c>
      <c r="H15" s="33" t="s">
        <v>369</v>
      </c>
      <c r="I15" s="33" t="s">
        <v>382</v>
      </c>
      <c r="J15" s="33" t="s">
        <v>382</v>
      </c>
    </row>
    <row r="16" spans="1:10" ht="25.5" customHeight="1">
      <c r="A16" s="31" t="s">
        <v>372</v>
      </c>
      <c r="B16" s="31" t="s">
        <v>383</v>
      </c>
      <c r="C16" s="31" t="s">
        <v>384</v>
      </c>
      <c r="D16" s="31" t="s">
        <v>58</v>
      </c>
      <c r="E16" s="32" t="s">
        <v>63</v>
      </c>
      <c r="F16" s="33" t="s">
        <v>385</v>
      </c>
      <c r="G16" s="33" t="s">
        <v>385</v>
      </c>
      <c r="H16" s="33" t="s">
        <v>357</v>
      </c>
      <c r="I16" s="33" t="s">
        <v>385</v>
      </c>
      <c r="J16" s="33" t="s">
        <v>385</v>
      </c>
    </row>
    <row r="17" spans="1:10">
      <c r="A17" s="31" t="s">
        <v>372</v>
      </c>
      <c r="B17" s="31" t="s">
        <v>386</v>
      </c>
      <c r="C17" s="31" t="s">
        <v>387</v>
      </c>
      <c r="D17" s="31" t="s">
        <v>58</v>
      </c>
      <c r="E17" s="32" t="s">
        <v>380</v>
      </c>
      <c r="F17" s="33" t="s">
        <v>388</v>
      </c>
      <c r="G17" s="33" t="s">
        <v>388</v>
      </c>
      <c r="H17" s="33" t="s">
        <v>369</v>
      </c>
      <c r="I17" s="33" t="s">
        <v>389</v>
      </c>
      <c r="J17" s="33" t="s">
        <v>389</v>
      </c>
    </row>
    <row r="18" spans="1:10" ht="25.5" customHeight="1">
      <c r="A18" s="433" t="s">
        <v>390</v>
      </c>
      <c r="B18" s="438"/>
      <c r="C18" s="438"/>
      <c r="D18" s="438"/>
      <c r="E18" s="438"/>
      <c r="F18" s="438"/>
      <c r="G18" s="438"/>
      <c r="H18" s="438"/>
      <c r="I18" s="438"/>
      <c r="J18" s="438"/>
    </row>
    <row r="19" spans="1:10" ht="25.5" customHeight="1">
      <c r="A19" s="434" t="s">
        <v>55</v>
      </c>
      <c r="B19" s="435"/>
      <c r="C19" s="435" t="s">
        <v>391</v>
      </c>
      <c r="D19" s="438"/>
      <c r="E19" s="438"/>
      <c r="F19" s="438"/>
      <c r="G19" s="438"/>
      <c r="H19" s="438"/>
      <c r="I19" s="438"/>
      <c r="J19" s="438"/>
    </row>
    <row r="20" spans="1:10">
      <c r="A20" s="434" t="s">
        <v>56</v>
      </c>
      <c r="B20" s="435"/>
      <c r="C20" s="435" t="s">
        <v>87</v>
      </c>
      <c r="D20" s="438"/>
      <c r="E20" s="438"/>
      <c r="F20" s="438"/>
      <c r="G20" s="438"/>
      <c r="H20" s="438"/>
      <c r="I20" s="438"/>
      <c r="J20" s="438"/>
    </row>
    <row r="21" spans="1:10">
      <c r="A21" s="434" t="s">
        <v>337</v>
      </c>
      <c r="B21" s="435"/>
      <c r="C21" s="435" t="s">
        <v>392</v>
      </c>
      <c r="D21" s="438"/>
      <c r="E21" s="438"/>
      <c r="F21" s="438"/>
      <c r="G21" s="438"/>
      <c r="H21" s="438"/>
      <c r="I21" s="438"/>
      <c r="J21" s="438"/>
    </row>
    <row r="22" spans="1:10" ht="15.75" customHeight="1">
      <c r="A22" s="434" t="s">
        <v>339</v>
      </c>
      <c r="B22" s="435"/>
      <c r="C22" s="435" t="s">
        <v>340</v>
      </c>
      <c r="D22" s="438"/>
      <c r="E22" s="438"/>
      <c r="F22" s="438"/>
      <c r="G22" s="438"/>
      <c r="H22" s="438"/>
      <c r="I22" s="438"/>
      <c r="J22" s="438"/>
    </row>
    <row r="23" spans="1:10">
      <c r="A23" s="434" t="s">
        <v>341</v>
      </c>
      <c r="B23" s="435"/>
      <c r="C23" s="435" t="s">
        <v>393</v>
      </c>
      <c r="D23" s="438"/>
      <c r="E23" s="438"/>
      <c r="F23" s="438"/>
      <c r="G23" s="438"/>
      <c r="H23" s="438"/>
      <c r="I23" s="438"/>
      <c r="J23" s="438"/>
    </row>
    <row r="24" spans="1:10">
      <c r="A24" s="434" t="s">
        <v>343</v>
      </c>
      <c r="B24" s="435"/>
      <c r="C24" s="435" t="s">
        <v>67</v>
      </c>
      <c r="D24" s="438"/>
      <c r="E24" s="438"/>
      <c r="F24" s="438"/>
      <c r="G24" s="438"/>
      <c r="H24" s="438"/>
      <c r="I24" s="438"/>
      <c r="J24" s="438"/>
    </row>
    <row r="25" spans="1:10">
      <c r="A25" s="434" t="s">
        <v>344</v>
      </c>
      <c r="B25" s="435"/>
      <c r="C25" s="435" t="s">
        <v>394</v>
      </c>
      <c r="D25" s="438"/>
      <c r="E25" s="438"/>
      <c r="F25" s="438"/>
      <c r="G25" s="438"/>
      <c r="H25" s="438"/>
      <c r="I25" s="438"/>
      <c r="J25" s="438"/>
    </row>
    <row r="26" spans="1:10" ht="38.25" customHeight="1">
      <c r="A26" s="434" t="s">
        <v>346</v>
      </c>
      <c r="B26" s="435"/>
      <c r="C26" s="435" t="s">
        <v>395</v>
      </c>
      <c r="D26" s="438"/>
      <c r="E26" s="438"/>
      <c r="F26" s="438"/>
      <c r="G26" s="438"/>
      <c r="H26" s="438"/>
      <c r="I26" s="438"/>
      <c r="J26" s="438"/>
    </row>
    <row r="27" spans="1:10">
      <c r="A27" s="25"/>
      <c r="B27" s="25" t="s">
        <v>348</v>
      </c>
      <c r="C27" s="25" t="s">
        <v>56</v>
      </c>
      <c r="D27" s="25" t="s">
        <v>341</v>
      </c>
      <c r="E27" s="26" t="s">
        <v>343</v>
      </c>
      <c r="F27" s="27" t="s">
        <v>344</v>
      </c>
      <c r="G27" s="27" t="s">
        <v>346</v>
      </c>
      <c r="H27" s="27" t="s">
        <v>349</v>
      </c>
      <c r="I27" s="27" t="s">
        <v>344</v>
      </c>
      <c r="J27" s="27" t="s">
        <v>346</v>
      </c>
    </row>
    <row r="28" spans="1:10">
      <c r="A28" s="28" t="s">
        <v>350</v>
      </c>
      <c r="B28" s="28" t="s">
        <v>396</v>
      </c>
      <c r="C28" s="28" t="s">
        <v>397</v>
      </c>
      <c r="D28" s="28" t="s">
        <v>393</v>
      </c>
      <c r="E28" s="29" t="s">
        <v>81</v>
      </c>
      <c r="F28" s="30" t="s">
        <v>398</v>
      </c>
      <c r="G28" s="30" t="s">
        <v>399</v>
      </c>
      <c r="H28" s="30" t="s">
        <v>400</v>
      </c>
      <c r="I28" s="30" t="s">
        <v>401</v>
      </c>
      <c r="J28" s="30" t="s">
        <v>402</v>
      </c>
    </row>
    <row r="29" spans="1:10">
      <c r="A29" s="28" t="s">
        <v>350</v>
      </c>
      <c r="B29" s="28" t="s">
        <v>403</v>
      </c>
      <c r="C29" s="28" t="s">
        <v>404</v>
      </c>
      <c r="D29" s="28" t="s">
        <v>393</v>
      </c>
      <c r="E29" s="29" t="s">
        <v>405</v>
      </c>
      <c r="F29" s="30" t="s">
        <v>406</v>
      </c>
      <c r="G29" s="30" t="s">
        <v>407</v>
      </c>
      <c r="H29" s="30" t="s">
        <v>408</v>
      </c>
      <c r="I29" s="30" t="s">
        <v>409</v>
      </c>
      <c r="J29" s="30" t="s">
        <v>410</v>
      </c>
    </row>
    <row r="30" spans="1:10" ht="15.75" customHeight="1">
      <c r="A30" s="28" t="s">
        <v>350</v>
      </c>
      <c r="B30" s="28" t="s">
        <v>411</v>
      </c>
      <c r="C30" s="28" t="s">
        <v>412</v>
      </c>
      <c r="D30" s="28" t="s">
        <v>413</v>
      </c>
      <c r="E30" s="29" t="s">
        <v>81</v>
      </c>
      <c r="F30" s="30" t="s">
        <v>414</v>
      </c>
      <c r="G30" s="30" t="s">
        <v>415</v>
      </c>
      <c r="H30" s="30" t="s">
        <v>416</v>
      </c>
      <c r="I30" s="30" t="s">
        <v>417</v>
      </c>
      <c r="J30" s="30" t="s">
        <v>418</v>
      </c>
    </row>
    <row r="31" spans="1:10">
      <c r="A31" s="28" t="s">
        <v>350</v>
      </c>
      <c r="B31" s="28" t="s">
        <v>419</v>
      </c>
      <c r="C31" s="28" t="s">
        <v>420</v>
      </c>
      <c r="D31" s="28" t="s">
        <v>393</v>
      </c>
      <c r="E31" s="29" t="s">
        <v>63</v>
      </c>
      <c r="F31" s="30" t="s">
        <v>421</v>
      </c>
      <c r="G31" s="30" t="s">
        <v>422</v>
      </c>
      <c r="H31" s="30" t="s">
        <v>423</v>
      </c>
      <c r="I31" s="30" t="s">
        <v>424</v>
      </c>
      <c r="J31" s="30" t="s">
        <v>425</v>
      </c>
    </row>
    <row r="32" spans="1:10">
      <c r="A32" s="28" t="s">
        <v>350</v>
      </c>
      <c r="B32" s="28" t="s">
        <v>426</v>
      </c>
      <c r="C32" s="28" t="s">
        <v>427</v>
      </c>
      <c r="D32" s="28" t="s">
        <v>393</v>
      </c>
      <c r="E32" s="29" t="s">
        <v>81</v>
      </c>
      <c r="F32" s="30" t="s">
        <v>428</v>
      </c>
      <c r="G32" s="30" t="s">
        <v>429</v>
      </c>
      <c r="H32" s="30" t="s">
        <v>430</v>
      </c>
      <c r="I32" s="30" t="s">
        <v>431</v>
      </c>
      <c r="J32" s="30" t="s">
        <v>432</v>
      </c>
    </row>
    <row r="33" spans="1:10">
      <c r="A33" s="433" t="s">
        <v>433</v>
      </c>
      <c r="B33" s="438"/>
      <c r="C33" s="438"/>
      <c r="D33" s="438"/>
      <c r="E33" s="438"/>
      <c r="F33" s="438"/>
      <c r="G33" s="438"/>
      <c r="H33" s="438"/>
      <c r="I33" s="438"/>
      <c r="J33" s="438"/>
    </row>
    <row r="34" spans="1:10">
      <c r="A34" s="434" t="s">
        <v>55</v>
      </c>
      <c r="B34" s="435"/>
      <c r="C34" s="435" t="s">
        <v>434</v>
      </c>
      <c r="D34" s="438"/>
      <c r="E34" s="438"/>
      <c r="F34" s="438"/>
      <c r="G34" s="438"/>
      <c r="H34" s="438"/>
      <c r="I34" s="438"/>
      <c r="J34" s="438"/>
    </row>
    <row r="35" spans="1:10" ht="25.5" customHeight="1">
      <c r="A35" s="434" t="s">
        <v>56</v>
      </c>
      <c r="B35" s="435"/>
      <c r="C35" s="435" t="s">
        <v>89</v>
      </c>
      <c r="D35" s="438"/>
      <c r="E35" s="438"/>
      <c r="F35" s="438"/>
      <c r="G35" s="438"/>
      <c r="H35" s="438"/>
      <c r="I35" s="438"/>
      <c r="J35" s="438"/>
    </row>
    <row r="36" spans="1:10" ht="25.5" customHeight="1">
      <c r="A36" s="434" t="s">
        <v>337</v>
      </c>
      <c r="B36" s="435"/>
      <c r="C36" s="435" t="s">
        <v>392</v>
      </c>
      <c r="D36" s="438"/>
      <c r="E36" s="438"/>
      <c r="F36" s="438"/>
      <c r="G36" s="438"/>
      <c r="H36" s="438"/>
      <c r="I36" s="438"/>
      <c r="J36" s="438"/>
    </row>
    <row r="37" spans="1:10">
      <c r="A37" s="434" t="s">
        <v>339</v>
      </c>
      <c r="B37" s="435"/>
      <c r="C37" s="435" t="s">
        <v>340</v>
      </c>
      <c r="D37" s="438"/>
      <c r="E37" s="438"/>
      <c r="F37" s="438"/>
      <c r="G37" s="438"/>
      <c r="H37" s="438"/>
      <c r="I37" s="438"/>
      <c r="J37" s="438"/>
    </row>
    <row r="38" spans="1:10">
      <c r="A38" s="434" t="s">
        <v>341</v>
      </c>
      <c r="B38" s="435"/>
      <c r="C38" s="435" t="s">
        <v>393</v>
      </c>
      <c r="D38" s="438"/>
      <c r="E38" s="438"/>
      <c r="F38" s="438"/>
      <c r="G38" s="438"/>
      <c r="H38" s="438"/>
      <c r="I38" s="438"/>
      <c r="J38" s="438"/>
    </row>
    <row r="39" spans="1:10">
      <c r="A39" s="434" t="s">
        <v>343</v>
      </c>
      <c r="B39" s="435"/>
      <c r="C39" s="435" t="s">
        <v>380</v>
      </c>
      <c r="D39" s="438"/>
      <c r="E39" s="438"/>
      <c r="F39" s="438"/>
      <c r="G39" s="438"/>
      <c r="H39" s="438"/>
      <c r="I39" s="438"/>
      <c r="J39" s="438"/>
    </row>
    <row r="40" spans="1:10">
      <c r="A40" s="434" t="s">
        <v>344</v>
      </c>
      <c r="B40" s="435"/>
      <c r="C40" s="435" t="s">
        <v>435</v>
      </c>
      <c r="D40" s="438"/>
      <c r="E40" s="438"/>
      <c r="F40" s="438"/>
      <c r="G40" s="438"/>
      <c r="H40" s="438"/>
      <c r="I40" s="438"/>
      <c r="J40" s="438"/>
    </row>
    <row r="41" spans="1:10">
      <c r="A41" s="434" t="s">
        <v>346</v>
      </c>
      <c r="B41" s="435"/>
      <c r="C41" s="435" t="s">
        <v>436</v>
      </c>
      <c r="D41" s="438"/>
      <c r="E41" s="438"/>
      <c r="F41" s="438"/>
      <c r="G41" s="438"/>
      <c r="H41" s="438"/>
      <c r="I41" s="438"/>
      <c r="J41" s="438"/>
    </row>
    <row r="42" spans="1:10" ht="15.75" customHeight="1">
      <c r="A42" s="25"/>
      <c r="B42" s="25" t="s">
        <v>348</v>
      </c>
      <c r="C42" s="25" t="s">
        <v>56</v>
      </c>
      <c r="D42" s="25" t="s">
        <v>341</v>
      </c>
      <c r="E42" s="26" t="s">
        <v>343</v>
      </c>
      <c r="F42" s="27" t="s">
        <v>344</v>
      </c>
      <c r="G42" s="27" t="s">
        <v>346</v>
      </c>
      <c r="H42" s="27" t="s">
        <v>349</v>
      </c>
      <c r="I42" s="27" t="s">
        <v>344</v>
      </c>
      <c r="J42" s="27" t="s">
        <v>346</v>
      </c>
    </row>
    <row r="43" spans="1:10">
      <c r="A43" s="28" t="s">
        <v>350</v>
      </c>
      <c r="B43" s="28" t="s">
        <v>396</v>
      </c>
      <c r="C43" s="28" t="s">
        <v>397</v>
      </c>
      <c r="D43" s="28" t="s">
        <v>393</v>
      </c>
      <c r="E43" s="29" t="s">
        <v>81</v>
      </c>
      <c r="F43" s="30" t="s">
        <v>398</v>
      </c>
      <c r="G43" s="30" t="s">
        <v>399</v>
      </c>
      <c r="H43" s="30" t="s">
        <v>437</v>
      </c>
      <c r="I43" s="30" t="s">
        <v>438</v>
      </c>
      <c r="J43" s="30" t="s">
        <v>439</v>
      </c>
    </row>
    <row r="44" spans="1:10">
      <c r="A44" s="28" t="s">
        <v>350</v>
      </c>
      <c r="B44" s="28" t="s">
        <v>440</v>
      </c>
      <c r="C44" s="28" t="s">
        <v>441</v>
      </c>
      <c r="D44" s="28" t="s">
        <v>393</v>
      </c>
      <c r="E44" s="29" t="s">
        <v>405</v>
      </c>
      <c r="F44" s="30" t="s">
        <v>442</v>
      </c>
      <c r="G44" s="30" t="s">
        <v>443</v>
      </c>
      <c r="H44" s="30" t="s">
        <v>444</v>
      </c>
      <c r="I44" s="30" t="s">
        <v>445</v>
      </c>
      <c r="J44" s="30" t="s">
        <v>446</v>
      </c>
    </row>
    <row r="45" spans="1:10" ht="25.5" customHeight="1">
      <c r="A45" s="28" t="s">
        <v>350</v>
      </c>
      <c r="B45" s="28" t="s">
        <v>403</v>
      </c>
      <c r="C45" s="28" t="s">
        <v>404</v>
      </c>
      <c r="D45" s="28" t="s">
        <v>393</v>
      </c>
      <c r="E45" s="29" t="s">
        <v>405</v>
      </c>
      <c r="F45" s="30" t="s">
        <v>406</v>
      </c>
      <c r="G45" s="30" t="s">
        <v>407</v>
      </c>
      <c r="H45" s="30" t="s">
        <v>447</v>
      </c>
      <c r="I45" s="30" t="s">
        <v>448</v>
      </c>
      <c r="J45" s="30" t="s">
        <v>449</v>
      </c>
    </row>
    <row r="46" spans="1:10">
      <c r="A46" s="28" t="s">
        <v>350</v>
      </c>
      <c r="B46" s="28" t="s">
        <v>450</v>
      </c>
      <c r="C46" s="28" t="s">
        <v>451</v>
      </c>
      <c r="D46" s="28" t="s">
        <v>393</v>
      </c>
      <c r="E46" s="29" t="s">
        <v>63</v>
      </c>
      <c r="F46" s="30" t="s">
        <v>452</v>
      </c>
      <c r="G46" s="30" t="s">
        <v>453</v>
      </c>
      <c r="H46" s="30" t="s">
        <v>454</v>
      </c>
      <c r="I46" s="30" t="s">
        <v>455</v>
      </c>
      <c r="J46" s="30" t="s">
        <v>456</v>
      </c>
    </row>
    <row r="47" spans="1:10" ht="25.5" customHeight="1">
      <c r="A47" s="433" t="s">
        <v>457</v>
      </c>
      <c r="B47" s="438"/>
      <c r="C47" s="438"/>
      <c r="D47" s="438"/>
      <c r="E47" s="438"/>
      <c r="F47" s="438"/>
      <c r="G47" s="438"/>
      <c r="H47" s="438"/>
      <c r="I47" s="438"/>
      <c r="J47" s="438"/>
    </row>
    <row r="48" spans="1:10" ht="25.5" customHeight="1">
      <c r="A48" s="434" t="s">
        <v>55</v>
      </c>
      <c r="B48" s="435"/>
      <c r="C48" s="435" t="s">
        <v>458</v>
      </c>
      <c r="D48" s="438"/>
      <c r="E48" s="438"/>
      <c r="F48" s="438"/>
      <c r="G48" s="438"/>
      <c r="H48" s="438"/>
      <c r="I48" s="438"/>
      <c r="J48" s="438"/>
    </row>
    <row r="49" spans="1:10">
      <c r="A49" s="434" t="s">
        <v>56</v>
      </c>
      <c r="B49" s="435"/>
      <c r="C49" s="435" t="s">
        <v>459</v>
      </c>
      <c r="D49" s="438"/>
      <c r="E49" s="438"/>
      <c r="F49" s="438"/>
      <c r="G49" s="438"/>
      <c r="H49" s="438"/>
      <c r="I49" s="438"/>
      <c r="J49" s="438"/>
    </row>
    <row r="50" spans="1:10">
      <c r="A50" s="434" t="s">
        <v>337</v>
      </c>
      <c r="B50" s="435"/>
      <c r="C50" s="435" t="s">
        <v>392</v>
      </c>
      <c r="D50" s="438"/>
      <c r="E50" s="438"/>
      <c r="F50" s="438"/>
      <c r="G50" s="438"/>
      <c r="H50" s="438"/>
      <c r="I50" s="438"/>
      <c r="J50" s="438"/>
    </row>
    <row r="51" spans="1:10" ht="15.75" customHeight="1">
      <c r="A51" s="434" t="s">
        <v>339</v>
      </c>
      <c r="B51" s="435"/>
      <c r="C51" s="435" t="s">
        <v>340</v>
      </c>
      <c r="D51" s="438"/>
      <c r="E51" s="438"/>
      <c r="F51" s="438"/>
      <c r="G51" s="438"/>
      <c r="H51" s="438"/>
      <c r="I51" s="438"/>
      <c r="J51" s="438"/>
    </row>
    <row r="52" spans="1:10">
      <c r="A52" s="434" t="s">
        <v>341</v>
      </c>
      <c r="B52" s="435"/>
      <c r="C52" s="435" t="s">
        <v>393</v>
      </c>
      <c r="D52" s="438"/>
      <c r="E52" s="438"/>
      <c r="F52" s="438"/>
      <c r="G52" s="438"/>
      <c r="H52" s="438"/>
      <c r="I52" s="438"/>
      <c r="J52" s="438"/>
    </row>
    <row r="53" spans="1:10">
      <c r="A53" s="434" t="s">
        <v>343</v>
      </c>
      <c r="B53" s="435"/>
      <c r="C53" s="435" t="s">
        <v>63</v>
      </c>
      <c r="D53" s="438"/>
      <c r="E53" s="438"/>
      <c r="F53" s="438"/>
      <c r="G53" s="438"/>
      <c r="H53" s="438"/>
      <c r="I53" s="438"/>
      <c r="J53" s="438"/>
    </row>
    <row r="54" spans="1:10" ht="25.5" customHeight="1">
      <c r="A54" s="434" t="s">
        <v>344</v>
      </c>
      <c r="B54" s="435"/>
      <c r="C54" s="435" t="s">
        <v>460</v>
      </c>
      <c r="D54" s="438"/>
      <c r="E54" s="438"/>
      <c r="F54" s="438"/>
      <c r="G54" s="438"/>
      <c r="H54" s="438"/>
      <c r="I54" s="438"/>
      <c r="J54" s="438"/>
    </row>
    <row r="55" spans="1:10">
      <c r="A55" s="434" t="s">
        <v>346</v>
      </c>
      <c r="B55" s="435"/>
      <c r="C55" s="435" t="s">
        <v>461</v>
      </c>
      <c r="D55" s="438"/>
      <c r="E55" s="438"/>
      <c r="F55" s="438"/>
      <c r="G55" s="438"/>
      <c r="H55" s="438"/>
      <c r="I55" s="438"/>
      <c r="J55" s="438"/>
    </row>
    <row r="56" spans="1:10" ht="25.5" customHeight="1">
      <c r="A56" s="25"/>
      <c r="B56" s="25" t="s">
        <v>348</v>
      </c>
      <c r="C56" s="25" t="s">
        <v>56</v>
      </c>
      <c r="D56" s="25" t="s">
        <v>341</v>
      </c>
      <c r="E56" s="26" t="s">
        <v>343</v>
      </c>
      <c r="F56" s="27" t="s">
        <v>344</v>
      </c>
      <c r="G56" s="27" t="s">
        <v>346</v>
      </c>
      <c r="H56" s="27" t="s">
        <v>349</v>
      </c>
      <c r="I56" s="27" t="s">
        <v>344</v>
      </c>
      <c r="J56" s="27" t="s">
        <v>346</v>
      </c>
    </row>
    <row r="57" spans="1:10" ht="25.5" customHeight="1">
      <c r="A57" s="28" t="s">
        <v>350</v>
      </c>
      <c r="B57" s="28" t="s">
        <v>462</v>
      </c>
      <c r="C57" s="28" t="s">
        <v>463</v>
      </c>
      <c r="D57" s="28" t="s">
        <v>393</v>
      </c>
      <c r="E57" s="29" t="s">
        <v>81</v>
      </c>
      <c r="F57" s="30" t="s">
        <v>464</v>
      </c>
      <c r="G57" s="30" t="s">
        <v>465</v>
      </c>
      <c r="H57" s="30" t="s">
        <v>466</v>
      </c>
      <c r="I57" s="30" t="s">
        <v>467</v>
      </c>
      <c r="J57" s="30" t="s">
        <v>468</v>
      </c>
    </row>
    <row r="58" spans="1:10">
      <c r="A58" s="28" t="s">
        <v>350</v>
      </c>
      <c r="B58" s="28" t="s">
        <v>440</v>
      </c>
      <c r="C58" s="28" t="s">
        <v>441</v>
      </c>
      <c r="D58" s="28" t="s">
        <v>393</v>
      </c>
      <c r="E58" s="29" t="s">
        <v>405</v>
      </c>
      <c r="F58" s="30" t="s">
        <v>442</v>
      </c>
      <c r="G58" s="30" t="s">
        <v>443</v>
      </c>
      <c r="H58" s="30" t="s">
        <v>444</v>
      </c>
      <c r="I58" s="30" t="s">
        <v>445</v>
      </c>
      <c r="J58" s="30" t="s">
        <v>446</v>
      </c>
    </row>
    <row r="59" spans="1:10">
      <c r="A59" s="28" t="s">
        <v>350</v>
      </c>
      <c r="B59" s="28" t="s">
        <v>403</v>
      </c>
      <c r="C59" s="28" t="s">
        <v>404</v>
      </c>
      <c r="D59" s="28" t="s">
        <v>393</v>
      </c>
      <c r="E59" s="29" t="s">
        <v>405</v>
      </c>
      <c r="F59" s="30" t="s">
        <v>406</v>
      </c>
      <c r="G59" s="30" t="s">
        <v>407</v>
      </c>
      <c r="H59" s="30" t="s">
        <v>447</v>
      </c>
      <c r="I59" s="30" t="s">
        <v>448</v>
      </c>
      <c r="J59" s="30" t="s">
        <v>449</v>
      </c>
    </row>
    <row r="60" spans="1:10" ht="15.75" customHeight="1">
      <c r="A60" s="28" t="s">
        <v>350</v>
      </c>
      <c r="B60" s="28" t="s">
        <v>469</v>
      </c>
      <c r="C60" s="28" t="s">
        <v>470</v>
      </c>
      <c r="D60" s="28" t="s">
        <v>393</v>
      </c>
      <c r="E60" s="29" t="s">
        <v>63</v>
      </c>
      <c r="F60" s="30" t="s">
        <v>471</v>
      </c>
      <c r="G60" s="30" t="s">
        <v>472</v>
      </c>
      <c r="H60" s="30" t="s">
        <v>473</v>
      </c>
      <c r="I60" s="30" t="s">
        <v>474</v>
      </c>
      <c r="J60" s="30" t="s">
        <v>475</v>
      </c>
    </row>
    <row r="61" spans="1:10">
      <c r="A61" s="433" t="s">
        <v>476</v>
      </c>
      <c r="B61" s="438"/>
      <c r="C61" s="438"/>
      <c r="D61" s="438"/>
      <c r="E61" s="438"/>
      <c r="F61" s="438"/>
      <c r="G61" s="438"/>
      <c r="H61" s="438"/>
      <c r="I61" s="438"/>
      <c r="J61" s="438"/>
    </row>
    <row r="62" spans="1:10" ht="15" customHeight="1">
      <c r="A62" s="434" t="s">
        <v>55</v>
      </c>
      <c r="B62" s="435"/>
      <c r="C62" s="435" t="s">
        <v>477</v>
      </c>
      <c r="D62" s="438"/>
      <c r="E62" s="438"/>
      <c r="F62" s="438"/>
      <c r="G62" s="438"/>
      <c r="H62" s="438"/>
      <c r="I62" s="438"/>
      <c r="J62" s="438"/>
    </row>
    <row r="63" spans="1:10">
      <c r="A63" s="434" t="s">
        <v>56</v>
      </c>
      <c r="B63" s="435"/>
      <c r="C63" s="435" t="s">
        <v>102</v>
      </c>
      <c r="D63" s="438"/>
      <c r="E63" s="438"/>
      <c r="F63" s="438"/>
      <c r="G63" s="438"/>
      <c r="H63" s="438"/>
      <c r="I63" s="438"/>
      <c r="J63" s="438"/>
    </row>
    <row r="64" spans="1:10" ht="38.25" customHeight="1">
      <c r="A64" s="434" t="s">
        <v>337</v>
      </c>
      <c r="B64" s="435"/>
      <c r="C64" s="435" t="s">
        <v>392</v>
      </c>
      <c r="D64" s="438"/>
      <c r="E64" s="438"/>
      <c r="F64" s="438"/>
      <c r="G64" s="438"/>
      <c r="H64" s="438"/>
      <c r="I64" s="438"/>
      <c r="J64" s="438"/>
    </row>
    <row r="65" spans="1:10">
      <c r="A65" s="434" t="s">
        <v>339</v>
      </c>
      <c r="B65" s="435"/>
      <c r="C65" s="435" t="s">
        <v>340</v>
      </c>
      <c r="D65" s="438"/>
      <c r="E65" s="438"/>
      <c r="F65" s="438"/>
      <c r="G65" s="438"/>
      <c r="H65" s="438"/>
      <c r="I65" s="438"/>
      <c r="J65" s="438"/>
    </row>
    <row r="66" spans="1:10" ht="25.5" customHeight="1">
      <c r="A66" s="434" t="s">
        <v>341</v>
      </c>
      <c r="B66" s="435"/>
      <c r="C66" s="435" t="s">
        <v>393</v>
      </c>
      <c r="D66" s="438"/>
      <c r="E66" s="438"/>
      <c r="F66" s="438"/>
      <c r="G66" s="438"/>
      <c r="H66" s="438"/>
      <c r="I66" s="438"/>
      <c r="J66" s="438"/>
    </row>
    <row r="67" spans="1:10" ht="25.5" customHeight="1">
      <c r="A67" s="434" t="s">
        <v>343</v>
      </c>
      <c r="B67" s="435"/>
      <c r="C67" s="435" t="s">
        <v>380</v>
      </c>
      <c r="D67" s="438"/>
      <c r="E67" s="438"/>
      <c r="F67" s="438"/>
      <c r="G67" s="438"/>
      <c r="H67" s="438"/>
      <c r="I67" s="438"/>
      <c r="J67" s="438"/>
    </row>
    <row r="68" spans="1:10">
      <c r="A68" s="434" t="s">
        <v>344</v>
      </c>
      <c r="B68" s="435"/>
      <c r="C68" s="435" t="s">
        <v>435</v>
      </c>
      <c r="D68" s="438"/>
      <c r="E68" s="438"/>
      <c r="F68" s="438"/>
      <c r="G68" s="438"/>
      <c r="H68" s="438"/>
      <c r="I68" s="438"/>
      <c r="J68" s="438"/>
    </row>
    <row r="69" spans="1:10">
      <c r="A69" s="434" t="s">
        <v>346</v>
      </c>
      <c r="B69" s="435"/>
      <c r="C69" s="435" t="s">
        <v>436</v>
      </c>
      <c r="D69" s="438"/>
      <c r="E69" s="438"/>
      <c r="F69" s="438"/>
      <c r="G69" s="438"/>
      <c r="H69" s="438"/>
      <c r="I69" s="438"/>
      <c r="J69" s="438"/>
    </row>
    <row r="70" spans="1:10" ht="15.75" customHeight="1">
      <c r="A70" s="25"/>
      <c r="B70" s="25" t="s">
        <v>348</v>
      </c>
      <c r="C70" s="25" t="s">
        <v>56</v>
      </c>
      <c r="D70" s="25" t="s">
        <v>341</v>
      </c>
      <c r="E70" s="26" t="s">
        <v>343</v>
      </c>
      <c r="F70" s="27" t="s">
        <v>344</v>
      </c>
      <c r="G70" s="27" t="s">
        <v>346</v>
      </c>
      <c r="H70" s="27" t="s">
        <v>349</v>
      </c>
      <c r="I70" s="27" t="s">
        <v>344</v>
      </c>
      <c r="J70" s="27" t="s">
        <v>346</v>
      </c>
    </row>
    <row r="71" spans="1:10">
      <c r="A71" s="28" t="s">
        <v>350</v>
      </c>
      <c r="B71" s="28" t="s">
        <v>396</v>
      </c>
      <c r="C71" s="28" t="s">
        <v>397</v>
      </c>
      <c r="D71" s="28" t="s">
        <v>393</v>
      </c>
      <c r="E71" s="29" t="s">
        <v>81</v>
      </c>
      <c r="F71" s="30" t="s">
        <v>398</v>
      </c>
      <c r="G71" s="30" t="s">
        <v>399</v>
      </c>
      <c r="H71" s="30" t="s">
        <v>437</v>
      </c>
      <c r="I71" s="30" t="s">
        <v>438</v>
      </c>
      <c r="J71" s="30" t="s">
        <v>439</v>
      </c>
    </row>
    <row r="72" spans="1:10">
      <c r="A72" s="28" t="s">
        <v>350</v>
      </c>
      <c r="B72" s="28" t="s">
        <v>440</v>
      </c>
      <c r="C72" s="28" t="s">
        <v>441</v>
      </c>
      <c r="D72" s="28" t="s">
        <v>393</v>
      </c>
      <c r="E72" s="29" t="s">
        <v>405</v>
      </c>
      <c r="F72" s="30" t="s">
        <v>442</v>
      </c>
      <c r="G72" s="30" t="s">
        <v>443</v>
      </c>
      <c r="H72" s="30" t="s">
        <v>444</v>
      </c>
      <c r="I72" s="30" t="s">
        <v>445</v>
      </c>
      <c r="J72" s="30" t="s">
        <v>446</v>
      </c>
    </row>
    <row r="73" spans="1:10" ht="15" customHeight="1">
      <c r="A73" s="28" t="s">
        <v>350</v>
      </c>
      <c r="B73" s="28" t="s">
        <v>403</v>
      </c>
      <c r="C73" s="28" t="s">
        <v>404</v>
      </c>
      <c r="D73" s="28" t="s">
        <v>393</v>
      </c>
      <c r="E73" s="29" t="s">
        <v>405</v>
      </c>
      <c r="F73" s="30" t="s">
        <v>406</v>
      </c>
      <c r="G73" s="30" t="s">
        <v>407</v>
      </c>
      <c r="H73" s="30" t="s">
        <v>447</v>
      </c>
      <c r="I73" s="30" t="s">
        <v>448</v>
      </c>
      <c r="J73" s="30" t="s">
        <v>449</v>
      </c>
    </row>
    <row r="74" spans="1:10" ht="15" customHeight="1">
      <c r="A74" s="28" t="s">
        <v>350</v>
      </c>
      <c r="B74" s="28" t="s">
        <v>450</v>
      </c>
      <c r="C74" s="28" t="s">
        <v>451</v>
      </c>
      <c r="D74" s="28" t="s">
        <v>393</v>
      </c>
      <c r="E74" s="29" t="s">
        <v>63</v>
      </c>
      <c r="F74" s="30" t="s">
        <v>452</v>
      </c>
      <c r="G74" s="30" t="s">
        <v>453</v>
      </c>
      <c r="H74" s="30" t="s">
        <v>454</v>
      </c>
      <c r="I74" s="30" t="s">
        <v>455</v>
      </c>
      <c r="J74" s="30" t="s">
        <v>456</v>
      </c>
    </row>
    <row r="75" spans="1:10" ht="15" customHeight="1">
      <c r="A75" s="439" t="s">
        <v>478</v>
      </c>
      <c r="B75" s="438"/>
      <c r="C75" s="438"/>
      <c r="D75" s="438"/>
      <c r="E75" s="438"/>
      <c r="F75" s="438"/>
      <c r="G75" s="438"/>
      <c r="H75" s="438"/>
      <c r="I75" s="438"/>
      <c r="J75" s="438"/>
    </row>
    <row r="76" spans="1:10">
      <c r="A76" s="440" t="s">
        <v>55</v>
      </c>
      <c r="B76" s="441"/>
      <c r="C76" s="441" t="s">
        <v>479</v>
      </c>
      <c r="D76" s="438"/>
      <c r="E76" s="438"/>
      <c r="F76" s="438"/>
      <c r="G76" s="438"/>
      <c r="H76" s="438"/>
      <c r="I76" s="438"/>
      <c r="J76" s="438"/>
    </row>
    <row r="77" spans="1:10" ht="15" customHeight="1">
      <c r="A77" s="440" t="s">
        <v>56</v>
      </c>
      <c r="B77" s="441"/>
      <c r="C77" s="441" t="s">
        <v>91</v>
      </c>
      <c r="D77" s="438"/>
      <c r="E77" s="438"/>
      <c r="F77" s="438"/>
      <c r="G77" s="438"/>
      <c r="H77" s="438"/>
      <c r="I77" s="438"/>
      <c r="J77" s="438"/>
    </row>
    <row r="78" spans="1:10">
      <c r="A78" s="440" t="s">
        <v>337</v>
      </c>
      <c r="B78" s="441"/>
      <c r="C78" s="441" t="s">
        <v>392</v>
      </c>
      <c r="D78" s="438"/>
      <c r="E78" s="438"/>
      <c r="F78" s="438"/>
      <c r="G78" s="438"/>
      <c r="H78" s="438"/>
      <c r="I78" s="438"/>
      <c r="J78" s="438"/>
    </row>
    <row r="79" spans="1:10">
      <c r="A79" s="440" t="s">
        <v>339</v>
      </c>
      <c r="B79" s="441"/>
      <c r="C79" s="441" t="s">
        <v>340</v>
      </c>
      <c r="D79" s="438"/>
      <c r="E79" s="438"/>
      <c r="F79" s="438"/>
      <c r="G79" s="438"/>
      <c r="H79" s="438"/>
      <c r="I79" s="438"/>
      <c r="J79" s="438"/>
    </row>
    <row r="80" spans="1:10">
      <c r="A80" s="440" t="s">
        <v>341</v>
      </c>
      <c r="B80" s="441"/>
      <c r="C80" s="441" t="s">
        <v>393</v>
      </c>
      <c r="D80" s="438"/>
      <c r="E80" s="438"/>
      <c r="F80" s="438"/>
      <c r="G80" s="438"/>
      <c r="H80" s="438"/>
      <c r="I80" s="438"/>
      <c r="J80" s="438"/>
    </row>
    <row r="81" spans="1:10">
      <c r="A81" s="440" t="s">
        <v>343</v>
      </c>
      <c r="B81" s="441"/>
      <c r="C81" s="441" t="s">
        <v>63</v>
      </c>
      <c r="D81" s="438"/>
      <c r="E81" s="438"/>
      <c r="F81" s="438"/>
      <c r="G81" s="438"/>
      <c r="H81" s="438"/>
      <c r="I81" s="438"/>
      <c r="J81" s="438"/>
    </row>
    <row r="82" spans="1:10">
      <c r="A82" s="440" t="s">
        <v>344</v>
      </c>
      <c r="B82" s="441"/>
      <c r="C82" s="441" t="s">
        <v>480</v>
      </c>
      <c r="D82" s="438"/>
      <c r="E82" s="438"/>
      <c r="F82" s="438"/>
      <c r="G82" s="438"/>
      <c r="H82" s="438"/>
      <c r="I82" s="438"/>
      <c r="J82" s="438"/>
    </row>
    <row r="83" spans="1:10">
      <c r="A83" s="440" t="s">
        <v>346</v>
      </c>
      <c r="B83" s="441"/>
      <c r="C83" s="441" t="s">
        <v>481</v>
      </c>
      <c r="D83" s="438"/>
      <c r="E83" s="438"/>
      <c r="F83" s="438"/>
      <c r="G83" s="438"/>
      <c r="H83" s="438"/>
      <c r="I83" s="438"/>
      <c r="J83" s="438"/>
    </row>
    <row r="84" spans="1:10">
      <c r="A84" s="34"/>
      <c r="B84" s="34" t="s">
        <v>348</v>
      </c>
      <c r="C84" s="34" t="s">
        <v>56</v>
      </c>
      <c r="D84" s="34" t="s">
        <v>341</v>
      </c>
      <c r="E84" s="35" t="s">
        <v>343</v>
      </c>
      <c r="F84" s="36" t="s">
        <v>344</v>
      </c>
      <c r="G84" s="36" t="s">
        <v>346</v>
      </c>
      <c r="H84" s="36" t="s">
        <v>349</v>
      </c>
      <c r="I84" s="36" t="s">
        <v>344</v>
      </c>
      <c r="J84" s="36" t="s">
        <v>346</v>
      </c>
    </row>
    <row r="85" spans="1:10">
      <c r="A85" s="37" t="s">
        <v>350</v>
      </c>
      <c r="B85" s="37" t="s">
        <v>482</v>
      </c>
      <c r="C85" s="37" t="s">
        <v>483</v>
      </c>
      <c r="D85" s="37" t="s">
        <v>484</v>
      </c>
      <c r="E85" s="38" t="s">
        <v>63</v>
      </c>
      <c r="F85" s="39" t="s">
        <v>485</v>
      </c>
      <c r="G85" s="39" t="s">
        <v>486</v>
      </c>
      <c r="H85" s="39" t="s">
        <v>357</v>
      </c>
      <c r="I85" s="39" t="s">
        <v>485</v>
      </c>
      <c r="J85" s="39" t="s">
        <v>486</v>
      </c>
    </row>
    <row r="86" spans="1:10">
      <c r="A86" s="40" t="s">
        <v>372</v>
      </c>
      <c r="B86" s="40" t="s">
        <v>487</v>
      </c>
      <c r="C86" s="40" t="s">
        <v>488</v>
      </c>
      <c r="D86" s="40" t="s">
        <v>58</v>
      </c>
      <c r="E86" s="41" t="s">
        <v>489</v>
      </c>
      <c r="F86" s="42" t="s">
        <v>490</v>
      </c>
      <c r="G86" s="42" t="s">
        <v>490</v>
      </c>
      <c r="H86" s="42" t="s">
        <v>491</v>
      </c>
      <c r="I86" s="42" t="s">
        <v>492</v>
      </c>
      <c r="J86" s="42" t="s">
        <v>492</v>
      </c>
    </row>
    <row r="87" spans="1:10">
      <c r="A87" s="40" t="s">
        <v>372</v>
      </c>
      <c r="B87" s="40" t="s">
        <v>493</v>
      </c>
      <c r="C87" s="40" t="s">
        <v>494</v>
      </c>
      <c r="D87" s="40" t="s">
        <v>58</v>
      </c>
      <c r="E87" s="41" t="s">
        <v>380</v>
      </c>
      <c r="F87" s="42" t="s">
        <v>495</v>
      </c>
      <c r="G87" s="42" t="s">
        <v>495</v>
      </c>
      <c r="H87" s="42" t="s">
        <v>496</v>
      </c>
      <c r="I87" s="42" t="s">
        <v>497</v>
      </c>
      <c r="J87" s="42" t="s">
        <v>497</v>
      </c>
    </row>
    <row r="88" spans="1:10">
      <c r="A88" s="439" t="s">
        <v>498</v>
      </c>
      <c r="B88" s="438"/>
      <c r="C88" s="438"/>
      <c r="D88" s="438"/>
      <c r="E88" s="438"/>
      <c r="F88" s="438"/>
      <c r="G88" s="438"/>
      <c r="H88" s="438"/>
      <c r="I88" s="438"/>
      <c r="J88" s="438"/>
    </row>
    <row r="89" spans="1:10">
      <c r="A89" s="440" t="s">
        <v>55</v>
      </c>
      <c r="B89" s="441"/>
      <c r="C89" s="441" t="s">
        <v>499</v>
      </c>
      <c r="D89" s="438"/>
      <c r="E89" s="438"/>
      <c r="F89" s="438"/>
      <c r="G89" s="438"/>
      <c r="H89" s="438"/>
      <c r="I89" s="438"/>
      <c r="J89" s="438"/>
    </row>
    <row r="90" spans="1:10">
      <c r="A90" s="440" t="s">
        <v>56</v>
      </c>
      <c r="B90" s="441"/>
      <c r="C90" s="441" t="s">
        <v>483</v>
      </c>
      <c r="D90" s="438"/>
      <c r="E90" s="438"/>
      <c r="F90" s="438"/>
      <c r="G90" s="438"/>
      <c r="H90" s="438"/>
      <c r="I90" s="438"/>
      <c r="J90" s="438"/>
    </row>
    <row r="91" spans="1:10">
      <c r="A91" s="440" t="s">
        <v>337</v>
      </c>
      <c r="B91" s="441"/>
      <c r="C91" s="441" t="s">
        <v>500</v>
      </c>
      <c r="D91" s="438"/>
      <c r="E91" s="438"/>
      <c r="F91" s="438"/>
      <c r="G91" s="438"/>
      <c r="H91" s="438"/>
      <c r="I91" s="438"/>
      <c r="J91" s="438"/>
    </row>
    <row r="92" spans="1:10">
      <c r="A92" s="440" t="s">
        <v>339</v>
      </c>
      <c r="B92" s="441"/>
      <c r="C92" s="441" t="s">
        <v>340</v>
      </c>
      <c r="D92" s="438"/>
      <c r="E92" s="438"/>
      <c r="F92" s="438"/>
      <c r="G92" s="438"/>
      <c r="H92" s="438"/>
      <c r="I92" s="438"/>
      <c r="J92" s="438"/>
    </row>
    <row r="93" spans="1:10">
      <c r="A93" s="440" t="s">
        <v>341</v>
      </c>
      <c r="B93" s="441"/>
      <c r="C93" s="441" t="s">
        <v>484</v>
      </c>
      <c r="D93" s="438"/>
      <c r="E93" s="438"/>
      <c r="F93" s="438"/>
      <c r="G93" s="438"/>
      <c r="H93" s="438"/>
      <c r="I93" s="438"/>
      <c r="J93" s="438"/>
    </row>
    <row r="94" spans="1:10">
      <c r="A94" s="440" t="s">
        <v>343</v>
      </c>
      <c r="B94" s="441"/>
      <c r="C94" s="441" t="s">
        <v>63</v>
      </c>
      <c r="D94" s="438"/>
      <c r="E94" s="438"/>
      <c r="F94" s="438"/>
      <c r="G94" s="438"/>
      <c r="H94" s="438"/>
      <c r="I94" s="438"/>
      <c r="J94" s="438"/>
    </row>
    <row r="95" spans="1:10">
      <c r="A95" s="440" t="s">
        <v>344</v>
      </c>
      <c r="B95" s="441"/>
      <c r="C95" s="441" t="s">
        <v>485</v>
      </c>
      <c r="D95" s="438"/>
      <c r="E95" s="438"/>
      <c r="F95" s="438"/>
      <c r="G95" s="438"/>
      <c r="H95" s="438"/>
      <c r="I95" s="438"/>
      <c r="J95" s="438"/>
    </row>
    <row r="96" spans="1:10">
      <c r="A96" s="440" t="s">
        <v>346</v>
      </c>
      <c r="B96" s="441"/>
      <c r="C96" s="441" t="s">
        <v>486</v>
      </c>
      <c r="D96" s="438"/>
      <c r="E96" s="438"/>
      <c r="F96" s="438"/>
      <c r="G96" s="438"/>
      <c r="H96" s="438"/>
      <c r="I96" s="438"/>
      <c r="J96" s="438"/>
    </row>
    <row r="97" spans="1:10">
      <c r="A97" s="34"/>
      <c r="B97" s="34" t="s">
        <v>348</v>
      </c>
      <c r="C97" s="34" t="s">
        <v>56</v>
      </c>
      <c r="D97" s="34" t="s">
        <v>341</v>
      </c>
      <c r="E97" s="35" t="s">
        <v>343</v>
      </c>
      <c r="F97" s="36" t="s">
        <v>344</v>
      </c>
      <c r="G97" s="36" t="s">
        <v>346</v>
      </c>
      <c r="H97" s="36" t="s">
        <v>349</v>
      </c>
      <c r="I97" s="36" t="s">
        <v>344</v>
      </c>
      <c r="J97" s="36" t="s">
        <v>346</v>
      </c>
    </row>
    <row r="98" spans="1:10">
      <c r="A98" s="37" t="s">
        <v>350</v>
      </c>
      <c r="B98" s="37" t="s">
        <v>501</v>
      </c>
      <c r="C98" s="37" t="s">
        <v>502</v>
      </c>
      <c r="D98" s="37" t="s">
        <v>503</v>
      </c>
      <c r="E98" s="38" t="s">
        <v>81</v>
      </c>
      <c r="F98" s="39" t="s">
        <v>504</v>
      </c>
      <c r="G98" s="39" t="s">
        <v>505</v>
      </c>
      <c r="H98" s="39" t="s">
        <v>506</v>
      </c>
      <c r="I98" s="39" t="s">
        <v>507</v>
      </c>
      <c r="J98" s="39" t="s">
        <v>508</v>
      </c>
    </row>
    <row r="99" spans="1:10">
      <c r="A99" s="37" t="s">
        <v>350</v>
      </c>
      <c r="B99" s="37" t="s">
        <v>509</v>
      </c>
      <c r="C99" s="37" t="s">
        <v>510</v>
      </c>
      <c r="D99" s="37" t="s">
        <v>511</v>
      </c>
      <c r="E99" s="38" t="s">
        <v>354</v>
      </c>
      <c r="F99" s="39" t="s">
        <v>512</v>
      </c>
      <c r="G99" s="39" t="s">
        <v>513</v>
      </c>
      <c r="H99" s="39" t="s">
        <v>514</v>
      </c>
      <c r="I99" s="39" t="s">
        <v>515</v>
      </c>
      <c r="J99" s="39" t="s">
        <v>516</v>
      </c>
    </row>
    <row r="100" spans="1:10">
      <c r="A100" s="37" t="s">
        <v>350</v>
      </c>
      <c r="B100" s="37" t="s">
        <v>517</v>
      </c>
      <c r="C100" s="37" t="s">
        <v>518</v>
      </c>
      <c r="D100" s="37" t="s">
        <v>511</v>
      </c>
      <c r="E100" s="38" t="s">
        <v>354</v>
      </c>
      <c r="F100" s="39" t="s">
        <v>519</v>
      </c>
      <c r="G100" s="39" t="s">
        <v>520</v>
      </c>
      <c r="H100" s="39" t="s">
        <v>521</v>
      </c>
      <c r="I100" s="39" t="s">
        <v>522</v>
      </c>
      <c r="J100" s="39" t="s">
        <v>523</v>
      </c>
    </row>
    <row r="101" spans="1:10">
      <c r="A101" s="40" t="s">
        <v>372</v>
      </c>
      <c r="B101" s="40" t="s">
        <v>524</v>
      </c>
      <c r="C101" s="40" t="s">
        <v>525</v>
      </c>
      <c r="D101" s="40" t="s">
        <v>58</v>
      </c>
      <c r="E101" s="41" t="s">
        <v>526</v>
      </c>
      <c r="F101" s="42" t="s">
        <v>527</v>
      </c>
      <c r="G101" s="42" t="s">
        <v>527</v>
      </c>
      <c r="H101" s="42" t="s">
        <v>528</v>
      </c>
      <c r="I101" s="42" t="s">
        <v>529</v>
      </c>
      <c r="J101" s="42" t="s">
        <v>529</v>
      </c>
    </row>
  </sheetData>
  <mergeCells count="119">
    <mergeCell ref="A94:B94"/>
    <mergeCell ref="C94:J94"/>
    <mergeCell ref="A95:B95"/>
    <mergeCell ref="C95:J95"/>
    <mergeCell ref="A96:B96"/>
    <mergeCell ref="C96:J96"/>
    <mergeCell ref="A89:B89"/>
    <mergeCell ref="C89:J89"/>
    <mergeCell ref="A90:B90"/>
    <mergeCell ref="C90:J90"/>
    <mergeCell ref="A91:B91"/>
    <mergeCell ref="C91:J91"/>
    <mergeCell ref="A92:B92"/>
    <mergeCell ref="C92:J92"/>
    <mergeCell ref="A93:B93"/>
    <mergeCell ref="C93:J93"/>
    <mergeCell ref="A80:B80"/>
    <mergeCell ref="C80:J80"/>
    <mergeCell ref="A81:B81"/>
    <mergeCell ref="C81:J81"/>
    <mergeCell ref="A82:B82"/>
    <mergeCell ref="C82:J82"/>
    <mergeCell ref="A83:B83"/>
    <mergeCell ref="C83:J83"/>
    <mergeCell ref="A88:J88"/>
    <mergeCell ref="A75:J75"/>
    <mergeCell ref="A76:B76"/>
    <mergeCell ref="C76:J76"/>
    <mergeCell ref="A77:B77"/>
    <mergeCell ref="C77:J77"/>
    <mergeCell ref="A78:B78"/>
    <mergeCell ref="C78:J78"/>
    <mergeCell ref="A79:B79"/>
    <mergeCell ref="C79:J79"/>
    <mergeCell ref="A65:B65"/>
    <mergeCell ref="C65:J65"/>
    <mergeCell ref="A66:B66"/>
    <mergeCell ref="C66:J66"/>
    <mergeCell ref="A67:B67"/>
    <mergeCell ref="C67:J67"/>
    <mergeCell ref="A68:B68"/>
    <mergeCell ref="C68:J68"/>
    <mergeCell ref="A69:B69"/>
    <mergeCell ref="C69:J69"/>
    <mergeCell ref="A55:B55"/>
    <mergeCell ref="C55:J55"/>
    <mergeCell ref="A61:J61"/>
    <mergeCell ref="A62:B62"/>
    <mergeCell ref="C62:J62"/>
    <mergeCell ref="A63:B63"/>
    <mergeCell ref="C63:J63"/>
    <mergeCell ref="A64:B64"/>
    <mergeCell ref="C64:J64"/>
    <mergeCell ref="A50:B50"/>
    <mergeCell ref="C50:J50"/>
    <mergeCell ref="A51:B51"/>
    <mergeCell ref="C51:J51"/>
    <mergeCell ref="A52:B52"/>
    <mergeCell ref="C52:J52"/>
    <mergeCell ref="A53:B53"/>
    <mergeCell ref="C53:J53"/>
    <mergeCell ref="A54:B54"/>
    <mergeCell ref="C54:J54"/>
    <mergeCell ref="A40:B40"/>
    <mergeCell ref="C40:J40"/>
    <mergeCell ref="A41:B41"/>
    <mergeCell ref="C41:J41"/>
    <mergeCell ref="A47:J47"/>
    <mergeCell ref="A48:B48"/>
    <mergeCell ref="C48:J48"/>
    <mergeCell ref="A49:B49"/>
    <mergeCell ref="C49:J49"/>
    <mergeCell ref="A35:B35"/>
    <mergeCell ref="C35:J35"/>
    <mergeCell ref="A36:B36"/>
    <mergeCell ref="C36:J36"/>
    <mergeCell ref="A37:B37"/>
    <mergeCell ref="C37:J37"/>
    <mergeCell ref="A38:B38"/>
    <mergeCell ref="C38:J38"/>
    <mergeCell ref="A39:B39"/>
    <mergeCell ref="C39:J39"/>
    <mergeCell ref="A24:B24"/>
    <mergeCell ref="C24:J24"/>
    <mergeCell ref="A25:B25"/>
    <mergeCell ref="C25:J25"/>
    <mergeCell ref="A26:B26"/>
    <mergeCell ref="C26:J26"/>
    <mergeCell ref="A33:J33"/>
    <mergeCell ref="A34:B34"/>
    <mergeCell ref="C34:J34"/>
    <mergeCell ref="A19:B19"/>
    <mergeCell ref="C19:J19"/>
    <mergeCell ref="A20:B20"/>
    <mergeCell ref="C20:J20"/>
    <mergeCell ref="A21:B21"/>
    <mergeCell ref="C21:J21"/>
    <mergeCell ref="A22:B22"/>
    <mergeCell ref="C22:J22"/>
    <mergeCell ref="A23:B23"/>
    <mergeCell ref="C23:J23"/>
    <mergeCell ref="A6:B6"/>
    <mergeCell ref="C6:J6"/>
    <mergeCell ref="A7:B7"/>
    <mergeCell ref="C7:J7"/>
    <mergeCell ref="A8:B8"/>
    <mergeCell ref="C8:J8"/>
    <mergeCell ref="A9:B9"/>
    <mergeCell ref="C9:J9"/>
    <mergeCell ref="A18:J18"/>
    <mergeCell ref="A1:J1"/>
    <mergeCell ref="A2:B2"/>
    <mergeCell ref="C2:J2"/>
    <mergeCell ref="A3:B3"/>
    <mergeCell ref="C3:J3"/>
    <mergeCell ref="A4:B4"/>
    <mergeCell ref="C4:J4"/>
    <mergeCell ref="A5:B5"/>
    <mergeCell ref="C5:J5"/>
  </mergeCells>
  <pageMargins left="0.511811024" right="0.511811024" top="0.78740157499999996" bottom="0.78740157499999996" header="0.31496062000000002" footer="0.31496062000000002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8"/>
  <sheetViews>
    <sheetView workbookViewId="0">
      <selection activeCell="F14" sqref="F14"/>
    </sheetView>
  </sheetViews>
  <sheetFormatPr defaultColWidth="9" defaultRowHeight="15"/>
  <cols>
    <col min="2" max="2" width="49.5703125" customWidth="1"/>
    <col min="3" max="3" width="46.42578125" customWidth="1"/>
    <col min="5" max="5" width="43.28515625" customWidth="1"/>
    <col min="6" max="6" width="28.28515625" customWidth="1"/>
  </cols>
  <sheetData>
    <row r="1" spans="1:6" ht="20.25">
      <c r="A1" s="442" t="s">
        <v>530</v>
      </c>
      <c r="B1" s="443"/>
      <c r="C1" s="443"/>
      <c r="D1" s="443"/>
      <c r="E1" s="443"/>
      <c r="F1" s="444"/>
    </row>
    <row r="2" spans="1:6">
      <c r="A2" s="447" t="s">
        <v>531</v>
      </c>
      <c r="B2" s="447"/>
      <c r="C2" s="447"/>
      <c r="D2" s="447"/>
      <c r="E2" s="447"/>
      <c r="F2" s="447"/>
    </row>
    <row r="3" spans="1:6">
      <c r="A3" s="447"/>
      <c r="B3" s="447"/>
      <c r="C3" s="447"/>
      <c r="D3" s="447"/>
      <c r="E3" s="447"/>
      <c r="F3" s="447"/>
    </row>
    <row r="4" spans="1:6" ht="20.25">
      <c r="A4" s="445" t="s">
        <v>532</v>
      </c>
      <c r="B4" s="445"/>
      <c r="C4" s="22" t="s">
        <v>533</v>
      </c>
      <c r="D4" s="445" t="s">
        <v>534</v>
      </c>
      <c r="E4" s="445"/>
      <c r="F4" s="22" t="s">
        <v>535</v>
      </c>
    </row>
    <row r="5" spans="1:6" ht="20.25">
      <c r="A5" s="445" t="s">
        <v>536</v>
      </c>
      <c r="B5" s="445"/>
      <c r="C5" s="22" t="s">
        <v>537</v>
      </c>
      <c r="D5" s="446" t="s">
        <v>538</v>
      </c>
      <c r="E5" s="445"/>
      <c r="F5" s="22">
        <v>6.19</v>
      </c>
    </row>
    <row r="6" spans="1:6" ht="20.25">
      <c r="A6" s="445" t="s">
        <v>539</v>
      </c>
      <c r="B6" s="445"/>
      <c r="C6" s="22" t="s">
        <v>540</v>
      </c>
      <c r="D6" s="446" t="s">
        <v>541</v>
      </c>
      <c r="E6" s="445"/>
      <c r="F6" s="22">
        <v>4.03</v>
      </c>
    </row>
    <row r="7" spans="1:6" ht="20.25">
      <c r="A7" s="445" t="s">
        <v>542</v>
      </c>
      <c r="B7" s="445"/>
      <c r="C7" s="23" t="s">
        <v>543</v>
      </c>
      <c r="D7" s="446" t="s">
        <v>544</v>
      </c>
      <c r="E7" s="445"/>
      <c r="F7" s="22">
        <v>3.2</v>
      </c>
    </row>
    <row r="8" spans="1:6" ht="20.25">
      <c r="A8" s="24"/>
      <c r="B8" s="24"/>
      <c r="C8" s="24"/>
      <c r="D8" s="445" t="s">
        <v>545</v>
      </c>
      <c r="E8" s="445"/>
      <c r="F8" s="22">
        <v>4.03</v>
      </c>
    </row>
  </sheetData>
  <mergeCells count="12">
    <mergeCell ref="A6:B6"/>
    <mergeCell ref="D6:E6"/>
    <mergeCell ref="A7:B7"/>
    <mergeCell ref="D7:E7"/>
    <mergeCell ref="D8:E8"/>
    <mergeCell ref="A1:F1"/>
    <mergeCell ref="A4:B4"/>
    <mergeCell ref="D4:E4"/>
    <mergeCell ref="A5:B5"/>
    <mergeCell ref="D5:E5"/>
    <mergeCell ref="A2:B3"/>
    <mergeCell ref="C2:F3"/>
  </mergeCells>
  <hyperlinks>
    <hyperlink ref="D5" r:id="rId1" xr:uid="{00000000-0004-0000-0700-000000000000}"/>
    <hyperlink ref="D6" r:id="rId2" xr:uid="{00000000-0004-0000-0700-000001000000}"/>
    <hyperlink ref="D7" r:id="rId3" xr:uid="{00000000-0004-0000-0700-000002000000}"/>
  </hyperlinks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80"/>
  <sheetViews>
    <sheetView workbookViewId="0">
      <selection activeCell="F47" sqref="F47"/>
    </sheetView>
  </sheetViews>
  <sheetFormatPr defaultColWidth="9" defaultRowHeight="15"/>
  <cols>
    <col min="1" max="1" width="5.42578125" style="7" customWidth="1"/>
    <col min="2" max="2" width="42.28515625" customWidth="1"/>
    <col min="3" max="3" width="8.5703125" customWidth="1"/>
    <col min="4" max="4" width="11.42578125" customWidth="1"/>
    <col min="5" max="5" width="42.140625" customWidth="1"/>
  </cols>
  <sheetData>
    <row r="1" spans="1:6">
      <c r="B1" s="8"/>
    </row>
    <row r="2" spans="1:6">
      <c r="A2" s="448" t="s">
        <v>546</v>
      </c>
      <c r="B2" s="448"/>
      <c r="C2" s="448"/>
      <c r="D2" s="448"/>
      <c r="E2" s="448"/>
    </row>
    <row r="3" spans="1:6">
      <c r="B3" s="8"/>
    </row>
    <row r="4" spans="1:6">
      <c r="A4" s="9" t="s">
        <v>547</v>
      </c>
      <c r="B4" s="10" t="s">
        <v>56</v>
      </c>
      <c r="C4" s="11" t="s">
        <v>343</v>
      </c>
      <c r="D4" s="11" t="s">
        <v>548</v>
      </c>
      <c r="E4" s="11" t="s">
        <v>549</v>
      </c>
    </row>
    <row r="5" spans="1:6" ht="22.5">
      <c r="A5" s="12" t="str">
        <f>'Orçamento-base'!C13</f>
        <v>1.1</v>
      </c>
      <c r="B5" s="13" t="str">
        <f>'Orçamento-base'!G13</f>
        <v>FORNECIMENTO E INSTALAÇÃO DE PLACA DE OBRA COM CHAPA GALVANIZADA E ESTRUTURA DE MADEIRA. AF_03/2022_PS</v>
      </c>
      <c r="C5" s="14" t="str">
        <f>'Orçamento-base'!I13</f>
        <v>m²</v>
      </c>
      <c r="D5" s="15">
        <f>'Orçamento-base'!H13</f>
        <v>2.5</v>
      </c>
      <c r="E5" s="16" t="s">
        <v>550</v>
      </c>
    </row>
    <row r="6" spans="1:6" ht="22.5">
      <c r="A6" s="12" t="str">
        <f>'Orçamento-base'!C14</f>
        <v>1.2</v>
      </c>
      <c r="B6" s="13" t="str">
        <f>'Orçamento-base'!G14</f>
        <v>LOCAÇÃO DE PONTO PARA REFERÊNCIA TOPOGRÁFICA. AF_10/2018</v>
      </c>
      <c r="C6" s="14" t="str">
        <f>'Orçamento-base'!I14</f>
        <v>UN</v>
      </c>
      <c r="D6" s="15">
        <f>'Orçamento-base'!H14</f>
        <v>12</v>
      </c>
      <c r="E6" s="16" t="s">
        <v>551</v>
      </c>
    </row>
    <row r="7" spans="1:6" ht="22.5">
      <c r="A7" s="12" t="str">
        <f>'Orçamento-base'!C15</f>
        <v>1.3</v>
      </c>
      <c r="B7" s="13" t="str">
        <f>'Orçamento-base'!G15</f>
        <v>REGULARIZAÇÃO DE SUPERFÍCIES COM MOTONIVELADORA. AF_09/2024</v>
      </c>
      <c r="C7" s="14" t="str">
        <f>'Orçamento-base'!I15</f>
        <v>m²</v>
      </c>
      <c r="D7" s="15">
        <f>'Orçamento-base'!H15</f>
        <v>170</v>
      </c>
      <c r="E7" s="16" t="s">
        <v>552</v>
      </c>
    </row>
    <row r="8" spans="1:6" ht="33.75">
      <c r="A8" s="12" t="str">
        <f>'Orçamento-base'!C16</f>
        <v>1.4</v>
      </c>
      <c r="B8" s="13" t="str">
        <f>'Orçamento-base'!G16</f>
        <v>KIT CAVALETE PARA MEDIÇÃO DE ÁGUA - ENTRADA PRINCIPAL, EM PVC 20 MM (1/2") - FORNECIMENTO E INSTALAÇÃO (EXCLUSIVE HIDRÔMETRO). AF_03/2024</v>
      </c>
      <c r="C8" s="14" t="str">
        <f>'Orçamento-base'!I16</f>
        <v>UN</v>
      </c>
      <c r="D8" s="15">
        <f>'Orçamento-base'!H16</f>
        <v>1</v>
      </c>
      <c r="E8" s="16" t="s">
        <v>553</v>
      </c>
    </row>
    <row r="9" spans="1:6" ht="33.75">
      <c r="A9" s="12" t="str">
        <f>'Orçamento-base'!C17</f>
        <v>1.5</v>
      </c>
      <c r="B9" s="13" t="str">
        <f>'Orçamento-base'!G17</f>
        <v>ENTRADA DE ENERGIA ELÉTRICA, AÉREA, MONOFÁSICA, COM CAIXA DE SOBREPOR, CABO DE 10 MM2 E DISJUNTOR DIN 50A (NÃO INCLUSO O POSTE DE CONCRETO). AF_07/2020_PS</v>
      </c>
      <c r="C9" s="14" t="str">
        <f>'Orçamento-base'!I17</f>
        <v>UN</v>
      </c>
      <c r="D9" s="15">
        <f>'Orçamento-base'!H17</f>
        <v>1</v>
      </c>
      <c r="E9" s="16" t="s">
        <v>553</v>
      </c>
    </row>
    <row r="10" spans="1:6" ht="22.5">
      <c r="A10" s="12" t="str">
        <f>'Orçamento-base'!C18</f>
        <v>1.6</v>
      </c>
      <c r="B10" s="13" t="str">
        <f>'Orçamento-base'!G18</f>
        <v>POSTE CONICO CONTINUO EM ACO GALVANIZADO, RETO, FLANGEADO, H = 3 M, DIAMETRO INFERIOR = *95* MM</v>
      </c>
      <c r="C10" s="14" t="str">
        <f>'Orçamento-base'!I18</f>
        <v>UN</v>
      </c>
      <c r="D10" s="15">
        <f>'Orçamento-base'!H18</f>
        <v>1</v>
      </c>
      <c r="E10" s="16" t="s">
        <v>553</v>
      </c>
    </row>
    <row r="11" spans="1:6" ht="45">
      <c r="A11" s="12" t="str">
        <f>'Orçamento-base'!C19</f>
        <v>1.7</v>
      </c>
      <c r="B11" s="13" t="str">
        <f>'Orçamento-base'!G19</f>
        <v>ASSENTAMENTO DE POSTE DE CONCRETO COM COMPRIMENTO NOMINAL DE 9 M, CARGA NOMINAL DE 300 DAN, ENGASTAMENTO BASE CONCRETADA COM 1 M DE CONCRETO E 0,5 M DE SOLO (NÃO INCLUI FORNECIMENTO). AF_11/2019</v>
      </c>
      <c r="C11" s="14" t="str">
        <f>'Orçamento-base'!I19</f>
        <v>UN</v>
      </c>
      <c r="D11" s="15">
        <f>'Orçamento-base'!H19</f>
        <v>1</v>
      </c>
      <c r="E11" s="16" t="s">
        <v>553</v>
      </c>
    </row>
    <row r="12" spans="1:6">
      <c r="A12" s="17">
        <f>'Orçamento-base'!C20</f>
        <v>2</v>
      </c>
      <c r="B12" s="18" t="str">
        <f>'Orçamento-base'!G20</f>
        <v>ESTRUTURA</v>
      </c>
      <c r="C12" s="19"/>
      <c r="D12" s="20"/>
      <c r="E12" s="21"/>
    </row>
    <row r="13" spans="1:6">
      <c r="A13" s="12" t="str">
        <f>'Orçamento-base'!C21</f>
        <v>2.1</v>
      </c>
      <c r="B13" s="13" t="str">
        <f>'Orçamento-base'!G21</f>
        <v>ESCAVAÇÃO MANUAL DE VALA. AF_09/2024</v>
      </c>
      <c r="C13" s="14" t="str">
        <f>'Orçamento-base'!I21</f>
        <v>m³</v>
      </c>
      <c r="D13" s="15">
        <f>'Orçamento-base'!H21</f>
        <v>3.5</v>
      </c>
      <c r="E13" s="16" t="s">
        <v>554</v>
      </c>
      <c r="F13" t="s">
        <v>555</v>
      </c>
    </row>
    <row r="14" spans="1:6" ht="45">
      <c r="A14" s="12" t="str">
        <f>'Orçamento-base'!C22</f>
        <v>2.2</v>
      </c>
      <c r="B14" s="13" t="str">
        <f>'Orçamento-base'!G22</f>
        <v>ESTACA HÉLICE CONTÍNUA, DIÂMETRO DE 30 CM, INCLUSO CONCRETO FCK=30MPA E ARMADURA MÍNIMA (EXCLUSIVE BOMBEAMENTO, MOBILIZAÇÃO E DESMOBILIZAÇÃO). AF_12/2019_PA</v>
      </c>
      <c r="C14" s="14" t="str">
        <f>'Orçamento-base'!I22</f>
        <v>m</v>
      </c>
      <c r="D14" s="15">
        <f>'Orçamento-base'!H22</f>
        <v>18</v>
      </c>
      <c r="E14" s="16" t="s">
        <v>556</v>
      </c>
    </row>
    <row r="15" spans="1:6" ht="22.5">
      <c r="A15" s="12" t="str">
        <f>'Orçamento-base'!C23</f>
        <v>2.3</v>
      </c>
      <c r="B15" s="13" t="str">
        <f>'Orçamento-base'!G23</f>
        <v>BLOCO DE COROAMENTO 40X40X40, CONCRETO FCK 30MPA - UNID</v>
      </c>
      <c r="C15" s="14" t="str">
        <f>'Orçamento-base'!I23</f>
        <v>UN</v>
      </c>
      <c r="D15" s="15">
        <f>'Orçamento-base'!H23</f>
        <v>12</v>
      </c>
      <c r="E15" s="16" t="s">
        <v>551</v>
      </c>
    </row>
    <row r="16" spans="1:6" ht="24">
      <c r="A16" s="12" t="str">
        <f>'Orçamento-base'!C24</f>
        <v>2.4</v>
      </c>
      <c r="B16" s="13" t="str">
        <f>'Orçamento-base'!G24</f>
        <v>VIGA DE BALDRAME 15X30, CONCRETO FCK 30MPA-M</v>
      </c>
      <c r="C16" s="14" t="str">
        <f>'Orçamento-base'!I24</f>
        <v>m</v>
      </c>
      <c r="D16" s="15">
        <f>'Orçamento-base'!H24</f>
        <v>38.880000000000003</v>
      </c>
      <c r="E16" s="16" t="s">
        <v>557</v>
      </c>
      <c r="F16" t="s">
        <v>555</v>
      </c>
    </row>
    <row r="17" spans="1:6" ht="22.5">
      <c r="A17" s="12" t="str">
        <f>'Orçamento-base'!C25</f>
        <v>2.5</v>
      </c>
      <c r="B17" s="13" t="str">
        <f>'Orçamento-base'!G25</f>
        <v>ASSENTAMENTO DE PEDRA GRÊS PARA ALICERCE, INCLUINDO TELA DE AÇO SOLDADA, PINO DE AÇO E ARGAMASSA  M²</v>
      </c>
      <c r="C17" s="14" t="str">
        <f>'Orçamento-base'!I25</f>
        <v>M²</v>
      </c>
      <c r="D17" s="15">
        <f>'Orçamento-base'!H25</f>
        <v>23.33</v>
      </c>
      <c r="E17" s="16" t="s">
        <v>558</v>
      </c>
      <c r="F17" t="s">
        <v>555</v>
      </c>
    </row>
    <row r="18" spans="1:6" ht="22.5">
      <c r="A18" s="12" t="str">
        <f>'Orçamento-base'!C26</f>
        <v>2.6</v>
      </c>
      <c r="B18" s="13" t="str">
        <f>'Orçamento-base'!G26</f>
        <v>PAREDE EM EUCALIPTO, COM ACABAMENTO EM PINTURA ESMALTE SINTÉTICO - M²</v>
      </c>
      <c r="C18" s="14" t="str">
        <f>'Orçamento-base'!I26</f>
        <v>m²</v>
      </c>
      <c r="D18" s="15">
        <f>'Orçamento-base'!H26</f>
        <v>75.2</v>
      </c>
      <c r="E18" s="16" t="s">
        <v>559</v>
      </c>
      <c r="F18" t="s">
        <v>555</v>
      </c>
    </row>
    <row r="19" spans="1:6">
      <c r="A19" s="12" t="str">
        <f>'Orçamento-base'!C27</f>
        <v>2.7</v>
      </c>
      <c r="B19" s="13" t="str">
        <f>'Orçamento-base'!G27</f>
        <v>PILAR EM CONCRETO ARMADO FCK 30MPA 40x20X20CM - M²</v>
      </c>
      <c r="C19" s="14" t="str">
        <f>'Orçamento-base'!I27</f>
        <v>UN</v>
      </c>
      <c r="D19" s="15">
        <f>'Orçamento-base'!H27</f>
        <v>12</v>
      </c>
      <c r="E19" s="16" t="s">
        <v>551</v>
      </c>
      <c r="F19" t="s">
        <v>555</v>
      </c>
    </row>
    <row r="20" spans="1:6" ht="22.5">
      <c r="A20" s="12" t="str">
        <f>'Orçamento-base'!C28</f>
        <v>2.8</v>
      </c>
      <c r="B20" s="13" t="str">
        <f>'Orçamento-base'!G28</f>
        <v>IMPERMEABILIZAÇÃO DE SUPERFÍCIE COM EMULSÃO ASFÁLTICA, 2 DEMÃOS. AF_09/2023</v>
      </c>
      <c r="C20" s="14" t="str">
        <f>'Orçamento-base'!I28</f>
        <v>m²</v>
      </c>
      <c r="D20" s="15">
        <f>'Orçamento-base'!H28</f>
        <v>61.9</v>
      </c>
      <c r="E20" s="16" t="s">
        <v>560</v>
      </c>
      <c r="F20" t="s">
        <v>555</v>
      </c>
    </row>
    <row r="21" spans="1:6" ht="45">
      <c r="A21" s="12" t="str">
        <f>'Orçamento-base'!C29</f>
        <v>2.9</v>
      </c>
      <c r="B21" s="13" t="str">
        <f>'Orçamento-base'!G29</f>
        <v>ALVENARIA DE VEDAÇÃO DE BLOCOS CERÂMICOS FURADOS NA HORIZONTAL DE 9X19X19 CM (ESPESSURA 9 CM) E ARGAMASSA DE ASSENTAMENTO COM PREPARO EM BETONEIRA. AF_12/2021</v>
      </c>
      <c r="C21" s="14" t="str">
        <f>'Orçamento-base'!I29</f>
        <v>m²</v>
      </c>
      <c r="D21" s="15">
        <f>'Orçamento-base'!H29</f>
        <v>16.739999999999998</v>
      </c>
      <c r="E21" s="16" t="s">
        <v>561</v>
      </c>
    </row>
    <row r="22" spans="1:6">
      <c r="A22" s="12" t="str">
        <f>'Orçamento-base'!C30</f>
        <v>2.10</v>
      </c>
      <c r="B22" s="13" t="str">
        <f>'Orçamento-base'!G30</f>
        <v>VIGA BANHIERO 15X30, CONCRETO FCK 30MPA - M</v>
      </c>
      <c r="C22" s="14" t="str">
        <f>'Orçamento-base'!I30</f>
        <v>m</v>
      </c>
      <c r="D22" s="15">
        <f>'Orçamento-base'!H30</f>
        <v>8.1999999999999993</v>
      </c>
      <c r="E22" s="16" t="s">
        <v>553</v>
      </c>
    </row>
    <row r="23" spans="1:6" ht="45">
      <c r="A23" s="12" t="str">
        <f>'Orçamento-base'!C31</f>
        <v>2.11</v>
      </c>
      <c r="B23" s="13" t="str">
        <f>'Orçamento-base'!G31</f>
        <v>LAJE PRÉ-MOLDADA UNIDIRECIONAL, BIAPOIADA, PARA FORRO, ENCHIMENTO EM CERÂMICA, VIGOTA CONVENCIONAL, ALTURA TOTAL DA LAJE (ENCHIMENTO+CAPA) = (8+3). AF_11/2020_PA</v>
      </c>
      <c r="C23" s="14" t="str">
        <f>'Orçamento-base'!I31</f>
        <v>m²</v>
      </c>
      <c r="D23" s="15">
        <f>'Orçamento-base'!H31</f>
        <v>4</v>
      </c>
      <c r="E23" s="16" t="s">
        <v>553</v>
      </c>
    </row>
    <row r="24" spans="1:6" ht="56.25">
      <c r="A24" s="12" t="str">
        <f>'Orçamento-base'!C32</f>
        <v>2.12</v>
      </c>
      <c r="B24" s="13" t="str">
        <f>'Orçamento-base'!G32</f>
        <v>REATERRO MECANIZADO DE VALA COM ESCAVADEIRA HIDRÁULICA (CAPACIDADE DA CAÇAMBA: 0,8 M³ / POTÊNCIA: 111 HP), LARGURA DE 1,5 A 2,5 M, PROFUNDIDADE ATÉ 1,5 M, COM SOLO DE 1ª CATEGORIA EM LOCAIS COM ALTO NÍVEL DE INTERFERÊNCIA. AF_04/2016</v>
      </c>
      <c r="C24" s="14" t="str">
        <f>'Orçamento-base'!I32</f>
        <v>m³</v>
      </c>
      <c r="D24" s="15">
        <f>'Orçamento-base'!H32</f>
        <v>24.76</v>
      </c>
      <c r="E24" s="16" t="s">
        <v>562</v>
      </c>
      <c r="F24" t="s">
        <v>555</v>
      </c>
    </row>
    <row r="25" spans="1:6" ht="22.5">
      <c r="A25" s="12" t="str">
        <f>'Orçamento-base'!C33</f>
        <v>2.13</v>
      </c>
      <c r="B25" s="13" t="str">
        <f>'Orçamento-base'!G33</f>
        <v>LASTRO DE CONCRETO MAGRO, APLICADO EM PISOS, LAJES SOBRE SOLO OU RADIERS, ESPESSURA DE 3 CM. AF_01/2024</v>
      </c>
      <c r="C25" s="14" t="str">
        <f>'Orçamento-base'!I33</f>
        <v>m²</v>
      </c>
      <c r="D25" s="15">
        <f>'Orçamento-base'!H33</f>
        <v>38.630000000000003</v>
      </c>
      <c r="E25" s="16" t="s">
        <v>563</v>
      </c>
    </row>
    <row r="26" spans="1:6" ht="22.5">
      <c r="A26" s="12" t="str">
        <f>'Orçamento-base'!C34</f>
        <v>2.14</v>
      </c>
      <c r="B26" s="13" t="str">
        <f>'Orçamento-base'!G34</f>
        <v>LASTRO COM MATERIAL GRANULAR, APLICADO EM PISOS OU LAJES SOBRE SOLO, ESPESSURA DE *5 CM*. AF_01/2024</v>
      </c>
      <c r="C26" s="14" t="str">
        <f>'Orçamento-base'!I34</f>
        <v>m³</v>
      </c>
      <c r="D26" s="15">
        <f>'Orçamento-base'!H34</f>
        <v>1.95</v>
      </c>
      <c r="E26" s="16" t="s">
        <v>564</v>
      </c>
    </row>
    <row r="27" spans="1:6">
      <c r="A27" s="17">
        <f>'Orçamento-base'!C35</f>
        <v>3</v>
      </c>
      <c r="B27" s="18" t="str">
        <f>'Orçamento-base'!G35</f>
        <v>ABERTURAS</v>
      </c>
      <c r="C27" s="19"/>
      <c r="D27" s="20"/>
      <c r="E27" s="21"/>
    </row>
    <row r="28" spans="1:6" ht="56.25">
      <c r="A28" s="12" t="str">
        <f>'Orçamento-base'!C36</f>
        <v>3.1</v>
      </c>
      <c r="B28" s="13" t="str">
        <f>'Orçamento-base'!G36</f>
        <v>JANELA DE MADEIRA (CEDRINHO/ANGELIM OU EQUIV.) TIPO MAXIM-AR, PARA VIDRO, COM BATENTE, ALIZAR E FERRAGENS, EXCLUSIVE VIDRO, ACABAMENTO E CONTRAMARCO, FIXAÇÃO C/ PARAFUSO E ESPUMA - FORNECIMENTO E INSTALAÇÃO. AF_11/2024</v>
      </c>
      <c r="C28" s="14" t="str">
        <f>'Orçamento-base'!I36</f>
        <v>m²</v>
      </c>
      <c r="D28" s="15">
        <f>'Orçamento-base'!H36</f>
        <v>0.24</v>
      </c>
      <c r="E28" s="16" t="s">
        <v>565</v>
      </c>
    </row>
    <row r="29" spans="1:6" ht="45">
      <c r="A29" s="12" t="str">
        <f>'Orçamento-base'!C37</f>
        <v>3.2</v>
      </c>
      <c r="B29" s="13" t="str">
        <f>'Orçamento-base'!G37</f>
        <v>JANELA BASCULANTE, EM ALUMINIO PERFIL 20, 80 X 60 CM (A X L), 4 FLS (1 FIXA E 3 MOVEIS), ACABAMENTO BRANCO OU BRILHANTE, BATENTE DE 3 A 4 CM, COM VIDRO 4 MM, SEM GUARNICAO</v>
      </c>
      <c r="C29" s="14" t="str">
        <f>'Orçamento-base'!I37</f>
        <v>UN</v>
      </c>
      <c r="D29" s="15">
        <f>'Orçamento-base'!H37</f>
        <v>1</v>
      </c>
      <c r="E29" s="16" t="s">
        <v>553</v>
      </c>
    </row>
    <row r="30" spans="1:6">
      <c r="A30" s="12" t="str">
        <f>'Orçamento-base'!C38</f>
        <v>3.3</v>
      </c>
      <c r="B30" s="13" t="str">
        <f>'Orçamento-base'!G38</f>
        <v>VIDRO TEMPERADO INCOLOR E = 10 MM, SEM COLOCACAO</v>
      </c>
      <c r="C30" s="14" t="str">
        <f>'Orçamento-base'!I38</f>
        <v>m²</v>
      </c>
      <c r="D30" s="15">
        <f>'Orçamento-base'!H38</f>
        <v>0.24</v>
      </c>
      <c r="E30" s="16" t="s">
        <v>565</v>
      </c>
    </row>
    <row r="31" spans="1:6" ht="56.25">
      <c r="A31" s="12" t="str">
        <f>'Orçamento-base'!C39</f>
        <v>3.4</v>
      </c>
      <c r="B31" s="13" t="str">
        <f>'Orçamento-base'!G39</f>
        <v>JANELA DE MADEIRA (PINUS/EUCALIPTO OU EQUIV.) DE ABRIR COM 4 FOLHAS (2 VENEZIANAS E 2 GUILHOTINAS), COM BATENTE, ALIZAR E FERRAGENS, EXCLUSIVE VIDROS, ACABAMENTO E CONTRAMARCO, FIXAÇÃO C/ PARAFUSO E ESPUMA - FORNECIMENTO E INSTALAÇÃO. AF_11/2024</v>
      </c>
      <c r="C31" s="14" t="str">
        <f>'Orçamento-base'!I39</f>
        <v>m²</v>
      </c>
      <c r="D31" s="15">
        <f>'Orçamento-base'!H39</f>
        <v>4.08</v>
      </c>
      <c r="E31" s="16" t="s">
        <v>566</v>
      </c>
      <c r="F31" t="s">
        <v>555</v>
      </c>
    </row>
    <row r="32" spans="1:6" ht="33.75">
      <c r="A32" s="12" t="str">
        <f>'Orçamento-base'!C40</f>
        <v>3.5</v>
      </c>
      <c r="B32" s="13" t="str">
        <f>'Orçamento-base'!G40</f>
        <v>PORTA DE MADEIRA PARA PINTURA, SEMI-OCA (LEVE OU MÉDIA), 70X210CM, ESPESSURA DE 3,5CM, INCLUSO DOBRADIÇAS - FORNECIMENTO E INSTALAÇÃO. AF_12/2019</v>
      </c>
      <c r="C32" s="14" t="str">
        <f>'Orçamento-base'!I40</f>
        <v>UN</v>
      </c>
      <c r="D32" s="15">
        <f>'Orçamento-base'!H40</f>
        <v>3</v>
      </c>
      <c r="E32" s="16" t="s">
        <v>553</v>
      </c>
    </row>
    <row r="33" spans="1:6" ht="33.75">
      <c r="A33" s="12" t="str">
        <f>'Orçamento-base'!C41</f>
        <v>3.6</v>
      </c>
      <c r="B33" s="13" t="str">
        <f>'Orçamento-base'!G41</f>
        <v>PORTA DE MADEIRA PARA PINTURA, SEMI-OCA (LEVE OU MÉDIA), 80X210CM, ESPESSURA DE 3,5CM, INCLUSO DOBRADIÇAS - FORNECIMENTO E INSTALAÇÃO. AF_12/2019</v>
      </c>
      <c r="C33" s="14" t="str">
        <f>'Orçamento-base'!I41</f>
        <v>UN</v>
      </c>
      <c r="D33" s="15">
        <f>'Orçamento-base'!H41</f>
        <v>2</v>
      </c>
      <c r="E33" s="16" t="s">
        <v>553</v>
      </c>
    </row>
    <row r="34" spans="1:6" ht="24">
      <c r="A34" s="12" t="str">
        <f>'Orçamento-base'!C42</f>
        <v>3.7</v>
      </c>
      <c r="B34" s="13" t="str">
        <f>'Orçamento-base'!G42</f>
        <v>PINTURA TINTA DE ACABAMENTO (PIGMENTADA) ESMALTE SINTÉTICO BRILHANTE EM MADEIRA, 3 DEMÃOS. AF_01/2021</v>
      </c>
      <c r="C34" s="14" t="str">
        <f>'Orçamento-base'!I42</f>
        <v>m²</v>
      </c>
      <c r="D34" s="15">
        <f>'Orçamento-base'!H42</f>
        <v>24.18</v>
      </c>
      <c r="E34" s="16" t="s">
        <v>567</v>
      </c>
      <c r="F34" t="s">
        <v>555</v>
      </c>
    </row>
    <row r="35" spans="1:6">
      <c r="A35" s="17">
        <f>'Orçamento-base'!C43</f>
        <v>4</v>
      </c>
      <c r="B35" s="18" t="str">
        <f>'Orçamento-base'!G43</f>
        <v>COBERTURA</v>
      </c>
      <c r="C35" s="19"/>
      <c r="D35" s="20"/>
      <c r="E35" s="21"/>
    </row>
    <row r="36" spans="1:6" ht="33.75">
      <c r="A36" s="12" t="str">
        <f>'Orçamento-base'!C44</f>
        <v>4.1</v>
      </c>
      <c r="B36" s="13" t="str">
        <f>'Orçamento-base'!G44</f>
        <v>FABRICAÇÃO E INSTALAÇÃO DE TESOURA INTEIRA EM MADEIRA NÃO APARELHADA, VÃO DE 3 M, PARA TELHA CERÂMICA OU DE CONCRETO, INCLUSO IÇAMENTO. AF_07/2019</v>
      </c>
      <c r="C36" s="14" t="str">
        <f>'Orçamento-base'!I44</f>
        <v>UN</v>
      </c>
      <c r="D36" s="15">
        <f>'Orçamento-base'!H44</f>
        <v>8</v>
      </c>
      <c r="E36" s="16" t="s">
        <v>553</v>
      </c>
    </row>
    <row r="37" spans="1:6" ht="45">
      <c r="A37" s="12" t="str">
        <f>'Orçamento-base'!C45</f>
        <v>4.2</v>
      </c>
      <c r="B37" s="13" t="str">
        <f>'Orçamento-base'!G45</f>
        <v>TRAMA DE MADEIRA COMPOSTA POR TERÇAS PARA TELHADOS DE ATÉ 2 ÁGUAS PARA TELHA ONDULADA DE FIBROCIMENTO, METÁLICA, PLÁSTICA OU TERMOACÚSTICA, INCLUSO TRANSPORTE VERTICAL. AF_07/2019</v>
      </c>
      <c r="C37" s="14" t="str">
        <f>'Orçamento-base'!I45</f>
        <v>m²</v>
      </c>
      <c r="D37" s="15">
        <f>'Orçamento-base'!H45</f>
        <v>52</v>
      </c>
      <c r="E37" s="16" t="s">
        <v>568</v>
      </c>
    </row>
    <row r="38" spans="1:6" ht="45">
      <c r="A38" s="12" t="str">
        <f>'Orçamento-base'!C46</f>
        <v>4.3</v>
      </c>
      <c r="B38" s="13" t="str">
        <f>'Orçamento-base'!G46</f>
        <v>TELHAMENTO COM TELHA ONDULADA DE FIBROCIMENTO E = 6 MM, COM RECOBRIMENTO LATERAL DE 1/4 DE ONDA PARA TELHADO COM INCLINAÇÃO MAIOR QUE 10°, COM ATÉ 2 ÁGUAS, INCLUSO IÇAMENTO. AF_07/2019</v>
      </c>
      <c r="C38" s="14" t="str">
        <f>'Orçamento-base'!I46</f>
        <v>m²</v>
      </c>
      <c r="D38" s="15">
        <f>'Orçamento-base'!H46</f>
        <v>52</v>
      </c>
      <c r="E38" s="16" t="s">
        <v>568</v>
      </c>
    </row>
    <row r="39" spans="1:6" ht="33.75">
      <c r="A39" s="12" t="str">
        <f>'Orçamento-base'!C47</f>
        <v>4.4</v>
      </c>
      <c r="B39" s="13" t="str">
        <f>'Orçamento-base'!G47</f>
        <v>FORRO EM MADEIRA PINUS, PARA AMBIENTES RESIDENCIAIS, INCLUSIVE ESTRUTURA UNIDIRECIONAL DE FIXAÇÃO. AF_08/2023</v>
      </c>
      <c r="C39" s="14" t="str">
        <f>'Orçamento-base'!I47</f>
        <v>m²</v>
      </c>
      <c r="D39" s="15">
        <f>'Orçamento-base'!H47</f>
        <v>49.27</v>
      </c>
      <c r="E39" s="16" t="s">
        <v>569</v>
      </c>
      <c r="F39" t="s">
        <v>555</v>
      </c>
    </row>
    <row r="40" spans="1:6" ht="22.5">
      <c r="A40" s="12" t="str">
        <f>'Orçamento-base'!C48</f>
        <v>4.5</v>
      </c>
      <c r="B40" s="13" t="str">
        <f>'Orçamento-base'!G48</f>
        <v>ACABAMENTOS PARA FORRO (RODA-FORRO EM MADEIRA PINUS). AF_08/2023</v>
      </c>
      <c r="C40" s="14" t="str">
        <f>'Orçamento-base'!I48</f>
        <v>m</v>
      </c>
      <c r="D40" s="15">
        <f>'Orçamento-base'!H48</f>
        <v>78.75</v>
      </c>
      <c r="E40" s="16" t="s">
        <v>570</v>
      </c>
      <c r="F40" t="s">
        <v>555</v>
      </c>
    </row>
    <row r="41" spans="1:6">
      <c r="A41" s="17">
        <f>'Orçamento-base'!C49</f>
        <v>5</v>
      </c>
      <c r="B41" s="18" t="str">
        <f>'Orçamento-base'!G49</f>
        <v>PINTURA E REVESTIMENTOS</v>
      </c>
      <c r="C41" s="19"/>
      <c r="D41" s="20"/>
      <c r="E41" s="21"/>
    </row>
    <row r="42" spans="1:6" ht="45">
      <c r="A42" s="12" t="str">
        <f>'Orçamento-base'!C50</f>
        <v>5.1</v>
      </c>
      <c r="B42" s="13" t="str">
        <f>'Orçamento-base'!G50</f>
        <v>MASSA ÚNICA, EM ARGAMASSA TRAÇO 1:2:8, PREPARO MECÂNICO, APLICADA MANUALMENTE EM PAREDES INTERNAS DE AMBIENTES COM ÁREA ENTRE 5M² E 10M², E = 17,5MM, COM TALISCAS. AF_03/2024</v>
      </c>
      <c r="C42" s="14" t="str">
        <f>'Orçamento-base'!I50</f>
        <v>m²</v>
      </c>
      <c r="D42" s="15">
        <f>'Orçamento-base'!H50</f>
        <v>39.08</v>
      </c>
      <c r="E42" s="16" t="s">
        <v>571</v>
      </c>
      <c r="F42" t="s">
        <v>555</v>
      </c>
    </row>
    <row r="43" spans="1:6" ht="45">
      <c r="A43" s="12" t="str">
        <f>'Orçamento-base'!C51</f>
        <v>5.2</v>
      </c>
      <c r="B43" s="13" t="str">
        <f>'Orçamento-base'!G51</f>
        <v>REVESTIMENTO CERÂMICO PARA PISO COM PLACAS TIPO ESMALTADA PADRÃO POPULAR DE DIMENSÕES 35X35 CM APLICADA EM AMBIENTES DE ÁREA MENOR QUE 5 M2. AF_02/2023_PE</v>
      </c>
      <c r="C43" s="14" t="str">
        <f>'Orçamento-base'!I51</f>
        <v>m²</v>
      </c>
      <c r="D43" s="15">
        <f>'Orçamento-base'!H51</f>
        <v>35.85</v>
      </c>
      <c r="E43" s="16" t="s">
        <v>572</v>
      </c>
    </row>
    <row r="44" spans="1:6" ht="56.25">
      <c r="A44" s="12" t="str">
        <f>'Orçamento-base'!C52</f>
        <v>5.3</v>
      </c>
      <c r="B44" s="13" t="str">
        <f>'Orçamento-base'!G52</f>
        <v>REVESTIMENTO CERÂMICO PARA PAREDES INTERNAS COM PLACAS TIPO ESMALTADA PADRÃO POPULAR DE DIMENSÕES 20X20 CM, ARGAMASSA TIPO AC I, APLICADAS EM AMBIENTES DE ÁREA MENOR QUE 5 M2 A MEIA ALTURA DAS PAREDES. AF_06/2014</v>
      </c>
      <c r="C44" s="14" t="str">
        <f>'Orçamento-base'!I52</f>
        <v>m²</v>
      </c>
      <c r="D44" s="15">
        <f>'Orçamento-base'!H52</f>
        <v>15.79</v>
      </c>
      <c r="E44" s="16" t="s">
        <v>573</v>
      </c>
      <c r="F44" t="s">
        <v>555</v>
      </c>
    </row>
    <row r="45" spans="1:6" ht="22.5">
      <c r="A45" s="12" t="str">
        <f>'Orçamento-base'!C53</f>
        <v>5.4</v>
      </c>
      <c r="B45" s="13" t="str">
        <f>'Orçamento-base'!G53</f>
        <v>PINTURA LÁTEX ACRÍLICA PREMIUM, APLICAÇÃO MANUAL EM PAREDES, DUAS DEMÃOS. AF_04/2023</v>
      </c>
      <c r="C45" s="14" t="str">
        <f>'Orçamento-base'!I53</f>
        <v>m²</v>
      </c>
      <c r="D45" s="15">
        <f>'Orçamento-base'!H53</f>
        <v>20.37</v>
      </c>
      <c r="E45" s="16" t="s">
        <v>574</v>
      </c>
      <c r="F45" t="s">
        <v>555</v>
      </c>
    </row>
    <row r="46" spans="1:6">
      <c r="A46" s="17">
        <f>'Orçamento-base'!C54</f>
        <v>6</v>
      </c>
      <c r="B46" s="18" t="str">
        <f>'Orçamento-base'!G54</f>
        <v>HIDROSSANITÁRIO</v>
      </c>
      <c r="C46" s="19"/>
      <c r="D46" s="20"/>
      <c r="E46" s="21"/>
    </row>
    <row r="47" spans="1:6" ht="33.75">
      <c r="A47" s="12" t="str">
        <f>'Orçamento-base'!C55</f>
        <v>6.1</v>
      </c>
      <c r="B47" s="13" t="str">
        <f>'Orçamento-base'!G55</f>
        <v>REGISTRO DE GAVETA BRUTO, LATÃO, ROSCÁVEL, 1", COM ACABAMENTO E CANOPLA CROMADOS - FORNECIMENTO E INSTALAÇÃO. AF_08/2021</v>
      </c>
      <c r="C47" s="14" t="str">
        <f>'Orçamento-base'!I55</f>
        <v>UN</v>
      </c>
      <c r="D47" s="15">
        <f>'Orçamento-base'!H55</f>
        <v>2</v>
      </c>
      <c r="E47" s="16" t="s">
        <v>553</v>
      </c>
    </row>
    <row r="48" spans="1:6" ht="22.5">
      <c r="A48" s="12" t="str">
        <f>'Orçamento-base'!C56</f>
        <v>6.2</v>
      </c>
      <c r="B48" s="13" t="str">
        <f>'Orçamento-base'!G56</f>
        <v>ENGATE FLEXÍVEL EM PLÁSTICO BRANCO, 1/2" X 30CM - FORNECIMENTO E INSTALAÇÃO. AF_01/2020</v>
      </c>
      <c r="C48" s="14" t="str">
        <f>'Orçamento-base'!I56</f>
        <v>UN</v>
      </c>
      <c r="D48" s="15">
        <f>'Orçamento-base'!H56</f>
        <v>2</v>
      </c>
      <c r="E48" s="16" t="s">
        <v>553</v>
      </c>
    </row>
    <row r="49" spans="1:5" ht="33.75">
      <c r="A49" s="12" t="str">
        <f>'Orçamento-base'!C57</f>
        <v>6.3</v>
      </c>
      <c r="B49" s="13" t="str">
        <f>'Orçamento-base'!G57</f>
        <v>TUBO, PVC, SOLDÁVEL, DE 20MM, INSTALADO EM RAMAL OU SUB-RAMAL DE ÁGUA - FORNECIMENTO E INSTALAÇÃO. AF_06/2022</v>
      </c>
      <c r="C49" s="14" t="str">
        <f>'Orçamento-base'!I57</f>
        <v>m</v>
      </c>
      <c r="D49" s="15">
        <f>'Orçamento-base'!H57</f>
        <v>37.5</v>
      </c>
      <c r="E49" s="16" t="s">
        <v>553</v>
      </c>
    </row>
    <row r="50" spans="1:5" ht="33.75">
      <c r="A50" s="12" t="str">
        <f>'Orçamento-base'!C58</f>
        <v>6.4</v>
      </c>
      <c r="B50" s="13" t="str">
        <f>'Orçamento-base'!G58</f>
        <v>TUBO PVC, SERIE NORMAL, ESGOTO PREDIAL, DN 40 MM, FORNECIDO E INSTALADO EM RAMAL DE DESCARGA OU RAMAL DE ESGOTO SANITÁRIO. AF_08/2022</v>
      </c>
      <c r="C50" s="14" t="str">
        <f>'Orçamento-base'!I58</f>
        <v>m</v>
      </c>
      <c r="D50" s="15">
        <f>'Orçamento-base'!H58</f>
        <v>8.5</v>
      </c>
      <c r="E50" s="16" t="s">
        <v>553</v>
      </c>
    </row>
    <row r="51" spans="1:5" ht="33.75">
      <c r="A51" s="12" t="str">
        <f>'Orçamento-base'!C59</f>
        <v>6.5</v>
      </c>
      <c r="B51" s="13" t="str">
        <f>'Orçamento-base'!G59</f>
        <v>TUBO PVC, SERIE NORMAL, ESGOTO PREDIAL, DN 50 MM, FORNECIDO E INSTALADO EM RAMAL DE DESCARGA OU RAMAL DE ESGOTO SANITÁRIO. AF_08/2022</v>
      </c>
      <c r="C51" s="14" t="str">
        <f>'Orçamento-base'!I59</f>
        <v>m²</v>
      </c>
      <c r="D51" s="15">
        <f>'Orçamento-base'!H59</f>
        <v>6.5</v>
      </c>
      <c r="E51" s="16" t="s">
        <v>553</v>
      </c>
    </row>
    <row r="52" spans="1:5" ht="33.75">
      <c r="A52" s="12" t="str">
        <f>'Orçamento-base'!C60</f>
        <v>6.6</v>
      </c>
      <c r="B52" s="13" t="str">
        <f>'Orçamento-base'!G60</f>
        <v>TUBO PVC, SERIE NORMAL, ESGOTO PREDIAL, DN 100 MM, FORNECIDO E INSTALADO EM RAMAL DE DESCARGA OU RAMAL DE ESGOTO SANITÁRIO. AF_08/2022</v>
      </c>
      <c r="C52" s="14" t="str">
        <f>'Orçamento-base'!I60</f>
        <v>m</v>
      </c>
      <c r="D52" s="15">
        <f>'Orçamento-base'!H60</f>
        <v>4.5</v>
      </c>
      <c r="E52" s="16" t="s">
        <v>553</v>
      </c>
    </row>
    <row r="53" spans="1:5" ht="45">
      <c r="A53" s="12" t="str">
        <f>'Orçamento-base'!C61</f>
        <v>6.7</v>
      </c>
      <c r="B53" s="13" t="str">
        <f>'Orçamento-base'!G61</f>
        <v>CAIXA DE GORDURA SIMPLES (CAPACIDADE: 36 L), RETANGULAR, EM ALVENARIA COM BLOCOS DE CONCRETO, DIMENSÕES INTERNAS = 0,2X0,4 M, ALTURA INTERNA = 0,8 M. AF_12/2020</v>
      </c>
      <c r="C53" s="14" t="str">
        <f>'Orçamento-base'!I61</f>
        <v>UN</v>
      </c>
      <c r="D53" s="15">
        <f>'Orçamento-base'!H61</f>
        <v>1</v>
      </c>
      <c r="E53" s="16" t="s">
        <v>553</v>
      </c>
    </row>
    <row r="54" spans="1:5" ht="33.75">
      <c r="A54" s="12" t="str">
        <f>'Orçamento-base'!C62</f>
        <v>6.8</v>
      </c>
      <c r="B54" s="13" t="str">
        <f>'Orçamento-base'!G62</f>
        <v>CAIXA ENTERRADA HIDRÁULICA RETANGULAR, EM CONCRETO PRÉ-MOLDADO, DIMENSÕES INTERNAS: 0,6X0,6X0,5 M. AF_12/2020</v>
      </c>
      <c r="C54" s="14" t="str">
        <f>'Orçamento-base'!I62</f>
        <v>UN</v>
      </c>
      <c r="D54" s="15">
        <f>'Orçamento-base'!H62</f>
        <v>1</v>
      </c>
      <c r="E54" s="16" t="s">
        <v>553</v>
      </c>
    </row>
    <row r="55" spans="1:5" ht="33.75">
      <c r="A55" s="12" t="str">
        <f>'Orçamento-base'!C63</f>
        <v>6.9</v>
      </c>
      <c r="B55" s="13" t="str">
        <f>'Orçamento-base'!G63</f>
        <v>RALO SIFONADO, PVC, DN 100 X 40 MM, JUNTA SOLDÁVEL, FORNECIDO E INSTALADO EM RAMAL DE DESCARGA OU EM RAMAL DE ESGOTO SANITÁRIO. AF_08/2022</v>
      </c>
      <c r="C55" s="14" t="str">
        <f>'Orçamento-base'!I63</f>
        <v>UN</v>
      </c>
      <c r="D55" s="15">
        <f>'Orçamento-base'!H63</f>
        <v>1</v>
      </c>
      <c r="E55" s="16" t="s">
        <v>553</v>
      </c>
    </row>
    <row r="56" spans="1:5" ht="45">
      <c r="A56" s="12" t="str">
        <f>'Orçamento-base'!C64</f>
        <v>6.10</v>
      </c>
      <c r="B56" s="13" t="str">
        <f>'Orçamento-base'!G64</f>
        <v>SUMIDOURO RETANGULAR, EM ALVENARIA COM TIJOLOS CERÂMICOS MACIÇOS, DIMENSÕES INTERNAS: 0,8 X 1,4 X H=3,0 M, ÁREA DE INFILTRAÇÃO: 13,2 M² (PARA 5 CONTRIBUINTES). AF_12/2020</v>
      </c>
      <c r="C56" s="14" t="str">
        <f>'Orçamento-base'!I64</f>
        <v>UN</v>
      </c>
      <c r="D56" s="15">
        <f>'Orçamento-base'!H64</f>
        <v>1</v>
      </c>
      <c r="E56" s="16" t="s">
        <v>553</v>
      </c>
    </row>
    <row r="57" spans="1:5" ht="56.25">
      <c r="A57" s="12" t="str">
        <f>'Orçamento-base'!C65</f>
        <v>6.11</v>
      </c>
      <c r="B57" s="13" t="str">
        <f>'Orçamento-base'!G65</f>
        <v>BANCADA GRANITO CINZA  150 X 60 CM, COM CUBA DE EMBUTIR DE AÇO, VÁLVULA AMERICANA EM METAL, SIFÃO FLEXÍVEL EM PVC, ENGATE FLEXÍVEL 30 CM, TORNEIRA CROMADA LONGA, DE PAREDE, 1/2" OU 3/4", P/ COZINHA, PADRÃO POPULAR - FORNEC. E INSTALAÇÃO. AF_01/2020</v>
      </c>
      <c r="C57" s="14" t="str">
        <f>'Orçamento-base'!I65</f>
        <v>UN</v>
      </c>
      <c r="D57" s="15">
        <f>'Orçamento-base'!H65</f>
        <v>1</v>
      </c>
      <c r="E57" s="16" t="s">
        <v>553</v>
      </c>
    </row>
    <row r="58" spans="1:5" ht="45">
      <c r="A58" s="12" t="str">
        <f>'Orçamento-base'!C66</f>
        <v>6.12</v>
      </c>
      <c r="B58" s="13" t="str">
        <f>'Orçamento-base'!G66</f>
        <v>TANQUE SÉPTICO CIRCULAR, EM CONCRETO PRÉ-MOLDADO, DIÂMETRO INTERNO = 1,10 M, ALTURA INTERNA = 2,50 M, VOLUME ÚTIL: 2138,2 L (PARA 5 CONTRIBUINTES). AF_12/2020_PA</v>
      </c>
      <c r="C58" s="14" t="str">
        <f>'Orçamento-base'!I66</f>
        <v>UN</v>
      </c>
      <c r="D58" s="15">
        <f>'Orçamento-base'!H66</f>
        <v>1</v>
      </c>
      <c r="E58" s="16" t="s">
        <v>553</v>
      </c>
    </row>
    <row r="59" spans="1:5" ht="22.5">
      <c r="A59" s="12" t="str">
        <f>'Orçamento-base'!C67</f>
        <v>6.13</v>
      </c>
      <c r="B59" s="13" t="str">
        <f>'Orçamento-base'!G67</f>
        <v>HIDRÔMETRO DN 1/2", 1,5 M3/H - FORNECIMENTO E INSTALAÇÃO. AF_03/2024</v>
      </c>
      <c r="C59" s="14" t="str">
        <f>'Orçamento-base'!I67</f>
        <v>UN</v>
      </c>
      <c r="D59" s="15">
        <f>'Orçamento-base'!H67</f>
        <v>1</v>
      </c>
      <c r="E59" s="16" t="s">
        <v>553</v>
      </c>
    </row>
    <row r="60" spans="1:5" ht="22.5">
      <c r="A60" s="12" t="str">
        <f>'Orçamento-base'!C68</f>
        <v>6.14</v>
      </c>
      <c r="B60" s="13" t="str">
        <f>'Orçamento-base'!G68</f>
        <v>VASO SANITARIO SIFONADO CONVENCIONAL COM  LOUÇA BRANCA - FORNECIMENTO E INSTALAÇÃO. AF_01/2020</v>
      </c>
      <c r="C60" s="14" t="str">
        <f>'Orçamento-base'!I68</f>
        <v>UN</v>
      </c>
      <c r="D60" s="15">
        <f>'Orçamento-base'!H68</f>
        <v>1</v>
      </c>
      <c r="E60" s="16" t="s">
        <v>553</v>
      </c>
    </row>
    <row r="61" spans="1:5" ht="33.75">
      <c r="A61" s="12" t="str">
        <f>'Orçamento-base'!C69</f>
        <v>6.15</v>
      </c>
      <c r="B61" s="13" t="str">
        <f>'Orçamento-base'!G69</f>
        <v>LAVATÓRIO LOUÇA BRANCA COM COLUNA, *44 X 35,5* CM, PADRÃO POPULAR - FORNECIMENTO E INSTALAÇÃO. AF_01/2020</v>
      </c>
      <c r="C61" s="14" t="str">
        <f>'Orçamento-base'!I69</f>
        <v>UN</v>
      </c>
      <c r="D61" s="15">
        <f>'Orçamento-base'!H69</f>
        <v>1</v>
      </c>
      <c r="E61" s="16" t="s">
        <v>553</v>
      </c>
    </row>
    <row r="62" spans="1:5" ht="22.5">
      <c r="A62" s="12" t="str">
        <f>'Orçamento-base'!C70</f>
        <v>6.16</v>
      </c>
      <c r="B62" s="13" t="str">
        <f>'Orçamento-base'!G70</f>
        <v>CHUVEIRO ELÉTRICO COMUM CORPO PLÁSTICO, TIPO DUCHA - FORNECIMENTO E INSTALAÇÃO. AF_01/2020</v>
      </c>
      <c r="C62" s="14" t="str">
        <f>'Orçamento-base'!I70</f>
        <v>UN</v>
      </c>
      <c r="D62" s="15">
        <f>'Orçamento-base'!H70</f>
        <v>1</v>
      </c>
      <c r="E62" s="16" t="s">
        <v>553</v>
      </c>
    </row>
    <row r="63" spans="1:5" ht="33.75">
      <c r="A63" s="12" t="str">
        <f>'Orçamento-base'!C71</f>
        <v>6.17</v>
      </c>
      <c r="B63" s="13" t="str">
        <f>'Orçamento-base'!G71</f>
        <v>REGISTRO DE PRESSÃO BRUTO, LATÃO, ROSCÁVEL, 1/2", COM ACABAMENTO E CANOPLA CROMADOS - FORNECIMENTO E INSTALAÇÃO. AF_08/2021</v>
      </c>
      <c r="C63" s="14" t="str">
        <f>'Orçamento-base'!I71</f>
        <v>UN</v>
      </c>
      <c r="D63" s="15">
        <f>'Orçamento-base'!H71</f>
        <v>1</v>
      </c>
      <c r="E63" s="16" t="s">
        <v>553</v>
      </c>
    </row>
    <row r="64" spans="1:5" ht="45">
      <c r="A64" s="12" t="str">
        <f>'Orçamento-base'!C72</f>
        <v>6.18</v>
      </c>
      <c r="B64" s="13" t="str">
        <f>'Orçamento-base'!G72</f>
        <v>FILTRO ANAERÓBIO CIRCULAR, EM CONCRETO PRÉ-MOLDADO, DIÂMETRO INTERNO = 1,10 M, ALTURA INTERNA = 1,50 M, VOLUME ÚTIL: 1140,4 L (PARA 5 CONTRIBUINTES). AF_12/2020_PA</v>
      </c>
      <c r="C64" s="14" t="str">
        <f>'Orçamento-base'!I72</f>
        <v>UN</v>
      </c>
      <c r="D64" s="15">
        <f>'Orçamento-base'!H72</f>
        <v>1</v>
      </c>
      <c r="E64" s="16" t="s">
        <v>553</v>
      </c>
    </row>
    <row r="65" spans="1:5">
      <c r="A65" s="17">
        <f>'Orçamento-base'!C73</f>
        <v>7</v>
      </c>
      <c r="B65" s="18" t="str">
        <f>'Orçamento-base'!G73</f>
        <v>ELÉTRICO</v>
      </c>
      <c r="C65" s="19"/>
      <c r="D65" s="20"/>
      <c r="E65" s="21"/>
    </row>
    <row r="66" spans="1:5" ht="33.75">
      <c r="A66" s="12" t="str">
        <f>'Orçamento-base'!C74</f>
        <v>7.1</v>
      </c>
      <c r="B66" s="13" t="str">
        <f>'Orçamento-base'!G74</f>
        <v>QUADRO DE DISTRIBUIÇÃO DE ENERGIA EM PVC, DE EMBUTIR, SEM BARRAMENTO, PARA 6 DISJUNTORES - FORNECIMENTO E INSTALAÇÃO. AF_10/2020</v>
      </c>
      <c r="C66" s="14" t="str">
        <f>'Orçamento-base'!I74</f>
        <v>UN</v>
      </c>
      <c r="D66" s="15">
        <f>'Orçamento-base'!H74</f>
        <v>1</v>
      </c>
      <c r="E66" s="16" t="s">
        <v>553</v>
      </c>
    </row>
    <row r="67" spans="1:5" ht="22.5">
      <c r="A67" s="12" t="str">
        <f>'Orçamento-base'!C75</f>
        <v>7.2</v>
      </c>
      <c r="B67" s="13" t="str">
        <f>'Orçamento-base'!G75</f>
        <v>DISJUNTOR MONOPOLAR TIPO DIN, CORRENTE NOMINAL DE 10A - FORNECIMENTO E INSTALAÇÃO. AF_10/2020</v>
      </c>
      <c r="C67" s="14" t="str">
        <f>'Orçamento-base'!I75</f>
        <v>UN</v>
      </c>
      <c r="D67" s="15">
        <f>'Orçamento-base'!H75</f>
        <v>2</v>
      </c>
      <c r="E67" s="16" t="s">
        <v>553</v>
      </c>
    </row>
    <row r="68" spans="1:5" ht="22.5">
      <c r="A68" s="12" t="str">
        <f>'Orçamento-base'!C76</f>
        <v>7.3</v>
      </c>
      <c r="B68" s="13" t="str">
        <f>'Orçamento-base'!G76</f>
        <v>DISJUNTOR MONOPOLAR TIPO DIN, CORRENTE NOMINAL DE 16A - FORNECIMENTO E INSTALAÇÃO. AF_10/2020</v>
      </c>
      <c r="C68" s="14" t="str">
        <f>'Orçamento-base'!I76</f>
        <v>UN</v>
      </c>
      <c r="D68" s="15">
        <f>'Orçamento-base'!H76</f>
        <v>1</v>
      </c>
      <c r="E68" s="16" t="s">
        <v>553</v>
      </c>
    </row>
    <row r="69" spans="1:5" ht="22.5">
      <c r="A69" s="12" t="str">
        <f>'Orçamento-base'!C77</f>
        <v>7.4</v>
      </c>
      <c r="B69" s="13" t="str">
        <f>'Orçamento-base'!G77</f>
        <v>DISJUNTOR MONOPOLAR TIPO DIN, CORRENTE NOMINAL DE 32A - FORNECIMENTO E INSTALAÇÃO. AF_10/2020</v>
      </c>
      <c r="C69" s="14" t="str">
        <f>'Orçamento-base'!I77</f>
        <v>UN</v>
      </c>
      <c r="D69" s="15">
        <f>'Orçamento-base'!H77</f>
        <v>1</v>
      </c>
      <c r="E69" s="16" t="s">
        <v>553</v>
      </c>
    </row>
    <row r="70" spans="1:5" ht="33.75">
      <c r="A70" s="12" t="str">
        <f>'Orçamento-base'!C78</f>
        <v>7.5</v>
      </c>
      <c r="B70" s="13" t="str">
        <f>'Orçamento-base'!G78</f>
        <v>ELETRODUTO FLEXÍVEL CORRUGADO, PVC, DN 20 MM (1/2"), PARA CIRCUITOS TERMINAIS, INSTALADO EM FORRO - FORNECIMENTO E INSTALAÇÃO. AF_03/2023_PA</v>
      </c>
      <c r="C70" s="14" t="str">
        <f>'Orçamento-base'!I78</f>
        <v>m</v>
      </c>
      <c r="D70" s="15">
        <f>'Orçamento-base'!H78</f>
        <v>67.5</v>
      </c>
      <c r="E70" s="16" t="s">
        <v>553</v>
      </c>
    </row>
    <row r="71" spans="1:5" ht="33.75">
      <c r="A71" s="12" t="str">
        <f>'Orçamento-base'!C79</f>
        <v>7.6</v>
      </c>
      <c r="B71" s="13" t="str">
        <f>'Orçamento-base'!G79</f>
        <v>CABO DE COBRE FLEXÍVEL ISOLADO, 1,5 MM², ANTI-CHAMA 450/750 V, PARA CIRCUITOS TERMINAIS - FORNECIMENTO E INSTALAÇÃO. AF_03/2023</v>
      </c>
      <c r="C71" s="14" t="str">
        <f>'Orçamento-base'!I79</f>
        <v>m</v>
      </c>
      <c r="D71" s="15">
        <f>'Orçamento-base'!H79</f>
        <v>272.41000000000003</v>
      </c>
      <c r="E71" s="16" t="s">
        <v>553</v>
      </c>
    </row>
    <row r="72" spans="1:5" ht="33.75">
      <c r="A72" s="12" t="str">
        <f>'Orçamento-base'!C80</f>
        <v>7.7</v>
      </c>
      <c r="B72" s="13" t="str">
        <f>'Orçamento-base'!G80</f>
        <v>CABO DE COBRE FLEXÍVEL ISOLADO, 2,5 MM², ANTI-CHAMA 450/750 V, PARA CIRCUITOS TERMINAIS - FORNECIMENTO E INSTALAÇÃO. AF_03/2023</v>
      </c>
      <c r="C72" s="14" t="str">
        <f>'Orçamento-base'!I80</f>
        <v>m</v>
      </c>
      <c r="D72" s="15">
        <f>'Orçamento-base'!H80</f>
        <v>20</v>
      </c>
      <c r="E72" s="16" t="s">
        <v>553</v>
      </c>
    </row>
    <row r="73" spans="1:5" ht="33.75">
      <c r="A73" s="12" t="str">
        <f>'Orçamento-base'!C81</f>
        <v>7.8</v>
      </c>
      <c r="B73" s="13" t="str">
        <f>'Orçamento-base'!G81</f>
        <v>CABO DE COBRE FLEXÍVEL ISOLADO, 6 MM², ANTI-CHAMA 450/750 V, PARA CIRCUITOS TERMINAIS - FORNECIMENTO E INSTALAÇÃO. AF_03/2023</v>
      </c>
      <c r="C73" s="14" t="str">
        <f>'Orçamento-base'!I81</f>
        <v>m</v>
      </c>
      <c r="D73" s="15">
        <f>'Orçamento-base'!H81</f>
        <v>20</v>
      </c>
      <c r="E73" s="16" t="s">
        <v>553</v>
      </c>
    </row>
    <row r="74" spans="1:5" ht="33.75">
      <c r="A74" s="12" t="str">
        <f>'Orçamento-base'!C82</f>
        <v>7.9</v>
      </c>
      <c r="B74" s="13" t="str">
        <f>'Orçamento-base'!G82</f>
        <v>TOMADA ALTA DE EMBUTIR (1 MÓDULO), 2P+T 10 A, INCLUINDO SUPORTE E PLACA - FORNECIMENTO E INSTALAÇÃO. AF_03/2023</v>
      </c>
      <c r="C74" s="14" t="str">
        <f>'Orçamento-base'!I82</f>
        <v>UN</v>
      </c>
      <c r="D74" s="15">
        <f>'Orçamento-base'!H82</f>
        <v>7</v>
      </c>
      <c r="E74" s="16" t="s">
        <v>553</v>
      </c>
    </row>
    <row r="75" spans="1:5" ht="33.75">
      <c r="A75" s="12" t="str">
        <f>'Orçamento-base'!C83</f>
        <v>7.10</v>
      </c>
      <c r="B75" s="13" t="str">
        <f>'Orçamento-base'!G83</f>
        <v>TOMADA BAIXA DE EMBUTIR (2 MÓDULOS), 2P+T 10 A, INCLUINDO SUPORTE E PLACA - FORNECIMENTO E INSTALAÇÃO. AF_03/2023</v>
      </c>
      <c r="C75" s="14" t="str">
        <f>'Orçamento-base'!I83</f>
        <v>UN</v>
      </c>
      <c r="D75" s="15">
        <f>'Orçamento-base'!H83</f>
        <v>1</v>
      </c>
      <c r="E75" s="16" t="s">
        <v>553</v>
      </c>
    </row>
    <row r="76" spans="1:5" ht="33.75">
      <c r="A76" s="12" t="str">
        <f>'Orçamento-base'!C84</f>
        <v>7.11</v>
      </c>
      <c r="B76" s="13" t="str">
        <f>'Orçamento-base'!G84</f>
        <v>INTERRUPTOR SIMPLES (1 MÓDULO) COM 1 TOMADA DE EMBUTIR 2P+T 10 A, INCLUINDO SUPORTE E PLACA - FORNECIMENTO E INSTALAÇÃO. AF_03/2023</v>
      </c>
      <c r="C76" s="14" t="str">
        <f>'Orçamento-base'!I84</f>
        <v>UN</v>
      </c>
      <c r="D76" s="15">
        <f>'Orçamento-base'!H84</f>
        <v>2</v>
      </c>
      <c r="E76" s="16" t="s">
        <v>553</v>
      </c>
    </row>
    <row r="77" spans="1:5" ht="33.75">
      <c r="A77" s="12" t="str">
        <f>'Orçamento-base'!C85</f>
        <v>7.12</v>
      </c>
      <c r="B77" s="13" t="str">
        <f>'Orçamento-base'!G85</f>
        <v>INTERRUPTOR SIMPLES (1 MÓDULO), 10A/250V, INCLUINDO SUPORTE E PLACA - FORNECIMENTO E INSTALAÇÃO. AF_03/2023</v>
      </c>
      <c r="C77" s="14" t="str">
        <f>'Orçamento-base'!I85</f>
        <v>UN</v>
      </c>
      <c r="D77" s="15">
        <f>'Orçamento-base'!H85</f>
        <v>4</v>
      </c>
      <c r="E77" s="16" t="s">
        <v>553</v>
      </c>
    </row>
    <row r="78" spans="1:5" ht="22.5">
      <c r="A78" s="12" t="str">
        <f>'Orçamento-base'!C86</f>
        <v>7.13</v>
      </c>
      <c r="B78" s="13" t="str">
        <f>'Orçamento-base'!G86</f>
        <v>LÂMPADA COMPACTA FLUORESCENTE DE 20 W, BASE E27 - FORNECIMENTO E INSTALAÇÃO. AF_02/2020</v>
      </c>
      <c r="C78" s="14" t="str">
        <f>'Orçamento-base'!I86</f>
        <v>UN</v>
      </c>
      <c r="D78" s="15">
        <f>'Orçamento-base'!H86</f>
        <v>7</v>
      </c>
      <c r="E78" s="16" t="s">
        <v>553</v>
      </c>
    </row>
    <row r="79" spans="1:5" ht="22.5">
      <c r="A79" s="12" t="str">
        <f>'Orçamento-base'!C87</f>
        <v>7.14</v>
      </c>
      <c r="B79" s="13" t="str">
        <f>'Orçamento-base'!G87</f>
        <v>HASTE DE ATERRAMENTO, DIÂMETRO 5/8", COM 3 METROS - FORNECIMENTO E INSTALAÇÃO. AF_08/2023</v>
      </c>
      <c r="C79" s="14" t="str">
        <f>'Orçamento-base'!I87</f>
        <v>UN</v>
      </c>
      <c r="D79" s="15">
        <f>'Orçamento-base'!H87</f>
        <v>1</v>
      </c>
      <c r="E79" s="16" t="s">
        <v>553</v>
      </c>
    </row>
    <row r="80" spans="1:5" ht="33.75">
      <c r="A80" s="12" t="str">
        <f>'Orçamento-base'!C88</f>
        <v>7.15</v>
      </c>
      <c r="B80" s="13" t="str">
        <f>'Orçamento-base'!G88</f>
        <v>TOMADA MÉDIA DE EMBUTIR (1 MÓDULO), 2P+T 10 A, INCLUINDO SUPORTE E PLACA - FORNECIMENTO E INSTALAÇÃO. AF_03/2023</v>
      </c>
      <c r="C80" s="14" t="str">
        <f>'Orçamento-base'!I88</f>
        <v>UN</v>
      </c>
      <c r="D80" s="15">
        <f>'Orçamento-base'!H88</f>
        <v>4</v>
      </c>
      <c r="E80" s="16" t="s">
        <v>553</v>
      </c>
    </row>
  </sheetData>
  <mergeCells count="1">
    <mergeCell ref="A2:E2"/>
  </mergeCells>
  <pageMargins left="0.511811024" right="0.511811024" top="0.78740157499999996" bottom="0.78740157499999996" header="0.31496062000000002" footer="0.31496062000000002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50"/>
  <sheetViews>
    <sheetView topLeftCell="F1" workbookViewId="0">
      <selection activeCell="H3" sqref="H3"/>
    </sheetView>
  </sheetViews>
  <sheetFormatPr defaultColWidth="9.140625" defaultRowHeight="1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customWidth="1"/>
    <col min="7" max="7" width="13.5703125" customWidth="1"/>
    <col min="8" max="8" width="78.85546875" customWidth="1"/>
  </cols>
  <sheetData>
    <row r="1" spans="1:8">
      <c r="A1" s="1" t="s">
        <v>31</v>
      </c>
      <c r="B1" s="2" t="s">
        <v>55</v>
      </c>
      <c r="C1" s="2" t="s">
        <v>44</v>
      </c>
      <c r="D1" s="2" t="s">
        <v>575</v>
      </c>
      <c r="E1" s="2" t="s">
        <v>576</v>
      </c>
      <c r="F1" s="1" t="s">
        <v>31</v>
      </c>
      <c r="G1" s="2" t="s">
        <v>577</v>
      </c>
      <c r="H1" s="2" t="s">
        <v>44</v>
      </c>
    </row>
    <row r="2" spans="1:8">
      <c r="A2" s="3" t="s">
        <v>578</v>
      </c>
      <c r="B2" s="4">
        <v>2</v>
      </c>
      <c r="C2" s="4" t="s">
        <v>579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IFERROR(VLOOKUP(G2,#REF!,2,FALSE),"")</f>
        <v/>
      </c>
    </row>
    <row r="3" spans="1:8">
      <c r="A3" s="3" t="s">
        <v>580</v>
      </c>
      <c r="B3" s="4">
        <v>2</v>
      </c>
      <c r="C3" s="4" t="s">
        <v>579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IFERROR(VLOOKUP(G3,#REF!,2,FALSE),"")</f>
        <v/>
      </c>
    </row>
    <row r="4" spans="1:8">
      <c r="A4" s="3" t="s">
        <v>580</v>
      </c>
      <c r="B4" s="4">
        <v>3</v>
      </c>
      <c r="C4" s="4" t="s">
        <v>581</v>
      </c>
      <c r="D4">
        <v>3</v>
      </c>
      <c r="E4" t="str">
        <f t="shared" si="0"/>
        <v/>
      </c>
      <c r="G4">
        <f t="shared" si="1"/>
        <v>9</v>
      </c>
      <c r="H4" t="str">
        <f>IFERROR(VLOOKUP(G4,#REF!,2,FALSE),"")</f>
        <v/>
      </c>
    </row>
    <row r="5" spans="1:8">
      <c r="A5" s="3" t="s">
        <v>582</v>
      </c>
      <c r="B5" s="4">
        <v>3</v>
      </c>
      <c r="C5" s="4" t="s">
        <v>581</v>
      </c>
      <c r="D5">
        <v>4</v>
      </c>
      <c r="E5" t="str">
        <f t="shared" si="0"/>
        <v/>
      </c>
      <c r="G5">
        <f t="shared" si="1"/>
        <v>10</v>
      </c>
      <c r="H5" t="str">
        <f>IFERROR(VLOOKUP(G5,#REF!,2,FALSE),"")</f>
        <v/>
      </c>
    </row>
    <row r="6" spans="1:8">
      <c r="A6" s="3" t="s">
        <v>11</v>
      </c>
      <c r="B6" s="4">
        <v>7</v>
      </c>
      <c r="C6" s="4" t="s">
        <v>583</v>
      </c>
      <c r="D6">
        <v>5</v>
      </c>
      <c r="E6">
        <f t="shared" si="0"/>
        <v>7</v>
      </c>
      <c r="G6">
        <f t="shared" si="1"/>
        <v>11</v>
      </c>
      <c r="H6" t="str">
        <f>IFERROR(VLOOKUP(G6,#REF!,2,FALSE),"")</f>
        <v/>
      </c>
    </row>
    <row r="7" spans="1:8">
      <c r="A7" s="3" t="s">
        <v>11</v>
      </c>
      <c r="B7" s="4">
        <v>8</v>
      </c>
      <c r="C7" s="4" t="s">
        <v>584</v>
      </c>
      <c r="D7">
        <v>6</v>
      </c>
      <c r="E7">
        <f t="shared" si="0"/>
        <v>8</v>
      </c>
      <c r="G7">
        <f t="shared" si="1"/>
        <v>12</v>
      </c>
      <c r="H7" t="str">
        <f>IFERROR(VLOOKUP(G7,#REF!,2,FALSE),"")</f>
        <v/>
      </c>
    </row>
    <row r="8" spans="1:8">
      <c r="A8" s="3" t="s">
        <v>11</v>
      </c>
      <c r="B8" s="4">
        <v>9</v>
      </c>
      <c r="C8" s="4" t="s">
        <v>585</v>
      </c>
      <c r="D8">
        <v>7</v>
      </c>
      <c r="E8">
        <f t="shared" si="0"/>
        <v>9</v>
      </c>
      <c r="G8">
        <f t="shared" si="1"/>
        <v>13</v>
      </c>
      <c r="H8" t="str">
        <f>IFERROR(VLOOKUP(G8,#REF!,2,FALSE),"")</f>
        <v/>
      </c>
    </row>
    <row r="9" spans="1:8">
      <c r="A9" s="3" t="s">
        <v>11</v>
      </c>
      <c r="B9" s="4">
        <v>10</v>
      </c>
      <c r="C9" s="4" t="s">
        <v>586</v>
      </c>
      <c r="D9">
        <v>8</v>
      </c>
      <c r="E9">
        <f t="shared" si="0"/>
        <v>10</v>
      </c>
      <c r="G9">
        <f t="shared" si="1"/>
        <v>14</v>
      </c>
      <c r="H9" t="str">
        <f>IFERROR(VLOOKUP(G9,#REF!,2,FALSE),"")</f>
        <v/>
      </c>
    </row>
    <row r="10" spans="1:8">
      <c r="A10" s="3" t="s">
        <v>11</v>
      </c>
      <c r="B10" s="4">
        <v>11</v>
      </c>
      <c r="C10" s="4" t="s">
        <v>587</v>
      </c>
      <c r="D10">
        <v>9</v>
      </c>
      <c r="E10">
        <f t="shared" si="0"/>
        <v>11</v>
      </c>
      <c r="G10">
        <f t="shared" si="1"/>
        <v>15</v>
      </c>
      <c r="H10" t="str">
        <f>IFERROR(VLOOKUP(G10,#REF!,2,FALSE),"")</f>
        <v/>
      </c>
    </row>
    <row r="11" spans="1:8">
      <c r="A11" s="3" t="s">
        <v>11</v>
      </c>
      <c r="B11" s="4">
        <v>12</v>
      </c>
      <c r="C11" s="4" t="s">
        <v>588</v>
      </c>
      <c r="D11">
        <v>10</v>
      </c>
      <c r="E11">
        <f t="shared" si="0"/>
        <v>12</v>
      </c>
      <c r="G11">
        <f t="shared" si="1"/>
        <v>16</v>
      </c>
      <c r="H11" t="str">
        <f>IFERROR(VLOOKUP(G11,#REF!,2,FALSE),"")</f>
        <v/>
      </c>
    </row>
    <row r="12" spans="1:8">
      <c r="A12" s="3" t="s">
        <v>11</v>
      </c>
      <c r="B12" s="4">
        <v>13</v>
      </c>
      <c r="C12" s="4" t="s">
        <v>589</v>
      </c>
      <c r="D12">
        <v>11</v>
      </c>
      <c r="E12">
        <f t="shared" si="0"/>
        <v>13</v>
      </c>
      <c r="G12">
        <f t="shared" si="1"/>
        <v>17</v>
      </c>
      <c r="H12" t="str">
        <f>IFERROR(VLOOKUP(G12,#REF!,2,FALSE),"")</f>
        <v/>
      </c>
    </row>
    <row r="13" spans="1:8">
      <c r="A13" s="3" t="s">
        <v>11</v>
      </c>
      <c r="B13" s="4">
        <v>14</v>
      </c>
      <c r="C13" s="4" t="s">
        <v>590</v>
      </c>
      <c r="D13">
        <v>12</v>
      </c>
      <c r="E13">
        <f t="shared" si="0"/>
        <v>14</v>
      </c>
      <c r="G13" t="str">
        <f t="shared" si="1"/>
        <v/>
      </c>
      <c r="H13" t="str">
        <f>IFERROR(VLOOKUP(G13,#REF!,2,FALSE),"")</f>
        <v/>
      </c>
    </row>
    <row r="14" spans="1:8">
      <c r="A14" s="3" t="s">
        <v>11</v>
      </c>
      <c r="B14" s="4">
        <v>15</v>
      </c>
      <c r="C14" s="4" t="s">
        <v>591</v>
      </c>
      <c r="D14">
        <v>13</v>
      </c>
      <c r="E14">
        <f t="shared" si="0"/>
        <v>15</v>
      </c>
      <c r="G14" t="str">
        <f t="shared" si="1"/>
        <v/>
      </c>
      <c r="H14" t="str">
        <f>IFERROR(VLOOKUP(G14,#REF!,2,FALSE),"")</f>
        <v/>
      </c>
    </row>
    <row r="15" spans="1:8">
      <c r="A15" s="3" t="s">
        <v>11</v>
      </c>
      <c r="B15" s="4">
        <v>16</v>
      </c>
      <c r="C15" s="4" t="s">
        <v>592</v>
      </c>
      <c r="D15">
        <v>14</v>
      </c>
      <c r="E15">
        <f t="shared" si="0"/>
        <v>16</v>
      </c>
      <c r="G15" t="str">
        <f t="shared" si="1"/>
        <v/>
      </c>
      <c r="H15" t="str">
        <f>IFERROR(VLOOKUP(G15,#REF!,2,FALSE),"")</f>
        <v/>
      </c>
    </row>
    <row r="16" spans="1:8">
      <c r="A16" s="3" t="s">
        <v>11</v>
      </c>
      <c r="B16" s="4">
        <v>17</v>
      </c>
      <c r="C16" s="4" t="s">
        <v>593</v>
      </c>
      <c r="D16">
        <v>15</v>
      </c>
      <c r="E16">
        <f t="shared" si="0"/>
        <v>17</v>
      </c>
      <c r="G16" t="str">
        <f t="shared" si="1"/>
        <v/>
      </c>
      <c r="H16" t="str">
        <f>IFERROR(VLOOKUP(G16,#REF!,2,FALSE),"")</f>
        <v/>
      </c>
    </row>
    <row r="17" spans="1:8">
      <c r="A17" s="3" t="s">
        <v>582</v>
      </c>
      <c r="B17" s="4">
        <v>29</v>
      </c>
      <c r="C17" s="4" t="s">
        <v>594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IFERROR(VLOOKUP(G17,#REF!,2,FALSE),"")</f>
        <v/>
      </c>
    </row>
    <row r="18" spans="1:8">
      <c r="A18" s="3" t="s">
        <v>582</v>
      </c>
      <c r="B18" s="4">
        <v>30</v>
      </c>
      <c r="C18" s="4" t="s">
        <v>595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IFERROR(VLOOKUP(G18,#REF!,2,FALSE),"")</f>
        <v/>
      </c>
    </row>
    <row r="19" spans="1:8">
      <c r="A19" s="3" t="s">
        <v>580</v>
      </c>
      <c r="B19" s="4">
        <v>31</v>
      </c>
      <c r="C19" s="4" t="s">
        <v>596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IFERROR(VLOOKUP(G19,#REF!,2,FALSE),"")</f>
        <v/>
      </c>
    </row>
    <row r="20" spans="1:8">
      <c r="A20" s="3" t="s">
        <v>582</v>
      </c>
      <c r="B20" s="4">
        <v>31</v>
      </c>
      <c r="C20" s="4" t="s">
        <v>596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IFERROR(VLOOKUP(G20,#REF!,2,FALSE),"")</f>
        <v/>
      </c>
    </row>
    <row r="21" spans="1:8">
      <c r="A21" s="3" t="s">
        <v>578</v>
      </c>
      <c r="B21" s="4">
        <v>33</v>
      </c>
      <c r="C21" s="4" t="s">
        <v>597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IFERROR(VLOOKUP(G21,#REF!,2,FALSE),"")</f>
        <v/>
      </c>
    </row>
    <row r="22" spans="1:8">
      <c r="A22" s="3" t="s">
        <v>578</v>
      </c>
      <c r="B22" s="4">
        <v>34</v>
      </c>
      <c r="C22" s="4" t="s">
        <v>598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IFERROR(VLOOKUP(G22,#REF!,2,FALSE),"")</f>
        <v/>
      </c>
    </row>
    <row r="23" spans="1:8">
      <c r="A23" s="3" t="s">
        <v>580</v>
      </c>
      <c r="B23" s="4">
        <v>34</v>
      </c>
      <c r="C23" s="4" t="s">
        <v>598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IFERROR(VLOOKUP(G23,#REF!,2,FALSE),"")</f>
        <v/>
      </c>
    </row>
    <row r="24" spans="1:8">
      <c r="A24" s="3" t="s">
        <v>578</v>
      </c>
      <c r="B24" s="4">
        <v>35</v>
      </c>
      <c r="C24" s="4" t="s">
        <v>599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IFERROR(VLOOKUP(G24,#REF!,2,FALSE),"")</f>
        <v/>
      </c>
    </row>
    <row r="25" spans="1:8">
      <c r="A25" s="3" t="s">
        <v>580</v>
      </c>
      <c r="B25" s="4">
        <v>35</v>
      </c>
      <c r="C25" s="4" t="s">
        <v>599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IFERROR(VLOOKUP(G25,#REF!,2,FALSE),"")</f>
        <v/>
      </c>
    </row>
    <row r="26" spans="1:8">
      <c r="A26" s="3" t="s">
        <v>580</v>
      </c>
      <c r="B26" s="4">
        <v>37</v>
      </c>
      <c r="C26" s="4" t="s">
        <v>600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IFERROR(VLOOKUP(G26,#REF!,2,FALSE),"")</f>
        <v/>
      </c>
    </row>
    <row r="27" spans="1:8">
      <c r="A27" s="3" t="s">
        <v>582</v>
      </c>
      <c r="B27" s="4">
        <v>37</v>
      </c>
      <c r="C27" s="4" t="s">
        <v>600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IFERROR(VLOOKUP(G27,#REF!,2,FALSE),"")</f>
        <v/>
      </c>
    </row>
    <row r="28" spans="1:8">
      <c r="A28" s="3" t="s">
        <v>580</v>
      </c>
      <c r="B28" s="4">
        <v>42</v>
      </c>
      <c r="C28" s="4" t="s">
        <v>601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IFERROR(VLOOKUP(G28,#REF!,2,FALSE),"")</f>
        <v/>
      </c>
    </row>
    <row r="29" spans="1:8">
      <c r="A29" s="3" t="s">
        <v>582</v>
      </c>
      <c r="B29" s="4">
        <v>42</v>
      </c>
      <c r="C29" s="4" t="s">
        <v>601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IFERROR(VLOOKUP(G29,#REF!,2,FALSE),"")</f>
        <v/>
      </c>
    </row>
    <row r="30" spans="1:8">
      <c r="A30" s="3" t="s">
        <v>580</v>
      </c>
      <c r="B30" s="4">
        <v>45</v>
      </c>
      <c r="C30" s="4" t="s">
        <v>602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IFERROR(VLOOKUP(G30,#REF!,2,FALSE),"")</f>
        <v/>
      </c>
    </row>
    <row r="31" spans="1:8">
      <c r="A31" s="3" t="s">
        <v>582</v>
      </c>
      <c r="B31" s="4">
        <v>45</v>
      </c>
      <c r="C31" s="4" t="s">
        <v>602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IFERROR(VLOOKUP(G31,#REF!,2,FALSE),"")</f>
        <v/>
      </c>
    </row>
    <row r="32" spans="1:8">
      <c r="A32" s="3" t="s">
        <v>580</v>
      </c>
      <c r="B32" s="4">
        <v>47</v>
      </c>
      <c r="C32" s="4" t="s">
        <v>603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IFERROR(VLOOKUP(G32,#REF!,2,FALSE),"")</f>
        <v/>
      </c>
    </row>
    <row r="33" spans="1:8">
      <c r="A33" s="3" t="s">
        <v>582</v>
      </c>
      <c r="B33" s="4">
        <v>47</v>
      </c>
      <c r="C33" s="4" t="s">
        <v>603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IFERROR(VLOOKUP(G33,#REF!,2,FALSE),"")</f>
        <v/>
      </c>
    </row>
    <row r="34" spans="1:8">
      <c r="A34" s="3" t="s">
        <v>580</v>
      </c>
      <c r="B34" s="4">
        <v>52</v>
      </c>
      <c r="C34" s="4" t="s">
        <v>604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IFERROR(VLOOKUP(G34,#REF!,2,FALSE),"")</f>
        <v/>
      </c>
    </row>
    <row r="35" spans="1:8">
      <c r="A35" s="3" t="s">
        <v>582</v>
      </c>
      <c r="B35" s="4">
        <v>52</v>
      </c>
      <c r="C35" s="4" t="s">
        <v>604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IFERROR(VLOOKUP(G35,#REF!,2,FALSE),"")</f>
        <v/>
      </c>
    </row>
    <row r="36" spans="1:8">
      <c r="A36" s="3" t="s">
        <v>580</v>
      </c>
      <c r="B36" s="4">
        <v>57</v>
      </c>
      <c r="C36" s="4" t="s">
        <v>605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IFERROR(VLOOKUP(G36,#REF!,2,FALSE),"")</f>
        <v/>
      </c>
    </row>
    <row r="37" spans="1:8">
      <c r="A37" s="3" t="s">
        <v>582</v>
      </c>
      <c r="B37" s="4">
        <v>57</v>
      </c>
      <c r="C37" s="4" t="s">
        <v>605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IFERROR(VLOOKUP(G37,#REF!,2,FALSE),"")</f>
        <v/>
      </c>
    </row>
    <row r="38" spans="1:8">
      <c r="A38" s="3" t="s">
        <v>580</v>
      </c>
      <c r="B38" s="4">
        <v>59</v>
      </c>
      <c r="C38" s="4" t="s">
        <v>606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IFERROR(VLOOKUP(G38,#REF!,2,FALSE),"")</f>
        <v/>
      </c>
    </row>
    <row r="39" spans="1:8">
      <c r="A39" s="3" t="s">
        <v>582</v>
      </c>
      <c r="B39" s="4">
        <v>59</v>
      </c>
      <c r="C39" s="4" t="s">
        <v>606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IFERROR(VLOOKUP(G39,#REF!,2,FALSE),"")</f>
        <v/>
      </c>
    </row>
    <row r="40" spans="1:8">
      <c r="A40" s="3" t="s">
        <v>580</v>
      </c>
      <c r="B40" s="4">
        <v>62</v>
      </c>
      <c r="C40" s="4" t="s">
        <v>607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IFERROR(VLOOKUP(G40,#REF!,2,FALSE),"")</f>
        <v/>
      </c>
    </row>
    <row r="41" spans="1:8">
      <c r="A41" s="3" t="s">
        <v>582</v>
      </c>
      <c r="B41" s="4">
        <v>62</v>
      </c>
      <c r="C41" s="4" t="s">
        <v>607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IFERROR(VLOOKUP(G41,#REF!,2,FALSE),"")</f>
        <v/>
      </c>
    </row>
    <row r="42" spans="1:8">
      <c r="A42" s="3" t="s">
        <v>608</v>
      </c>
      <c r="B42" s="4">
        <v>63</v>
      </c>
      <c r="C42" s="4" t="s">
        <v>609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IFERROR(VLOOKUP(G42,#REF!,2,FALSE),"")</f>
        <v/>
      </c>
    </row>
    <row r="43" spans="1:8">
      <c r="A43" s="3" t="s">
        <v>578</v>
      </c>
      <c r="B43" s="4">
        <v>64</v>
      </c>
      <c r="C43" s="4" t="s">
        <v>610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IFERROR(VLOOKUP(G43,#REF!,2,FALSE),"")</f>
        <v/>
      </c>
    </row>
    <row r="44" spans="1:8">
      <c r="A44" s="3" t="s">
        <v>580</v>
      </c>
      <c r="B44" s="4">
        <v>64</v>
      </c>
      <c r="C44" s="4" t="s">
        <v>610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IFERROR(VLOOKUP(G44,#REF!,2,FALSE),"")</f>
        <v/>
      </c>
    </row>
    <row r="45" spans="1:8">
      <c r="A45" s="3" t="s">
        <v>578</v>
      </c>
      <c r="B45" s="4">
        <v>70</v>
      </c>
      <c r="C45" s="4" t="s">
        <v>611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IFERROR(VLOOKUP(G45,#REF!,2,FALSE),"")</f>
        <v/>
      </c>
    </row>
    <row r="46" spans="1:8">
      <c r="A46" s="3" t="s">
        <v>580</v>
      </c>
      <c r="B46" s="4">
        <v>70</v>
      </c>
      <c r="C46" s="4" t="s">
        <v>611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IFERROR(VLOOKUP(G46,#REF!,2,FALSE),"")</f>
        <v/>
      </c>
    </row>
    <row r="47" spans="1:8">
      <c r="A47" s="3" t="s">
        <v>580</v>
      </c>
      <c r="B47" s="4">
        <v>72</v>
      </c>
      <c r="C47" s="4" t="s">
        <v>612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IFERROR(VLOOKUP(G47,#REF!,2,FALSE),"")</f>
        <v/>
      </c>
    </row>
    <row r="48" spans="1:8">
      <c r="A48" s="3" t="s">
        <v>582</v>
      </c>
      <c r="B48" s="4">
        <v>72</v>
      </c>
      <c r="C48" s="4" t="s">
        <v>612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IFERROR(VLOOKUP(G48,#REF!,2,FALSE),"")</f>
        <v/>
      </c>
    </row>
    <row r="49" spans="1:8">
      <c r="A49" s="3" t="s">
        <v>580</v>
      </c>
      <c r="B49" s="4">
        <v>77</v>
      </c>
      <c r="C49" s="4" t="s">
        <v>613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IFERROR(VLOOKUP(G49,#REF!,2,FALSE),"")</f>
        <v/>
      </c>
    </row>
    <row r="50" spans="1:8">
      <c r="A50" s="3" t="s">
        <v>582</v>
      </c>
      <c r="B50" s="4">
        <v>77</v>
      </c>
      <c r="C50" s="4" t="s">
        <v>613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IFERROR(VLOOKUP(G50,#REF!,2,FALSE),"")</f>
        <v/>
      </c>
    </row>
    <row r="51" spans="1:8">
      <c r="A51" s="3" t="s">
        <v>580</v>
      </c>
      <c r="B51" s="4">
        <v>82</v>
      </c>
      <c r="C51" s="4" t="s">
        <v>614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IFERROR(VLOOKUP(G51,#REF!,2,FALSE),"")</f>
        <v/>
      </c>
    </row>
    <row r="52" spans="1:8">
      <c r="A52" s="3" t="s">
        <v>582</v>
      </c>
      <c r="B52" s="4">
        <v>82</v>
      </c>
      <c r="C52" s="4" t="s">
        <v>614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IFERROR(VLOOKUP(G52,#REF!,2,FALSE),"")</f>
        <v/>
      </c>
    </row>
    <row r="53" spans="1:8">
      <c r="A53" s="3" t="s">
        <v>580</v>
      </c>
      <c r="B53" s="4">
        <v>97</v>
      </c>
      <c r="C53" s="4" t="s">
        <v>615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IFERROR(VLOOKUP(G53,#REF!,2,FALSE),"")</f>
        <v/>
      </c>
    </row>
    <row r="54" spans="1:8">
      <c r="A54" s="3" t="s">
        <v>582</v>
      </c>
      <c r="B54" s="4">
        <v>97</v>
      </c>
      <c r="C54" s="4" t="s">
        <v>615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IFERROR(VLOOKUP(G54,#REF!,2,FALSE),"")</f>
        <v/>
      </c>
    </row>
    <row r="55" spans="1:8">
      <c r="A55" s="3" t="s">
        <v>578</v>
      </c>
      <c r="B55" s="4">
        <v>105</v>
      </c>
      <c r="C55" s="4" t="s">
        <v>616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IFERROR(VLOOKUP(G55,#REF!,2,FALSE),"")</f>
        <v/>
      </c>
    </row>
    <row r="56" spans="1:8">
      <c r="A56" s="3" t="s">
        <v>580</v>
      </c>
      <c r="B56" s="4">
        <v>105</v>
      </c>
      <c r="C56" s="4" t="s">
        <v>616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IFERROR(VLOOKUP(G56,#REF!,2,FALSE),"")</f>
        <v/>
      </c>
    </row>
    <row r="57" spans="1:8">
      <c r="A57" s="3" t="s">
        <v>580</v>
      </c>
      <c r="B57" s="4">
        <v>107</v>
      </c>
      <c r="C57" s="4" t="s">
        <v>617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IFERROR(VLOOKUP(G57,#REF!,2,FALSE),"")</f>
        <v/>
      </c>
    </row>
    <row r="58" spans="1:8">
      <c r="A58" s="3" t="s">
        <v>582</v>
      </c>
      <c r="B58" s="4">
        <v>107</v>
      </c>
      <c r="C58" s="4" t="s">
        <v>617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IFERROR(VLOOKUP(G58,#REF!,2,FALSE),"")</f>
        <v/>
      </c>
    </row>
    <row r="59" spans="1:8">
      <c r="A59" s="3" t="s">
        <v>580</v>
      </c>
      <c r="B59" s="4">
        <v>112</v>
      </c>
      <c r="C59" s="4" t="s">
        <v>618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IFERROR(VLOOKUP(G59,#REF!,2,FALSE),"")</f>
        <v/>
      </c>
    </row>
    <row r="60" spans="1:8">
      <c r="A60" s="3" t="s">
        <v>582</v>
      </c>
      <c r="B60" s="4">
        <v>112</v>
      </c>
      <c r="C60" s="4" t="s">
        <v>618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IFERROR(VLOOKUP(G60,#REF!,2,FALSE),"")</f>
        <v/>
      </c>
    </row>
    <row r="61" spans="1:8">
      <c r="A61" s="3" t="s">
        <v>580</v>
      </c>
      <c r="B61" s="4">
        <v>113</v>
      </c>
      <c r="C61" s="4" t="s">
        <v>619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IFERROR(VLOOKUP(G61,#REF!,2,FALSE),"")</f>
        <v/>
      </c>
    </row>
    <row r="62" spans="1:8">
      <c r="A62" s="3" t="s">
        <v>582</v>
      </c>
      <c r="B62" s="4">
        <v>113</v>
      </c>
      <c r="C62" s="4" t="s">
        <v>619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IFERROR(VLOOKUP(G62,#REF!,2,FALSE),"")</f>
        <v/>
      </c>
    </row>
    <row r="63" spans="1:8">
      <c r="A63" s="3" t="s">
        <v>580</v>
      </c>
      <c r="B63" s="4">
        <v>117</v>
      </c>
      <c r="C63" s="4" t="s">
        <v>620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IFERROR(VLOOKUP(G63,#REF!,2,FALSE),"")</f>
        <v/>
      </c>
    </row>
    <row r="64" spans="1:8">
      <c r="A64" s="3" t="s">
        <v>582</v>
      </c>
      <c r="B64" s="4">
        <v>117</v>
      </c>
      <c r="C64" s="4" t="s">
        <v>620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IFERROR(VLOOKUP(G64,#REF!,2,FALSE),"")</f>
        <v/>
      </c>
    </row>
    <row r="65" spans="1:8">
      <c r="A65" s="3" t="s">
        <v>578</v>
      </c>
      <c r="B65" s="4">
        <v>120</v>
      </c>
      <c r="C65" s="4" t="s">
        <v>621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IFERROR(VLOOKUP(G65,#REF!,2,FALSE),"")</f>
        <v/>
      </c>
    </row>
    <row r="66" spans="1:8">
      <c r="A66" s="3" t="s">
        <v>580</v>
      </c>
      <c r="B66" s="4">
        <v>120</v>
      </c>
      <c r="C66" s="4" t="s">
        <v>621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IFERROR(VLOOKUP(G66,#REF!,2,FALSE),"")</f>
        <v/>
      </c>
    </row>
    <row r="67" spans="1:8">
      <c r="A67" s="3" t="s">
        <v>580</v>
      </c>
      <c r="B67" s="4">
        <v>122</v>
      </c>
      <c r="C67" s="4" t="s">
        <v>622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IFERROR(VLOOKUP(G67,#REF!,2,FALSE),"")</f>
        <v/>
      </c>
    </row>
    <row r="68" spans="1:8">
      <c r="A68" s="3" t="s">
        <v>582</v>
      </c>
      <c r="B68" s="4">
        <v>122</v>
      </c>
      <c r="C68" s="4" t="s">
        <v>622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IFERROR(VLOOKUP(G68,#REF!,2,FALSE),"")</f>
        <v/>
      </c>
    </row>
    <row r="69" spans="1:8">
      <c r="A69" s="3" t="s">
        <v>580</v>
      </c>
      <c r="B69" s="4">
        <v>127</v>
      </c>
      <c r="C69" s="4" t="s">
        <v>623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IFERROR(VLOOKUP(G69,#REF!,2,FALSE),"")</f>
        <v/>
      </c>
    </row>
    <row r="70" spans="1:8">
      <c r="A70" s="3" t="s">
        <v>582</v>
      </c>
      <c r="B70" s="4">
        <v>127</v>
      </c>
      <c r="C70" s="4" t="s">
        <v>623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IFERROR(VLOOKUP(G70,#REF!,2,FALSE),"")</f>
        <v/>
      </c>
    </row>
    <row r="71" spans="1:8">
      <c r="A71" s="3" t="s">
        <v>578</v>
      </c>
      <c r="B71" s="4">
        <v>140</v>
      </c>
      <c r="C71" s="4" t="s">
        <v>624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IFERROR(VLOOKUP(G71,#REF!,2,FALSE),"")</f>
        <v/>
      </c>
    </row>
    <row r="72" spans="1:8">
      <c r="A72" s="3" t="s">
        <v>580</v>
      </c>
      <c r="B72" s="4">
        <v>140</v>
      </c>
      <c r="C72" s="4" t="s">
        <v>624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IFERROR(VLOOKUP(G72,#REF!,2,FALSE),"")</f>
        <v/>
      </c>
    </row>
    <row r="73" spans="1:8">
      <c r="A73" s="3" t="s">
        <v>578</v>
      </c>
      <c r="B73" s="4">
        <v>150</v>
      </c>
      <c r="C73" s="4" t="s">
        <v>625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IFERROR(VLOOKUP(G73,#REF!,2,FALSE),"")</f>
        <v/>
      </c>
    </row>
    <row r="74" spans="1:8">
      <c r="A74" s="3" t="s">
        <v>580</v>
      </c>
      <c r="B74" s="4">
        <v>150</v>
      </c>
      <c r="C74" s="4" t="s">
        <v>625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IFERROR(VLOOKUP(G74,#REF!,2,FALSE),"")</f>
        <v/>
      </c>
    </row>
    <row r="75" spans="1:8">
      <c r="A75" s="3" t="s">
        <v>578</v>
      </c>
      <c r="B75" s="4">
        <v>160</v>
      </c>
      <c r="C75" s="4" t="s">
        <v>626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IFERROR(VLOOKUP(G75,#REF!,2,FALSE),"")</f>
        <v/>
      </c>
    </row>
    <row r="76" spans="1:8">
      <c r="A76" s="3" t="s">
        <v>580</v>
      </c>
      <c r="B76" s="4">
        <v>160</v>
      </c>
      <c r="C76" s="4" t="s">
        <v>626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IFERROR(VLOOKUP(G76,#REF!,2,FALSE),"")</f>
        <v/>
      </c>
    </row>
    <row r="77" spans="1:8">
      <c r="A77" s="3" t="s">
        <v>578</v>
      </c>
      <c r="B77" s="4">
        <v>185</v>
      </c>
      <c r="C77" s="4" t="s">
        <v>627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IFERROR(VLOOKUP(G77,#REF!,2,FALSE),"")</f>
        <v/>
      </c>
    </row>
    <row r="78" spans="1:8">
      <c r="A78" s="3" t="s">
        <v>580</v>
      </c>
      <c r="B78" s="4">
        <v>185</v>
      </c>
      <c r="C78" s="4" t="s">
        <v>627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IFERROR(VLOOKUP(G78,#REF!,2,FALSE),"")</f>
        <v/>
      </c>
    </row>
    <row r="79" spans="1:8">
      <c r="A79" s="3" t="s">
        <v>578</v>
      </c>
      <c r="B79" s="4">
        <v>205</v>
      </c>
      <c r="C79" s="4" t="s">
        <v>628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IFERROR(VLOOKUP(G79,#REF!,2,FALSE),"")</f>
        <v/>
      </c>
    </row>
    <row r="80" spans="1:8">
      <c r="A80" s="3" t="s">
        <v>580</v>
      </c>
      <c r="B80" s="4">
        <v>205</v>
      </c>
      <c r="C80" s="4" t="s">
        <v>628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IFERROR(VLOOKUP(G80,#REF!,2,FALSE),"")</f>
        <v/>
      </c>
    </row>
    <row r="81" spans="1:8">
      <c r="A81" s="3" t="s">
        <v>578</v>
      </c>
      <c r="B81" s="4">
        <v>215</v>
      </c>
      <c r="C81" s="4" t="s">
        <v>629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IFERROR(VLOOKUP(G81,#REF!,2,FALSE),"")</f>
        <v/>
      </c>
    </row>
    <row r="82" spans="1:8">
      <c r="A82" s="3" t="s">
        <v>580</v>
      </c>
      <c r="B82" s="4">
        <v>215</v>
      </c>
      <c r="C82" s="4" t="s">
        <v>629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IFERROR(VLOOKUP(G82,#REF!,2,FALSE),"")</f>
        <v/>
      </c>
    </row>
    <row r="83" spans="1:8">
      <c r="A83" s="3" t="s">
        <v>578</v>
      </c>
      <c r="B83" s="4">
        <v>245</v>
      </c>
      <c r="C83" s="4" t="s">
        <v>630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IFERROR(VLOOKUP(G83,#REF!,2,FALSE),"")</f>
        <v/>
      </c>
    </row>
    <row r="84" spans="1:8">
      <c r="A84" s="3" t="s">
        <v>580</v>
      </c>
      <c r="B84" s="4">
        <v>245</v>
      </c>
      <c r="C84" s="4" t="s">
        <v>630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IFERROR(VLOOKUP(G84,#REF!,2,FALSE),"")</f>
        <v/>
      </c>
    </row>
    <row r="85" spans="1:8">
      <c r="A85" s="3" t="s">
        <v>578</v>
      </c>
      <c r="B85" s="4">
        <v>250</v>
      </c>
      <c r="C85" s="4" t="s">
        <v>631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IFERROR(VLOOKUP(G85,#REF!,2,FALSE),"")</f>
        <v/>
      </c>
    </row>
    <row r="86" spans="1:8">
      <c r="A86" s="3" t="s">
        <v>580</v>
      </c>
      <c r="B86" s="4">
        <v>250</v>
      </c>
      <c r="C86" s="4" t="s">
        <v>631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IFERROR(VLOOKUP(G86,#REF!,2,FALSE),"")</f>
        <v/>
      </c>
    </row>
    <row r="87" spans="1:8">
      <c r="A87" s="3" t="s">
        <v>578</v>
      </c>
      <c r="B87" s="4">
        <v>255</v>
      </c>
      <c r="C87" s="4" t="s">
        <v>632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IFERROR(VLOOKUP(G87,#REF!,2,FALSE),"")</f>
        <v/>
      </c>
    </row>
    <row r="88" spans="1:8">
      <c r="A88" s="3" t="s">
        <v>580</v>
      </c>
      <c r="B88" s="4">
        <v>255</v>
      </c>
      <c r="C88" s="4" t="s">
        <v>632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IFERROR(VLOOKUP(G88,#REF!,2,FALSE),"")</f>
        <v/>
      </c>
    </row>
    <row r="89" spans="1:8">
      <c r="A89" s="3" t="s">
        <v>578</v>
      </c>
      <c r="B89" s="4">
        <v>260</v>
      </c>
      <c r="C89" s="4" t="s">
        <v>633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IFERROR(VLOOKUP(G89,#REF!,2,FALSE),"")</f>
        <v/>
      </c>
    </row>
    <row r="90" spans="1:8">
      <c r="A90" s="3" t="s">
        <v>580</v>
      </c>
      <c r="B90" s="4">
        <v>260</v>
      </c>
      <c r="C90" s="4" t="s">
        <v>633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IFERROR(VLOOKUP(G90,#REF!,2,FALSE),"")</f>
        <v/>
      </c>
    </row>
    <row r="91" spans="1:8">
      <c r="A91" s="3" t="s">
        <v>578</v>
      </c>
      <c r="B91" s="4">
        <v>270</v>
      </c>
      <c r="C91" s="4" t="s">
        <v>634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IFERROR(VLOOKUP(G91,#REF!,2,FALSE),"")</f>
        <v/>
      </c>
    </row>
    <row r="92" spans="1:8">
      <c r="A92" s="3" t="s">
        <v>580</v>
      </c>
      <c r="B92" s="4">
        <v>270</v>
      </c>
      <c r="C92" s="4" t="s">
        <v>634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IFERROR(VLOOKUP(G92,#REF!,2,FALSE),"")</f>
        <v/>
      </c>
    </row>
    <row r="93" spans="1:8">
      <c r="A93" s="3" t="s">
        <v>578</v>
      </c>
      <c r="B93" s="4">
        <v>285</v>
      </c>
      <c r="C93" s="4" t="s">
        <v>635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IFERROR(VLOOKUP(G93,#REF!,2,FALSE),"")</f>
        <v/>
      </c>
    </row>
    <row r="94" spans="1:8">
      <c r="A94" s="3" t="s">
        <v>580</v>
      </c>
      <c r="B94" s="4">
        <v>285</v>
      </c>
      <c r="C94" s="4" t="s">
        <v>635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IFERROR(VLOOKUP(G94,#REF!,2,FALSE),"")</f>
        <v/>
      </c>
    </row>
    <row r="95" spans="1:8">
      <c r="A95" s="3" t="s">
        <v>578</v>
      </c>
      <c r="B95" s="4">
        <v>290</v>
      </c>
      <c r="C95" s="4" t="s">
        <v>636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IFERROR(VLOOKUP(G95,#REF!,2,FALSE),"")</f>
        <v/>
      </c>
    </row>
    <row r="96" spans="1:8">
      <c r="A96" s="3" t="s">
        <v>580</v>
      </c>
      <c r="B96" s="4">
        <v>290</v>
      </c>
      <c r="C96" s="4" t="s">
        <v>636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IFERROR(VLOOKUP(G96,#REF!,2,FALSE),"")</f>
        <v/>
      </c>
    </row>
    <row r="97" spans="1:8">
      <c r="A97" s="3" t="s">
        <v>578</v>
      </c>
      <c r="B97" s="4">
        <v>295</v>
      </c>
      <c r="C97" s="4" t="s">
        <v>637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IFERROR(VLOOKUP(G97,#REF!,2,FALSE),"")</f>
        <v/>
      </c>
    </row>
    <row r="98" spans="1:8">
      <c r="A98" s="3" t="s">
        <v>580</v>
      </c>
      <c r="B98" s="4">
        <v>295</v>
      </c>
      <c r="C98" s="4" t="s">
        <v>637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IFERROR(VLOOKUP(G98,#REF!,2,FALSE),"")</f>
        <v/>
      </c>
    </row>
    <row r="99" spans="1:8">
      <c r="A99" s="3" t="s">
        <v>578</v>
      </c>
      <c r="B99" s="4">
        <v>320</v>
      </c>
      <c r="C99" s="4" t="s">
        <v>638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IFERROR(VLOOKUP(G99,#REF!,2,FALSE),"")</f>
        <v/>
      </c>
    </row>
    <row r="100" spans="1:8">
      <c r="A100" s="3" t="s">
        <v>580</v>
      </c>
      <c r="B100" s="4">
        <v>320</v>
      </c>
      <c r="C100" s="4" t="s">
        <v>638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IFERROR(VLOOKUP(G100,#REF!,2,FALSE),"")</f>
        <v/>
      </c>
    </row>
    <row r="101" spans="1:8">
      <c r="A101" s="3" t="s">
        <v>578</v>
      </c>
      <c r="B101" s="4">
        <v>345</v>
      </c>
      <c r="C101" s="4" t="s">
        <v>639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IFERROR(VLOOKUP(G101,#REF!,2,FALSE),"")</f>
        <v/>
      </c>
    </row>
    <row r="102" spans="1:8">
      <c r="A102" s="3" t="s">
        <v>580</v>
      </c>
      <c r="B102" s="4">
        <v>345</v>
      </c>
      <c r="C102" s="4" t="s">
        <v>639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IFERROR(VLOOKUP(G102,#REF!,2,FALSE),"")</f>
        <v/>
      </c>
    </row>
    <row r="103" spans="1:8">
      <c r="A103" s="3" t="s">
        <v>578</v>
      </c>
      <c r="B103" s="4">
        <v>350</v>
      </c>
      <c r="C103" s="4" t="s">
        <v>640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IFERROR(VLOOKUP(G103,#REF!,2,FALSE),"")</f>
        <v/>
      </c>
    </row>
    <row r="104" spans="1:8">
      <c r="A104" s="3" t="s">
        <v>580</v>
      </c>
      <c r="B104" s="4">
        <v>350</v>
      </c>
      <c r="C104" s="4" t="s">
        <v>640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IFERROR(VLOOKUP(G104,#REF!,2,FALSE),"")</f>
        <v/>
      </c>
    </row>
    <row r="105" spans="1:8">
      <c r="A105" s="3" t="s">
        <v>578</v>
      </c>
      <c r="B105" s="4">
        <v>360</v>
      </c>
      <c r="C105" s="4" t="s">
        <v>641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IFERROR(VLOOKUP(G105,#REF!,2,FALSE),"")</f>
        <v/>
      </c>
    </row>
    <row r="106" spans="1:8">
      <c r="A106" s="3" t="s">
        <v>580</v>
      </c>
      <c r="B106" s="4">
        <v>360</v>
      </c>
      <c r="C106" s="4" t="s">
        <v>641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IFERROR(VLOOKUP(G106,#REF!,2,FALSE),"")</f>
        <v/>
      </c>
    </row>
    <row r="107" spans="1:8">
      <c r="A107" s="3" t="s">
        <v>578</v>
      </c>
      <c r="B107" s="4">
        <v>380</v>
      </c>
      <c r="C107" s="4" t="s">
        <v>642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IFERROR(VLOOKUP(G107,#REF!,2,FALSE),"")</f>
        <v/>
      </c>
    </row>
    <row r="108" spans="1:8">
      <c r="A108" s="3" t="s">
        <v>580</v>
      </c>
      <c r="B108" s="4">
        <v>380</v>
      </c>
      <c r="C108" s="4" t="s">
        <v>642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IFERROR(VLOOKUP(G108,#REF!,2,FALSE),"")</f>
        <v/>
      </c>
    </row>
    <row r="109" spans="1:8">
      <c r="A109" s="3" t="s">
        <v>578</v>
      </c>
      <c r="B109" s="4">
        <v>390</v>
      </c>
      <c r="C109" s="4" t="s">
        <v>643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IFERROR(VLOOKUP(G109,#REF!,2,FALSE),"")</f>
        <v/>
      </c>
    </row>
    <row r="110" spans="1:8">
      <c r="A110" s="3" t="s">
        <v>580</v>
      </c>
      <c r="B110" s="4">
        <v>390</v>
      </c>
      <c r="C110" s="4" t="s">
        <v>643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IFERROR(VLOOKUP(G110,#REF!,2,FALSE),"")</f>
        <v/>
      </c>
    </row>
    <row r="111" spans="1:8">
      <c r="A111" s="3" t="s">
        <v>578</v>
      </c>
      <c r="B111" s="4">
        <v>395</v>
      </c>
      <c r="C111" s="4" t="s">
        <v>644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IFERROR(VLOOKUP(G111,#REF!,2,FALSE),"")</f>
        <v/>
      </c>
    </row>
    <row r="112" spans="1:8">
      <c r="A112" s="3" t="s">
        <v>580</v>
      </c>
      <c r="B112" s="4">
        <v>395</v>
      </c>
      <c r="C112" s="4" t="s">
        <v>644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IFERROR(VLOOKUP(G112,#REF!,2,FALSE),"")</f>
        <v/>
      </c>
    </row>
    <row r="113" spans="1:8">
      <c r="A113" s="3" t="s">
        <v>578</v>
      </c>
      <c r="B113" s="4">
        <v>397</v>
      </c>
      <c r="C113" s="4" t="s">
        <v>645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IFERROR(VLOOKUP(G113,#REF!,2,FALSE),"")</f>
        <v/>
      </c>
    </row>
    <row r="114" spans="1:8">
      <c r="A114" s="3" t="s">
        <v>580</v>
      </c>
      <c r="B114" s="4">
        <v>397</v>
      </c>
      <c r="C114" s="4" t="s">
        <v>645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IFERROR(VLOOKUP(G114,#REF!,2,FALSE),"")</f>
        <v/>
      </c>
    </row>
    <row r="115" spans="1:8">
      <c r="A115" s="3" t="s">
        <v>578</v>
      </c>
      <c r="B115" s="4">
        <v>400</v>
      </c>
      <c r="C115" s="4" t="s">
        <v>646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IFERROR(VLOOKUP(G115,#REF!,2,FALSE),"")</f>
        <v/>
      </c>
    </row>
    <row r="116" spans="1:8">
      <c r="A116" s="3" t="s">
        <v>580</v>
      </c>
      <c r="B116" s="4">
        <v>400</v>
      </c>
      <c r="C116" s="4" t="s">
        <v>646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IFERROR(VLOOKUP(G116,#REF!,2,FALSE),"")</f>
        <v/>
      </c>
    </row>
    <row r="117" spans="1:8">
      <c r="A117" s="3" t="s">
        <v>578</v>
      </c>
      <c r="B117" s="4">
        <v>405</v>
      </c>
      <c r="C117" s="4" t="s">
        <v>647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IFERROR(VLOOKUP(G117,#REF!,2,FALSE),"")</f>
        <v/>
      </c>
    </row>
    <row r="118" spans="1:8">
      <c r="A118" s="3" t="s">
        <v>580</v>
      </c>
      <c r="B118" s="4">
        <v>405</v>
      </c>
      <c r="C118" s="4" t="s">
        <v>647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IFERROR(VLOOKUP(G118,#REF!,2,FALSE),"")</f>
        <v/>
      </c>
    </row>
    <row r="119" spans="1:8">
      <c r="A119" s="3" t="s">
        <v>578</v>
      </c>
      <c r="B119" s="4">
        <v>410</v>
      </c>
      <c r="C119" s="4" t="s">
        <v>648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IFERROR(VLOOKUP(G119,#REF!,2,FALSE),"")</f>
        <v/>
      </c>
    </row>
    <row r="120" spans="1:8">
      <c r="A120" s="3" t="s">
        <v>580</v>
      </c>
      <c r="B120" s="4">
        <v>410</v>
      </c>
      <c r="C120" s="4" t="s">
        <v>648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IFERROR(VLOOKUP(G120,#REF!,2,FALSE),"")</f>
        <v/>
      </c>
    </row>
    <row r="121" spans="1:8">
      <c r="A121" s="3" t="s">
        <v>578</v>
      </c>
      <c r="B121" s="4">
        <v>420</v>
      </c>
      <c r="C121" s="4" t="s">
        <v>649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IFERROR(VLOOKUP(G121,#REF!,2,FALSE),"")</f>
        <v/>
      </c>
    </row>
    <row r="122" spans="1:8">
      <c r="A122" s="3" t="s">
        <v>580</v>
      </c>
      <c r="B122" s="4">
        <v>420</v>
      </c>
      <c r="C122" s="4" t="s">
        <v>649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IFERROR(VLOOKUP(G122,#REF!,2,FALSE),"")</f>
        <v/>
      </c>
    </row>
    <row r="123" spans="1:8">
      <c r="A123" s="3" t="s">
        <v>578</v>
      </c>
      <c r="B123" s="4">
        <v>428</v>
      </c>
      <c r="C123" s="4" t="s">
        <v>650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IFERROR(VLOOKUP(G123,#REF!,2,FALSE),"")</f>
        <v/>
      </c>
    </row>
    <row r="124" spans="1:8">
      <c r="A124" s="3" t="s">
        <v>580</v>
      </c>
      <c r="B124" s="4">
        <v>428</v>
      </c>
      <c r="C124" s="4" t="s">
        <v>650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IFERROR(VLOOKUP(G124,#REF!,2,FALSE),"")</f>
        <v/>
      </c>
    </row>
    <row r="125" spans="1:8">
      <c r="A125" s="3" t="s">
        <v>578</v>
      </c>
      <c r="B125" s="4">
        <v>435</v>
      </c>
      <c r="C125" s="4" t="s">
        <v>651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IFERROR(VLOOKUP(G125,#REF!,2,FALSE),"")</f>
        <v/>
      </c>
    </row>
    <row r="126" spans="1:8">
      <c r="A126" s="3" t="s">
        <v>580</v>
      </c>
      <c r="B126" s="4">
        <v>435</v>
      </c>
      <c r="C126" s="4" t="s">
        <v>651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IFERROR(VLOOKUP(G126,#REF!,2,FALSE),"")</f>
        <v/>
      </c>
    </row>
    <row r="127" spans="1:8">
      <c r="A127" s="3" t="s">
        <v>578</v>
      </c>
      <c r="B127" s="4">
        <v>440</v>
      </c>
      <c r="C127" s="4" t="s">
        <v>652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IFERROR(VLOOKUP(G127,#REF!,2,FALSE),"")</f>
        <v/>
      </c>
    </row>
    <row r="128" spans="1:8">
      <c r="A128" s="3" t="s">
        <v>580</v>
      </c>
      <c r="B128" s="4">
        <v>440</v>
      </c>
      <c r="C128" s="4" t="s">
        <v>652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IFERROR(VLOOKUP(G128,#REF!,2,FALSE),"")</f>
        <v/>
      </c>
    </row>
    <row r="129" spans="1:8">
      <c r="A129" s="3" t="s">
        <v>578</v>
      </c>
      <c r="B129" s="4">
        <v>445</v>
      </c>
      <c r="C129" s="4" t="s">
        <v>653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IFERROR(VLOOKUP(G129,#REF!,2,FALSE),"")</f>
        <v/>
      </c>
    </row>
    <row r="130" spans="1:8">
      <c r="A130" s="3" t="s">
        <v>580</v>
      </c>
      <c r="B130" s="4">
        <v>445</v>
      </c>
      <c r="C130" s="4" t="s">
        <v>653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IFERROR(VLOOKUP(G130,#REF!,2,FALSE),"")</f>
        <v/>
      </c>
    </row>
    <row r="131" spans="1:8">
      <c r="A131" s="3" t="s">
        <v>578</v>
      </c>
      <c r="B131" s="4">
        <v>450</v>
      </c>
      <c r="C131" s="4" t="s">
        <v>654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IFERROR(VLOOKUP(G131,#REF!,2,FALSE),"")</f>
        <v/>
      </c>
    </row>
    <row r="132" spans="1:8">
      <c r="A132" s="3" t="s">
        <v>580</v>
      </c>
      <c r="B132" s="4">
        <v>450</v>
      </c>
      <c r="C132" s="4" t="s">
        <v>654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IFERROR(VLOOKUP(G132,#REF!,2,FALSE),"")</f>
        <v/>
      </c>
    </row>
    <row r="133" spans="1:8">
      <c r="A133" s="3" t="s">
        <v>578</v>
      </c>
      <c r="B133" s="4">
        <v>452</v>
      </c>
      <c r="C133" s="4" t="s">
        <v>655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IFERROR(VLOOKUP(G133,#REF!,2,FALSE),"")</f>
        <v/>
      </c>
    </row>
    <row r="134" spans="1:8">
      <c r="A134" s="3" t="s">
        <v>580</v>
      </c>
      <c r="B134" s="4">
        <v>452</v>
      </c>
      <c r="C134" s="4" t="s">
        <v>655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IFERROR(VLOOKUP(G134,#REF!,2,FALSE),"")</f>
        <v/>
      </c>
    </row>
    <row r="135" spans="1:8">
      <c r="A135" s="3" t="s">
        <v>578</v>
      </c>
      <c r="B135" s="4">
        <v>460</v>
      </c>
      <c r="C135" s="4" t="s">
        <v>656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IFERROR(VLOOKUP(G135,#REF!,2,FALSE),"")</f>
        <v/>
      </c>
    </row>
    <row r="136" spans="1:8">
      <c r="A136" s="3" t="s">
        <v>580</v>
      </c>
      <c r="B136" s="4">
        <v>460</v>
      </c>
      <c r="C136" s="4" t="s">
        <v>656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IFERROR(VLOOKUP(G136,#REF!,2,FALSE),"")</f>
        <v/>
      </c>
    </row>
    <row r="137" spans="1:8">
      <c r="A137" s="3" t="s">
        <v>578</v>
      </c>
      <c r="B137" s="4">
        <v>461</v>
      </c>
      <c r="C137" s="4" t="s">
        <v>657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IFERROR(VLOOKUP(G137,#REF!,2,FALSE),"")</f>
        <v/>
      </c>
    </row>
    <row r="138" spans="1:8">
      <c r="A138" s="3" t="s">
        <v>580</v>
      </c>
      <c r="B138" s="4">
        <v>461</v>
      </c>
      <c r="C138" s="4" t="s">
        <v>657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IFERROR(VLOOKUP(G138,#REF!,2,FALSE),"")</f>
        <v/>
      </c>
    </row>
    <row r="139" spans="1:8">
      <c r="A139" s="3" t="s">
        <v>578</v>
      </c>
      <c r="B139" s="4">
        <v>463</v>
      </c>
      <c r="C139" s="4" t="s">
        <v>658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IFERROR(VLOOKUP(G139,#REF!,2,FALSE),"")</f>
        <v/>
      </c>
    </row>
    <row r="140" spans="1:8">
      <c r="A140" s="3" t="s">
        <v>580</v>
      </c>
      <c r="B140" s="4">
        <v>463</v>
      </c>
      <c r="C140" s="4" t="s">
        <v>658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IFERROR(VLOOKUP(G140,#REF!,2,FALSE),"")</f>
        <v/>
      </c>
    </row>
    <row r="141" spans="1:8">
      <c r="A141" s="3" t="s">
        <v>578</v>
      </c>
      <c r="B141" s="4">
        <v>465</v>
      </c>
      <c r="C141" s="4" t="s">
        <v>659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IFERROR(VLOOKUP(G141,#REF!,2,FALSE),"")</f>
        <v/>
      </c>
    </row>
    <row r="142" spans="1:8">
      <c r="A142" s="3" t="s">
        <v>580</v>
      </c>
      <c r="B142" s="4">
        <v>465</v>
      </c>
      <c r="C142" s="4" t="s">
        <v>659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IFERROR(VLOOKUP(G142,#REF!,2,FALSE),"")</f>
        <v/>
      </c>
    </row>
    <row r="143" spans="1:8">
      <c r="A143" s="3" t="s">
        <v>578</v>
      </c>
      <c r="B143" s="4">
        <v>475</v>
      </c>
      <c r="C143" s="4" t="s">
        <v>660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IFERROR(VLOOKUP(G143,#REF!,2,FALSE),"")</f>
        <v/>
      </c>
    </row>
    <row r="144" spans="1:8">
      <c r="A144" s="3" t="s">
        <v>580</v>
      </c>
      <c r="B144" s="4">
        <v>475</v>
      </c>
      <c r="C144" s="4" t="s">
        <v>660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IFERROR(VLOOKUP(G144,#REF!,2,FALSE),"")</f>
        <v/>
      </c>
    </row>
    <row r="145" spans="1:8">
      <c r="A145" s="3" t="s">
        <v>578</v>
      </c>
      <c r="B145" s="4">
        <v>480</v>
      </c>
      <c r="C145" s="4" t="s">
        <v>661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IFERROR(VLOOKUP(G145,#REF!,2,FALSE),"")</f>
        <v/>
      </c>
    </row>
    <row r="146" spans="1:8">
      <c r="A146" s="3" t="s">
        <v>580</v>
      </c>
      <c r="B146" s="4">
        <v>480</v>
      </c>
      <c r="C146" s="4" t="s">
        <v>661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IFERROR(VLOOKUP(G146,#REF!,2,FALSE),"")</f>
        <v/>
      </c>
    </row>
    <row r="147" spans="1:8">
      <c r="A147" s="3" t="s">
        <v>578</v>
      </c>
      <c r="B147" s="4">
        <v>495</v>
      </c>
      <c r="C147" s="4" t="s">
        <v>662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IFERROR(VLOOKUP(G147,#REF!,2,FALSE),"")</f>
        <v/>
      </c>
    </row>
    <row r="148" spans="1:8">
      <c r="A148" s="3" t="s">
        <v>580</v>
      </c>
      <c r="B148" s="4">
        <v>495</v>
      </c>
      <c r="C148" s="4" t="s">
        <v>662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IFERROR(VLOOKUP(G148,#REF!,2,FALSE),"")</f>
        <v/>
      </c>
    </row>
    <row r="149" spans="1:8">
      <c r="A149" s="3" t="s">
        <v>578</v>
      </c>
      <c r="B149" s="4">
        <v>505</v>
      </c>
      <c r="C149" s="4" t="s">
        <v>663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IFERROR(VLOOKUP(G149,#REF!,2,FALSE),"")</f>
        <v/>
      </c>
    </row>
    <row r="150" spans="1:8">
      <c r="A150" s="3" t="s">
        <v>580</v>
      </c>
      <c r="B150" s="4">
        <v>505</v>
      </c>
      <c r="C150" s="4" t="s">
        <v>663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IFERROR(VLOOKUP(G150,#REF!,2,FALSE),"")</f>
        <v/>
      </c>
    </row>
    <row r="151" spans="1:8">
      <c r="A151" s="3" t="s">
        <v>578</v>
      </c>
      <c r="B151" s="4">
        <v>510</v>
      </c>
      <c r="C151" s="4" t="s">
        <v>664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IFERROR(VLOOKUP(G151,#REF!,2,FALSE),"")</f>
        <v/>
      </c>
    </row>
    <row r="152" spans="1:8">
      <c r="A152" s="3" t="s">
        <v>580</v>
      </c>
      <c r="B152" s="4">
        <v>510</v>
      </c>
      <c r="C152" s="4" t="s">
        <v>664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IFERROR(VLOOKUP(G152,#REF!,2,FALSE),"")</f>
        <v/>
      </c>
    </row>
    <row r="153" spans="1:8">
      <c r="A153" s="3" t="s">
        <v>578</v>
      </c>
      <c r="B153" s="4">
        <v>515</v>
      </c>
      <c r="C153" s="4" t="s">
        <v>665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IFERROR(VLOOKUP(G153,#REF!,2,FALSE),"")</f>
        <v/>
      </c>
    </row>
    <row r="154" spans="1:8">
      <c r="A154" s="3" t="s">
        <v>580</v>
      </c>
      <c r="B154" s="4">
        <v>515</v>
      </c>
      <c r="C154" s="4" t="s">
        <v>665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IFERROR(VLOOKUP(G154,#REF!,2,FALSE),"")</f>
        <v/>
      </c>
    </row>
    <row r="155" spans="1:8">
      <c r="A155" s="3" t="s">
        <v>578</v>
      </c>
      <c r="B155" s="4">
        <v>535</v>
      </c>
      <c r="C155" s="4" t="s">
        <v>666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IFERROR(VLOOKUP(G155,#REF!,2,FALSE),"")</f>
        <v/>
      </c>
    </row>
    <row r="156" spans="1:8">
      <c r="A156" s="3" t="s">
        <v>580</v>
      </c>
      <c r="B156" s="4">
        <v>535</v>
      </c>
      <c r="C156" s="4" t="s">
        <v>666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IFERROR(VLOOKUP(G156,#REF!,2,FALSE),"")</f>
        <v/>
      </c>
    </row>
    <row r="157" spans="1:8">
      <c r="A157" s="3" t="s">
        <v>578</v>
      </c>
      <c r="B157" s="4">
        <v>540</v>
      </c>
      <c r="C157" s="4" t="s">
        <v>667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IFERROR(VLOOKUP(G157,#REF!,2,FALSE),"")</f>
        <v/>
      </c>
    </row>
    <row r="158" spans="1:8">
      <c r="A158" s="3" t="s">
        <v>580</v>
      </c>
      <c r="B158" s="4">
        <v>540</v>
      </c>
      <c r="C158" s="4" t="s">
        <v>667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IFERROR(VLOOKUP(G158,#REF!,2,FALSE),"")</f>
        <v/>
      </c>
    </row>
    <row r="159" spans="1:8">
      <c r="A159" s="3" t="s">
        <v>578</v>
      </c>
      <c r="B159" s="4">
        <v>548</v>
      </c>
      <c r="C159" s="4" t="s">
        <v>668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IFERROR(VLOOKUP(G159,#REF!,2,FALSE),"")</f>
        <v/>
      </c>
    </row>
    <row r="160" spans="1:8">
      <c r="A160" s="3" t="s">
        <v>580</v>
      </c>
      <c r="B160" s="4">
        <v>548</v>
      </c>
      <c r="C160" s="4" t="s">
        <v>668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IFERROR(VLOOKUP(G160,#REF!,2,FALSE),"")</f>
        <v/>
      </c>
    </row>
    <row r="161" spans="1:8">
      <c r="A161" s="3" t="s">
        <v>578</v>
      </c>
      <c r="B161" s="4">
        <v>550</v>
      </c>
      <c r="C161" s="4" t="s">
        <v>669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IFERROR(VLOOKUP(G161,#REF!,2,FALSE),"")</f>
        <v/>
      </c>
    </row>
    <row r="162" spans="1:8">
      <c r="A162" s="3" t="s">
        <v>580</v>
      </c>
      <c r="B162" s="4">
        <v>550</v>
      </c>
      <c r="C162" s="4" t="s">
        <v>669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IFERROR(VLOOKUP(G162,#REF!,2,FALSE),"")</f>
        <v/>
      </c>
    </row>
    <row r="163" spans="1:8">
      <c r="A163" s="3" t="s">
        <v>578</v>
      </c>
      <c r="B163" s="4">
        <v>555</v>
      </c>
      <c r="C163" s="4" t="s">
        <v>670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IFERROR(VLOOKUP(G163,#REF!,2,FALSE),"")</f>
        <v/>
      </c>
    </row>
    <row r="164" spans="1:8">
      <c r="A164" s="3" t="s">
        <v>580</v>
      </c>
      <c r="B164" s="4">
        <v>555</v>
      </c>
      <c r="C164" s="4" t="s">
        <v>670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IFERROR(VLOOKUP(G164,#REF!,2,FALSE),"")</f>
        <v/>
      </c>
    </row>
    <row r="165" spans="1:8">
      <c r="A165" s="3" t="s">
        <v>578</v>
      </c>
      <c r="B165" s="4">
        <v>565</v>
      </c>
      <c r="C165" s="4" t="s">
        <v>671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IFERROR(VLOOKUP(G165,#REF!,2,FALSE),"")</f>
        <v/>
      </c>
    </row>
    <row r="166" spans="1:8">
      <c r="A166" s="3" t="s">
        <v>580</v>
      </c>
      <c r="B166" s="4">
        <v>565</v>
      </c>
      <c r="C166" s="4" t="s">
        <v>671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IFERROR(VLOOKUP(G166,#REF!,2,FALSE),"")</f>
        <v/>
      </c>
    </row>
    <row r="167" spans="1:8">
      <c r="A167" s="3" t="s">
        <v>578</v>
      </c>
      <c r="B167" s="4">
        <v>580</v>
      </c>
      <c r="C167" s="4" t="s">
        <v>672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IFERROR(VLOOKUP(G167,#REF!,2,FALSE),"")</f>
        <v/>
      </c>
    </row>
    <row r="168" spans="1:8">
      <c r="A168" s="3" t="s">
        <v>580</v>
      </c>
      <c r="B168" s="4">
        <v>580</v>
      </c>
      <c r="C168" s="4" t="s">
        <v>672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IFERROR(VLOOKUP(G168,#REF!,2,FALSE),"")</f>
        <v/>
      </c>
    </row>
    <row r="169" spans="1:8">
      <c r="A169" s="3" t="s">
        <v>578</v>
      </c>
      <c r="B169" s="4">
        <v>593</v>
      </c>
      <c r="C169" s="4" t="s">
        <v>673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IFERROR(VLOOKUP(G169,#REF!,2,FALSE),"")</f>
        <v/>
      </c>
    </row>
    <row r="170" spans="1:8">
      <c r="A170" s="3" t="s">
        <v>580</v>
      </c>
      <c r="B170" s="4">
        <v>593</v>
      </c>
      <c r="C170" s="4" t="s">
        <v>673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IFERROR(VLOOKUP(G170,#REF!,2,FALSE),"")</f>
        <v/>
      </c>
    </row>
    <row r="171" spans="1:8">
      <c r="A171" s="3" t="s">
        <v>578</v>
      </c>
      <c r="B171" s="4">
        <v>595</v>
      </c>
      <c r="C171" s="4" t="s">
        <v>674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IFERROR(VLOOKUP(G171,#REF!,2,FALSE),"")</f>
        <v/>
      </c>
    </row>
    <row r="172" spans="1:8">
      <c r="A172" s="3" t="s">
        <v>580</v>
      </c>
      <c r="B172" s="4">
        <v>595</v>
      </c>
      <c r="C172" s="4" t="s">
        <v>674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IFERROR(VLOOKUP(G172,#REF!,2,FALSE),"")</f>
        <v/>
      </c>
    </row>
    <row r="173" spans="1:8">
      <c r="A173" s="3" t="s">
        <v>578</v>
      </c>
      <c r="B173" s="4">
        <v>600</v>
      </c>
      <c r="C173" s="4" t="s">
        <v>675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IFERROR(VLOOKUP(G173,#REF!,2,FALSE),"")</f>
        <v/>
      </c>
    </row>
    <row r="174" spans="1:8">
      <c r="A174" s="3" t="s">
        <v>580</v>
      </c>
      <c r="B174" s="4">
        <v>600</v>
      </c>
      <c r="C174" s="4" t="s">
        <v>675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IFERROR(VLOOKUP(G174,#REF!,2,FALSE),"")</f>
        <v/>
      </c>
    </row>
    <row r="175" spans="1:8">
      <c r="A175" s="3" t="s">
        <v>578</v>
      </c>
      <c r="B175" s="4">
        <v>685</v>
      </c>
      <c r="C175" s="4" t="s">
        <v>676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IFERROR(VLOOKUP(G175,#REF!,2,FALSE),"")</f>
        <v/>
      </c>
    </row>
    <row r="176" spans="1:8">
      <c r="A176" s="3" t="s">
        <v>580</v>
      </c>
      <c r="B176" s="4">
        <v>685</v>
      </c>
      <c r="C176" s="4" t="s">
        <v>676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IFERROR(VLOOKUP(G176,#REF!,2,FALSE),"")</f>
        <v/>
      </c>
    </row>
    <row r="177" spans="1:8">
      <c r="A177" s="3" t="s">
        <v>578</v>
      </c>
      <c r="B177" s="4">
        <v>736</v>
      </c>
      <c r="C177" s="4" t="s">
        <v>677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IFERROR(VLOOKUP(G177,#REF!,2,FALSE),"")</f>
        <v/>
      </c>
    </row>
    <row r="178" spans="1:8">
      <c r="A178" s="3" t="s">
        <v>580</v>
      </c>
      <c r="B178" s="4">
        <v>736</v>
      </c>
      <c r="C178" s="4" t="s">
        <v>677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IFERROR(VLOOKUP(G178,#REF!,2,FALSE),"")</f>
        <v/>
      </c>
    </row>
    <row r="179" spans="1:8">
      <c r="A179" s="3" t="s">
        <v>578</v>
      </c>
      <c r="B179" s="4">
        <v>745</v>
      </c>
      <c r="C179" s="4" t="s">
        <v>678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IFERROR(VLOOKUP(G179,#REF!,2,FALSE),"")</f>
        <v/>
      </c>
    </row>
    <row r="180" spans="1:8">
      <c r="A180" s="3" t="s">
        <v>580</v>
      </c>
      <c r="B180" s="4">
        <v>745</v>
      </c>
      <c r="C180" s="4" t="s">
        <v>678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IFERROR(VLOOKUP(G180,#REF!,2,FALSE),"")</f>
        <v/>
      </c>
    </row>
    <row r="181" spans="1:8">
      <c r="A181" s="3" t="s">
        <v>578</v>
      </c>
      <c r="B181" s="4">
        <v>748</v>
      </c>
      <c r="C181" s="4" t="s">
        <v>679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IFERROR(VLOOKUP(G181,#REF!,2,FALSE),"")</f>
        <v/>
      </c>
    </row>
    <row r="182" spans="1:8">
      <c r="A182" s="3" t="s">
        <v>580</v>
      </c>
      <c r="B182" s="4">
        <v>748</v>
      </c>
      <c r="C182" s="4" t="s">
        <v>679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IFERROR(VLOOKUP(G182,#REF!,2,FALSE),"")</f>
        <v/>
      </c>
    </row>
    <row r="183" spans="1:8">
      <c r="A183" s="3" t="s">
        <v>578</v>
      </c>
      <c r="B183" s="4">
        <v>750</v>
      </c>
      <c r="C183" s="4" t="s">
        <v>680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IFERROR(VLOOKUP(G183,#REF!,2,FALSE),"")</f>
        <v/>
      </c>
    </row>
    <row r="184" spans="1:8">
      <c r="A184" s="3" t="s">
        <v>580</v>
      </c>
      <c r="B184" s="4">
        <v>750</v>
      </c>
      <c r="C184" s="4" t="s">
        <v>680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IFERROR(VLOOKUP(G184,#REF!,2,FALSE),"")</f>
        <v/>
      </c>
    </row>
    <row r="185" spans="1:8">
      <c r="A185" s="3" t="s">
        <v>578</v>
      </c>
      <c r="B185" s="4">
        <v>754</v>
      </c>
      <c r="C185" s="4" t="s">
        <v>681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IFERROR(VLOOKUP(G185,#REF!,2,FALSE),"")</f>
        <v/>
      </c>
    </row>
    <row r="186" spans="1:8">
      <c r="A186" s="3" t="s">
        <v>580</v>
      </c>
      <c r="B186" s="4">
        <v>754</v>
      </c>
      <c r="C186" s="4" t="s">
        <v>681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IFERROR(VLOOKUP(G186,#REF!,2,FALSE),"")</f>
        <v/>
      </c>
    </row>
    <row r="187" spans="1:8">
      <c r="A187" s="3" t="s">
        <v>578</v>
      </c>
      <c r="B187" s="4">
        <v>757</v>
      </c>
      <c r="C187" s="4" t="s">
        <v>682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IFERROR(VLOOKUP(G187,#REF!,2,FALSE),"")</f>
        <v/>
      </c>
    </row>
    <row r="188" spans="1:8">
      <c r="A188" s="3" t="s">
        <v>580</v>
      </c>
      <c r="B188" s="4">
        <v>757</v>
      </c>
      <c r="C188" s="4" t="s">
        <v>682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IFERROR(VLOOKUP(G188,#REF!,2,FALSE),"")</f>
        <v/>
      </c>
    </row>
    <row r="189" spans="1:8">
      <c r="A189" s="3" t="s">
        <v>578</v>
      </c>
      <c r="B189" s="4">
        <v>758</v>
      </c>
      <c r="C189" s="4" t="s">
        <v>683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IFERROR(VLOOKUP(G189,#REF!,2,FALSE),"")</f>
        <v/>
      </c>
    </row>
    <row r="190" spans="1:8">
      <c r="A190" s="3" t="s">
        <v>580</v>
      </c>
      <c r="B190" s="4">
        <v>758</v>
      </c>
      <c r="C190" s="4" t="s">
        <v>683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IFERROR(VLOOKUP(G190,#REF!,2,FALSE),"")</f>
        <v/>
      </c>
    </row>
    <row r="191" spans="1:8">
      <c r="A191" s="3" t="s">
        <v>578</v>
      </c>
      <c r="B191" s="4">
        <v>760</v>
      </c>
      <c r="C191" s="4" t="s">
        <v>684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IFERROR(VLOOKUP(G191,#REF!,2,FALSE),"")</f>
        <v/>
      </c>
    </row>
    <row r="192" spans="1:8">
      <c r="A192" s="3" t="s">
        <v>580</v>
      </c>
      <c r="B192" s="4">
        <v>760</v>
      </c>
      <c r="C192" s="4" t="s">
        <v>684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IFERROR(VLOOKUP(G192,#REF!,2,FALSE),"")</f>
        <v/>
      </c>
    </row>
    <row r="193" spans="1:8">
      <c r="A193" s="3" t="s">
        <v>578</v>
      </c>
      <c r="B193" s="4">
        <v>773</v>
      </c>
      <c r="C193" s="4" t="s">
        <v>685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IFERROR(VLOOKUP(G193,#REF!,2,FALSE),"")</f>
        <v/>
      </c>
    </row>
    <row r="194" spans="1:8">
      <c r="A194" s="3" t="s">
        <v>580</v>
      </c>
      <c r="B194" s="4">
        <v>773</v>
      </c>
      <c r="C194" s="4" t="s">
        <v>685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IFERROR(VLOOKUP(G194,#REF!,2,FALSE),"")</f>
        <v/>
      </c>
    </row>
    <row r="195" spans="1:8">
      <c r="A195" s="3" t="s">
        <v>578</v>
      </c>
      <c r="B195" s="4">
        <v>775</v>
      </c>
      <c r="C195" s="4" t="s">
        <v>686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IFERROR(VLOOKUP(G195,#REF!,2,FALSE),"")</f>
        <v/>
      </c>
    </row>
    <row r="196" spans="1:8">
      <c r="A196" s="3" t="s">
        <v>580</v>
      </c>
      <c r="B196" s="4">
        <v>775</v>
      </c>
      <c r="C196" s="4" t="s">
        <v>686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IFERROR(VLOOKUP(G196,#REF!,2,FALSE),"")</f>
        <v/>
      </c>
    </row>
    <row r="197" spans="1:8">
      <c r="A197" s="3" t="s">
        <v>578</v>
      </c>
      <c r="B197" s="4">
        <v>779</v>
      </c>
      <c r="C197" s="4" t="s">
        <v>687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IFERROR(VLOOKUP(G197,#REF!,2,FALSE),"")</f>
        <v/>
      </c>
    </row>
    <row r="198" spans="1:8">
      <c r="A198" s="3" t="s">
        <v>580</v>
      </c>
      <c r="B198" s="4">
        <v>779</v>
      </c>
      <c r="C198" s="4" t="s">
        <v>687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IFERROR(VLOOKUP(G198,#REF!,2,FALSE),"")</f>
        <v/>
      </c>
    </row>
    <row r="199" spans="1:8">
      <c r="A199" s="3" t="s">
        <v>578</v>
      </c>
      <c r="B199" s="4">
        <v>784</v>
      </c>
      <c r="C199" s="4" t="s">
        <v>688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IFERROR(VLOOKUP(G199,#REF!,2,FALSE),"")</f>
        <v/>
      </c>
    </row>
    <row r="200" spans="1:8">
      <c r="A200" s="3" t="s">
        <v>580</v>
      </c>
      <c r="B200" s="4">
        <v>784</v>
      </c>
      <c r="C200" s="4" t="s">
        <v>688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IFERROR(VLOOKUP(G200,#REF!,2,FALSE),"")</f>
        <v/>
      </c>
    </row>
    <row r="201" spans="1:8">
      <c r="A201" s="3" t="s">
        <v>578</v>
      </c>
      <c r="B201" s="4">
        <v>788</v>
      </c>
      <c r="C201" s="4" t="s">
        <v>689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IFERROR(VLOOKUP(G201,#REF!,2,FALSE),"")</f>
        <v/>
      </c>
    </row>
    <row r="202" spans="1:8">
      <c r="A202" s="3" t="s">
        <v>580</v>
      </c>
      <c r="B202" s="4">
        <v>788</v>
      </c>
      <c r="C202" s="4" t="s">
        <v>689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IFERROR(VLOOKUP(G202,#REF!,2,FALSE),"")</f>
        <v/>
      </c>
    </row>
    <row r="203" spans="1:8">
      <c r="A203" s="3" t="s">
        <v>578</v>
      </c>
      <c r="B203" s="4">
        <v>792</v>
      </c>
      <c r="C203" s="4" t="s">
        <v>690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IFERROR(VLOOKUP(G203,#REF!,2,FALSE),"")</f>
        <v/>
      </c>
    </row>
    <row r="204" spans="1:8">
      <c r="A204" s="3" t="s">
        <v>580</v>
      </c>
      <c r="B204" s="4">
        <v>792</v>
      </c>
      <c r="C204" s="4" t="s">
        <v>690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IFERROR(VLOOKUP(G204,#REF!,2,FALSE),"")</f>
        <v/>
      </c>
    </row>
    <row r="205" spans="1:8">
      <c r="A205" s="3" t="s">
        <v>578</v>
      </c>
      <c r="B205" s="4">
        <v>796</v>
      </c>
      <c r="C205" s="4" t="s">
        <v>691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IFERROR(VLOOKUP(G205,#REF!,2,FALSE),"")</f>
        <v/>
      </c>
    </row>
    <row r="206" spans="1:8">
      <c r="A206" s="3" t="s">
        <v>580</v>
      </c>
      <c r="B206" s="4">
        <v>796</v>
      </c>
      <c r="C206" s="4" t="s">
        <v>691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IFERROR(VLOOKUP(G206,#REF!,2,FALSE),"")</f>
        <v/>
      </c>
    </row>
    <row r="207" spans="1:8">
      <c r="A207" s="3" t="s">
        <v>578</v>
      </c>
      <c r="B207" s="4">
        <v>802</v>
      </c>
      <c r="C207" s="4" t="s">
        <v>692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IFERROR(VLOOKUP(G207,#REF!,2,FALSE),"")</f>
        <v/>
      </c>
    </row>
    <row r="208" spans="1:8">
      <c r="A208" s="3" t="s">
        <v>580</v>
      </c>
      <c r="B208" s="4">
        <v>802</v>
      </c>
      <c r="C208" s="4" t="s">
        <v>692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IFERROR(VLOOKUP(G208,#REF!,2,FALSE),"")</f>
        <v/>
      </c>
    </row>
    <row r="209" spans="1:8">
      <c r="A209" s="3" t="s">
        <v>578</v>
      </c>
      <c r="B209" s="4">
        <v>803</v>
      </c>
      <c r="C209" s="4" t="s">
        <v>693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IFERROR(VLOOKUP(G209,#REF!,2,FALSE),"")</f>
        <v/>
      </c>
    </row>
    <row r="210" spans="1:8">
      <c r="A210" s="3" t="s">
        <v>580</v>
      </c>
      <c r="B210" s="4">
        <v>803</v>
      </c>
      <c r="C210" s="4" t="s">
        <v>693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IFERROR(VLOOKUP(G210,#REF!,2,FALSE),"")</f>
        <v/>
      </c>
    </row>
    <row r="211" spans="1:8">
      <c r="A211" s="3" t="s">
        <v>578</v>
      </c>
      <c r="B211" s="4">
        <v>805</v>
      </c>
      <c r="C211" s="4" t="s">
        <v>694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IFERROR(VLOOKUP(G211,#REF!,2,FALSE),"")</f>
        <v/>
      </c>
    </row>
    <row r="212" spans="1:8">
      <c r="A212" s="3" t="s">
        <v>580</v>
      </c>
      <c r="B212" s="4">
        <v>805</v>
      </c>
      <c r="C212" s="4" t="s">
        <v>694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IFERROR(VLOOKUP(G212,#REF!,2,FALSE),"")</f>
        <v/>
      </c>
    </row>
    <row r="213" spans="1:8">
      <c r="A213" s="3" t="s">
        <v>578</v>
      </c>
      <c r="B213" s="4">
        <v>820</v>
      </c>
      <c r="C213" s="4" t="s">
        <v>695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IFERROR(VLOOKUP(G213,#REF!,2,FALSE),"")</f>
        <v/>
      </c>
    </row>
    <row r="214" spans="1:8">
      <c r="A214" s="3" t="s">
        <v>580</v>
      </c>
      <c r="B214" s="4">
        <v>820</v>
      </c>
      <c r="C214" s="4" t="s">
        <v>695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IFERROR(VLOOKUP(G214,#REF!,2,FALSE),"")</f>
        <v/>
      </c>
    </row>
    <row r="215" spans="1:8">
      <c r="A215" s="3" t="s">
        <v>578</v>
      </c>
      <c r="B215" s="4">
        <v>830</v>
      </c>
      <c r="C215" s="4" t="s">
        <v>696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IFERROR(VLOOKUP(G215,#REF!,2,FALSE),"")</f>
        <v/>
      </c>
    </row>
    <row r="216" spans="1:8">
      <c r="A216" s="3" t="s">
        <v>580</v>
      </c>
      <c r="B216" s="4">
        <v>830</v>
      </c>
      <c r="C216" s="4" t="s">
        <v>696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IFERROR(VLOOKUP(G216,#REF!,2,FALSE),"")</f>
        <v/>
      </c>
    </row>
    <row r="217" spans="1:8">
      <c r="A217" s="3" t="s">
        <v>578</v>
      </c>
      <c r="B217" s="4">
        <v>855</v>
      </c>
      <c r="C217" s="4" t="s">
        <v>697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IFERROR(VLOOKUP(G217,#REF!,2,FALSE),"")</f>
        <v/>
      </c>
    </row>
    <row r="218" spans="1:8">
      <c r="A218" s="3" t="s">
        <v>580</v>
      </c>
      <c r="B218" s="4">
        <v>855</v>
      </c>
      <c r="C218" s="4" t="s">
        <v>697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IFERROR(VLOOKUP(G218,#REF!,2,FALSE),"")</f>
        <v/>
      </c>
    </row>
    <row r="219" spans="1:8">
      <c r="A219" s="3" t="s">
        <v>578</v>
      </c>
      <c r="B219" s="4">
        <v>870</v>
      </c>
      <c r="C219" s="4" t="s">
        <v>698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IFERROR(VLOOKUP(G219,#REF!,2,FALSE),"")</f>
        <v/>
      </c>
    </row>
    <row r="220" spans="1:8">
      <c r="A220" s="3" t="s">
        <v>580</v>
      </c>
      <c r="B220" s="4">
        <v>870</v>
      </c>
      <c r="C220" s="4" t="s">
        <v>698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IFERROR(VLOOKUP(G220,#REF!,2,FALSE),"")</f>
        <v/>
      </c>
    </row>
    <row r="221" spans="1:8">
      <c r="A221" s="3" t="s">
        <v>578</v>
      </c>
      <c r="B221" s="4">
        <v>880</v>
      </c>
      <c r="C221" s="4" t="s">
        <v>699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IFERROR(VLOOKUP(G221,#REF!,2,FALSE),"")</f>
        <v/>
      </c>
    </row>
    <row r="222" spans="1:8">
      <c r="A222" s="3" t="s">
        <v>580</v>
      </c>
      <c r="B222" s="4">
        <v>880</v>
      </c>
      <c r="C222" s="4" t="s">
        <v>699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IFERROR(VLOOKUP(G222,#REF!,2,FALSE),"")</f>
        <v/>
      </c>
    </row>
    <row r="223" spans="1:8">
      <c r="A223" s="3" t="s">
        <v>578</v>
      </c>
      <c r="B223" s="4">
        <v>882</v>
      </c>
      <c r="C223" s="4" t="s">
        <v>700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IFERROR(VLOOKUP(G223,#REF!,2,FALSE),"")</f>
        <v/>
      </c>
    </row>
    <row r="224" spans="1:8">
      <c r="A224" s="3" t="s">
        <v>580</v>
      </c>
      <c r="B224" s="4">
        <v>882</v>
      </c>
      <c r="C224" s="4" t="s">
        <v>700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IFERROR(VLOOKUP(G224,#REF!,2,FALSE),"")</f>
        <v/>
      </c>
    </row>
    <row r="225" spans="1:8">
      <c r="A225" s="3" t="s">
        <v>578</v>
      </c>
      <c r="B225" s="4">
        <v>884</v>
      </c>
      <c r="C225" s="4" t="s">
        <v>701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IFERROR(VLOOKUP(G225,#REF!,2,FALSE),"")</f>
        <v/>
      </c>
    </row>
    <row r="226" spans="1:8">
      <c r="A226" s="3" t="s">
        <v>580</v>
      </c>
      <c r="B226" s="4">
        <v>884</v>
      </c>
      <c r="C226" s="4" t="s">
        <v>701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IFERROR(VLOOKUP(G226,#REF!,2,FALSE),"")</f>
        <v/>
      </c>
    </row>
    <row r="227" spans="1:8">
      <c r="A227" s="3" t="s">
        <v>578</v>
      </c>
      <c r="B227" s="4">
        <v>886</v>
      </c>
      <c r="C227" s="4" t="s">
        <v>702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IFERROR(VLOOKUP(G227,#REF!,2,FALSE),"")</f>
        <v/>
      </c>
    </row>
    <row r="228" spans="1:8">
      <c r="A228" s="3" t="s">
        <v>580</v>
      </c>
      <c r="B228" s="4">
        <v>886</v>
      </c>
      <c r="C228" s="4" t="s">
        <v>702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IFERROR(VLOOKUP(G228,#REF!,2,FALSE),"")</f>
        <v/>
      </c>
    </row>
    <row r="229" spans="1:8">
      <c r="A229" s="3" t="s">
        <v>578</v>
      </c>
      <c r="B229" s="4">
        <v>888</v>
      </c>
      <c r="C229" s="4" t="s">
        <v>703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IFERROR(VLOOKUP(G229,#REF!,2,FALSE),"")</f>
        <v/>
      </c>
    </row>
    <row r="230" spans="1:8">
      <c r="A230" s="3" t="s">
        <v>580</v>
      </c>
      <c r="B230" s="4">
        <v>888</v>
      </c>
      <c r="C230" s="4" t="s">
        <v>703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IFERROR(VLOOKUP(G230,#REF!,2,FALSE),"")</f>
        <v/>
      </c>
    </row>
    <row r="231" spans="1:8">
      <c r="A231" s="3" t="s">
        <v>578</v>
      </c>
      <c r="B231" s="4">
        <v>890</v>
      </c>
      <c r="C231" s="4" t="s">
        <v>704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IFERROR(VLOOKUP(G231,#REF!,2,FALSE),"")</f>
        <v/>
      </c>
    </row>
    <row r="232" spans="1:8">
      <c r="A232" s="3" t="s">
        <v>580</v>
      </c>
      <c r="B232" s="4">
        <v>890</v>
      </c>
      <c r="C232" s="4" t="s">
        <v>704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IFERROR(VLOOKUP(G232,#REF!,2,FALSE),"")</f>
        <v/>
      </c>
    </row>
    <row r="233" spans="1:8">
      <c r="A233" s="3" t="s">
        <v>580</v>
      </c>
      <c r="B233" s="4">
        <v>905</v>
      </c>
      <c r="C233" s="4" t="s">
        <v>705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IFERROR(VLOOKUP(G233,#REF!,2,FALSE),"")</f>
        <v/>
      </c>
    </row>
    <row r="234" spans="1:8">
      <c r="A234" s="3" t="s">
        <v>582</v>
      </c>
      <c r="B234" s="4">
        <v>905</v>
      </c>
      <c r="C234" s="4" t="s">
        <v>705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IFERROR(VLOOKUP(G234,#REF!,2,FALSE),"")</f>
        <v/>
      </c>
    </row>
    <row r="235" spans="1:8">
      <c r="A235" s="3" t="s">
        <v>578</v>
      </c>
      <c r="B235" s="4">
        <v>910</v>
      </c>
      <c r="C235" s="4" t="s">
        <v>706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IFERROR(VLOOKUP(G235,#REF!,2,FALSE),"")</f>
        <v/>
      </c>
    </row>
    <row r="236" spans="1:8">
      <c r="A236" s="3" t="s">
        <v>580</v>
      </c>
      <c r="B236" s="4">
        <v>910</v>
      </c>
      <c r="C236" s="4" t="s">
        <v>706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IFERROR(VLOOKUP(G236,#REF!,2,FALSE),"")</f>
        <v/>
      </c>
    </row>
    <row r="237" spans="1:8">
      <c r="A237" s="3" t="s">
        <v>578</v>
      </c>
      <c r="B237" s="4">
        <v>930</v>
      </c>
      <c r="C237" s="4" t="s">
        <v>707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IFERROR(VLOOKUP(G237,#REF!,2,FALSE),"")</f>
        <v/>
      </c>
    </row>
    <row r="238" spans="1:8">
      <c r="A238" s="3" t="s">
        <v>580</v>
      </c>
      <c r="B238" s="4">
        <v>930</v>
      </c>
      <c r="C238" s="4" t="s">
        <v>707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IFERROR(VLOOKUP(G238,#REF!,2,FALSE),"")</f>
        <v/>
      </c>
    </row>
    <row r="239" spans="1:8">
      <c r="A239" s="3" t="s">
        <v>578</v>
      </c>
      <c r="B239" s="4">
        <v>950</v>
      </c>
      <c r="C239" s="4" t="s">
        <v>708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IFERROR(VLOOKUP(G239,#REF!,2,FALSE),"")</f>
        <v/>
      </c>
    </row>
    <row r="240" spans="1:8">
      <c r="A240" s="3" t="s">
        <v>580</v>
      </c>
      <c r="B240" s="4">
        <v>950</v>
      </c>
      <c r="C240" s="4" t="s">
        <v>708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IFERROR(VLOOKUP(G240,#REF!,2,FALSE),"")</f>
        <v/>
      </c>
    </row>
    <row r="241" spans="1:8">
      <c r="A241" s="3" t="s">
        <v>578</v>
      </c>
      <c r="B241" s="4">
        <v>960</v>
      </c>
      <c r="C241" s="4" t="s">
        <v>709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IFERROR(VLOOKUP(G241,#REF!,2,FALSE),"")</f>
        <v/>
      </c>
    </row>
    <row r="242" spans="1:8">
      <c r="A242" s="3" t="s">
        <v>580</v>
      </c>
      <c r="B242" s="4">
        <v>960</v>
      </c>
      <c r="C242" s="4" t="s">
        <v>709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IFERROR(VLOOKUP(G242,#REF!,2,FALSE),"")</f>
        <v/>
      </c>
    </row>
    <row r="243" spans="1:8">
      <c r="A243" s="3" t="s">
        <v>578</v>
      </c>
      <c r="B243" s="4">
        <v>965</v>
      </c>
      <c r="C243" s="4" t="s">
        <v>710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IFERROR(VLOOKUP(G243,#REF!,2,FALSE),"")</f>
        <v/>
      </c>
    </row>
    <row r="244" spans="1:8">
      <c r="A244" s="3" t="s">
        <v>580</v>
      </c>
      <c r="B244" s="4">
        <v>965</v>
      </c>
      <c r="C244" s="4" t="s">
        <v>710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IFERROR(VLOOKUP(G244,#REF!,2,FALSE),"")</f>
        <v/>
      </c>
    </row>
    <row r="245" spans="1:8">
      <c r="A245" s="3" t="s">
        <v>578</v>
      </c>
      <c r="B245" s="4">
        <v>970</v>
      </c>
      <c r="C245" s="4" t="s">
        <v>711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IFERROR(VLOOKUP(G245,#REF!,2,FALSE),"")</f>
        <v/>
      </c>
    </row>
    <row r="246" spans="1:8">
      <c r="A246" s="3" t="s">
        <v>580</v>
      </c>
      <c r="B246" s="4">
        <v>970</v>
      </c>
      <c r="C246" s="4" t="s">
        <v>711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IFERROR(VLOOKUP(G246,#REF!,2,FALSE),"")</f>
        <v/>
      </c>
    </row>
    <row r="247" spans="1:8">
      <c r="A247" s="3" t="s">
        <v>578</v>
      </c>
      <c r="B247" s="4">
        <v>980</v>
      </c>
      <c r="C247" s="4" t="s">
        <v>712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IFERROR(VLOOKUP(G247,#REF!,2,FALSE),"")</f>
        <v/>
      </c>
    </row>
    <row r="248" spans="1:8">
      <c r="A248" s="3" t="s">
        <v>580</v>
      </c>
      <c r="B248" s="4">
        <v>980</v>
      </c>
      <c r="C248" s="4" t="s">
        <v>712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IFERROR(VLOOKUP(G248,#REF!,2,FALSE),"")</f>
        <v/>
      </c>
    </row>
    <row r="249" spans="1:8">
      <c r="A249" s="3" t="s">
        <v>578</v>
      </c>
      <c r="B249" s="4">
        <v>990</v>
      </c>
      <c r="C249" s="4" t="s">
        <v>713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IFERROR(VLOOKUP(G249,#REF!,2,FALSE),"")</f>
        <v/>
      </c>
    </row>
    <row r="250" spans="1:8">
      <c r="A250" s="5" t="s">
        <v>580</v>
      </c>
      <c r="B250" s="6">
        <v>990</v>
      </c>
      <c r="C250" s="6" t="s">
        <v>713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IFERROR(VLOOKUP(G250,#REF!,2,FALSE),"")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  <rangeList sheetStid="3" master="" otherUserPermission="visible"/>
  <rangeList sheetStid="10" master="" otherUserPermission="visible"/>
  <rangeList sheetStid="6" master="" otherUserPermission="visible"/>
  <rangeList sheetStid="11" master="" otherUserPermission="visible"/>
  <rangeList sheetStid="15" master="" otherUserPermission="visible"/>
  <rangeList sheetStid="12" master="" otherUserPermission="visible"/>
  <rangeList sheetStid="18" master="" otherUserPermission="visible"/>
  <rangeList sheetStid="16" master="" otherUserPermission="visible"/>
  <rangeList sheetStid="8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</vt:i4>
      </vt:variant>
    </vt:vector>
  </HeadingPairs>
  <TitlesOfParts>
    <vt:vector size="11" baseType="lpstr">
      <vt:lpstr>Identificação</vt:lpstr>
      <vt:lpstr>Orçamento-base</vt:lpstr>
      <vt:lpstr>Cronograma</vt:lpstr>
      <vt:lpstr>Proposta</vt:lpstr>
      <vt:lpstr>BDI</vt:lpstr>
      <vt:lpstr>Encargos Sociais</vt:lpstr>
      <vt:lpstr>Composições Próprias</vt:lpstr>
      <vt:lpstr>Preço de Mercado</vt:lpstr>
      <vt:lpstr>Memorial de Cálculo</vt:lpstr>
      <vt:lpstr>Tipo de Objeto x Familia</vt:lpstr>
      <vt:lpstr>Cronograma!Area_de_impressao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Andrea Spohn Rockenbach</cp:lastModifiedBy>
  <cp:lastPrinted>2025-09-23T13:45:00Z</cp:lastPrinted>
  <dcterms:created xsi:type="dcterms:W3CDTF">2014-12-09T12:52:00Z</dcterms:created>
  <dcterms:modified xsi:type="dcterms:W3CDTF">2025-10-28T11:55:16Z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07BA1C215B8B4CFC880C056F3459B965_13</vt:lpwstr>
  </property>
  <property fmtid="{D5CDD505-2E9C-101B-9397-08002B2CF9AE}" pid="3" name="KSOProductBuildVer">
    <vt:lpwstr>1046-12.9.0.21549</vt:lpwstr>
  </property>
</Properties>
</file>