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-105" windowWidth="23250" windowHeight="12450" tabRatio="814"/>
  </bookViews>
  <sheets>
    <sheet name="Composição Final" sheetId="8" r:id="rId1"/>
    <sheet name="Pessoal" sheetId="7" r:id="rId2"/>
    <sheet name="Equipamentos" sheetId="6" r:id="rId3"/>
    <sheet name="Uniformes e EPIs" sheetId="5" r:id="rId4"/>
    <sheet name="Material Trimestral" sheetId="4" r:id="rId5"/>
    <sheet name="Material Mensal" sheetId="3" r:id="rId6"/>
    <sheet name="Cota por local 650" sheetId="9" r:id="rId7"/>
    <sheet name="Locais finais" sheetId="10" r:id="rId8"/>
    <sheet name="dotações 2025" sheetId="11" r:id="rId9"/>
    <sheet name="Locais" sheetId="1" state="hidden" r:id="rId10"/>
  </sheets>
  <externalReferences>
    <externalReference r:id="rId11"/>
  </externalReferences>
  <definedNames>
    <definedName name="_xlnm.Print_Area" localSheetId="8">'dotações 2025'!$A$1:$O$15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" i="4" l="1"/>
  <c r="G10" i="3"/>
  <c r="J12" i="5"/>
  <c r="K13" i="7" l="1"/>
  <c r="I7" i="7"/>
  <c r="F7" i="8" l="1"/>
  <c r="K21" i="7" l="1"/>
  <c r="K7" i="7"/>
  <c r="I67" i="7"/>
  <c r="I65" i="7"/>
  <c r="I66" i="7"/>
  <c r="I60" i="7"/>
  <c r="I50" i="7"/>
  <c r="D17" i="9" l="1"/>
  <c r="C35" i="9"/>
  <c r="D35" i="9" s="1"/>
  <c r="B40" i="10" s="1"/>
  <c r="F39" i="10"/>
  <c r="B41" i="10" s="1"/>
  <c r="D36" i="9" l="1"/>
  <c r="A26" i="10"/>
  <c r="J14" i="7" l="1"/>
  <c r="J15" i="7" s="1"/>
  <c r="J99" i="7" l="1"/>
  <c r="J43" i="7"/>
  <c r="J44" i="7"/>
  <c r="D25" i="9"/>
  <c r="D24" i="9"/>
  <c r="I17" i="11"/>
  <c r="J13" i="11"/>
  <c r="I12" i="11"/>
  <c r="L9" i="11"/>
  <c r="K9" i="11"/>
  <c r="O9" i="11" s="1"/>
  <c r="E9" i="11"/>
  <c r="L8" i="11"/>
  <c r="K8" i="11"/>
  <c r="O8" i="11" s="1"/>
  <c r="E8" i="11"/>
  <c r="L7" i="11"/>
  <c r="K7" i="11"/>
  <c r="O7" i="11" s="1"/>
  <c r="E7" i="11"/>
  <c r="K6" i="11"/>
  <c r="O6" i="11" s="1"/>
  <c r="E6" i="11"/>
  <c r="L4" i="11"/>
  <c r="K4" i="11"/>
  <c r="O4" i="11" s="1"/>
  <c r="E4" i="11"/>
  <c r="L3" i="11"/>
  <c r="K3" i="11"/>
  <c r="E3" i="11"/>
  <c r="J45" i="7" l="1"/>
  <c r="L13" i="11"/>
  <c r="E12" i="11"/>
  <c r="K13" i="11"/>
  <c r="O3" i="11"/>
  <c r="O13" i="11" s="1"/>
  <c r="N14" i="11" l="1"/>
  <c r="N15" i="11" s="1"/>
  <c r="B42" i="10" l="1"/>
  <c r="C40" i="10"/>
  <c r="D45" i="10" s="1"/>
  <c r="D40" i="10"/>
  <c r="D38" i="10"/>
  <c r="B38" i="10"/>
  <c r="D37" i="10"/>
  <c r="D35" i="10"/>
  <c r="D34" i="10"/>
  <c r="D33" i="10"/>
  <c r="D32" i="10"/>
  <c r="B32" i="10"/>
  <c r="B33" i="10" s="1"/>
  <c r="B34" i="10" s="1"/>
  <c r="D30" i="10"/>
  <c r="D28" i="10"/>
  <c r="H26" i="10"/>
  <c r="D26" i="10"/>
  <c r="E26" i="10" s="1"/>
  <c r="D24" i="10"/>
  <c r="E24" i="10" s="1"/>
  <c r="D23" i="10"/>
  <c r="E23" i="10" s="1"/>
  <c r="B21" i="10"/>
  <c r="D17" i="10"/>
  <c r="D16" i="10"/>
  <c r="B16" i="10"/>
  <c r="D15" i="10"/>
  <c r="D14" i="10"/>
  <c r="D13" i="10"/>
  <c r="D12" i="10"/>
  <c r="D10" i="10"/>
  <c r="D9" i="10"/>
  <c r="D8" i="10"/>
  <c r="D7" i="10"/>
  <c r="D5" i="10"/>
  <c r="D4" i="10"/>
  <c r="D3" i="10"/>
  <c r="D2" i="10"/>
  <c r="D3" i="9"/>
  <c r="D4" i="9"/>
  <c r="D7" i="9"/>
  <c r="D8" i="9"/>
  <c r="D9" i="9"/>
  <c r="D11" i="9"/>
  <c r="D12" i="9"/>
  <c r="D13" i="9"/>
  <c r="D14" i="9"/>
  <c r="B15" i="9"/>
  <c r="D15" i="9"/>
  <c r="D16" i="9"/>
  <c r="B20" i="9"/>
  <c r="D22" i="9"/>
  <c r="D23" i="9"/>
  <c r="D27" i="9"/>
  <c r="D29" i="9"/>
  <c r="D32" i="9"/>
  <c r="B33" i="9"/>
  <c r="D33" i="9"/>
  <c r="F6" i="8"/>
  <c r="E37" i="10" l="1"/>
  <c r="E2" i="10"/>
  <c r="E7" i="10"/>
  <c r="E28" i="10"/>
  <c r="D39" i="10"/>
  <c r="E39" i="10" l="1"/>
  <c r="G3" i="3"/>
  <c r="G6" i="3" l="1"/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3" i="3"/>
  <c r="I92" i="7" l="1"/>
  <c r="K83" i="7"/>
  <c r="K84" i="7" s="1"/>
  <c r="I38" i="7"/>
  <c r="I40" i="7" s="1"/>
  <c r="J46" i="7" s="1"/>
  <c r="J21" i="7"/>
  <c r="J19" i="7"/>
  <c r="J10" i="5"/>
  <c r="J9" i="5"/>
  <c r="J8" i="5"/>
  <c r="J7" i="5"/>
  <c r="J6" i="5"/>
  <c r="J5" i="5"/>
  <c r="J4" i="5"/>
  <c r="G8" i="4"/>
  <c r="G7" i="4"/>
  <c r="G6" i="4"/>
  <c r="G5" i="4"/>
  <c r="G4" i="4"/>
  <c r="G18" i="3"/>
  <c r="G17" i="3"/>
  <c r="G16" i="3"/>
  <c r="G15" i="3"/>
  <c r="G14" i="3"/>
  <c r="G13" i="3"/>
  <c r="G12" i="3"/>
  <c r="G11" i="3"/>
  <c r="G9" i="3"/>
  <c r="G8" i="3"/>
  <c r="G7" i="3"/>
  <c r="G5" i="3"/>
  <c r="G4" i="3"/>
  <c r="B30" i="1"/>
  <c r="D2" i="1"/>
  <c r="D31" i="1" s="1"/>
  <c r="J27" i="7" l="1"/>
  <c r="J100" i="7" s="1"/>
  <c r="G9" i="4"/>
  <c r="J11" i="5"/>
  <c r="K102" i="7"/>
  <c r="G19" i="3"/>
  <c r="I4" i="8" s="1"/>
  <c r="K19" i="7"/>
  <c r="K27" i="7" s="1"/>
  <c r="K100" i="7" s="1"/>
  <c r="K15" i="7"/>
  <c r="J33" i="7"/>
  <c r="J65" i="7"/>
  <c r="J67" i="7"/>
  <c r="J68" i="7"/>
  <c r="J38" i="7"/>
  <c r="J39" i="7"/>
  <c r="J50" i="7"/>
  <c r="J51" i="7" s="1"/>
  <c r="J55" i="7"/>
  <c r="J57" i="7"/>
  <c r="J58" i="7"/>
  <c r="J59" i="7" s="1"/>
  <c r="J60" i="7"/>
  <c r="J64" i="7"/>
  <c r="J32" i="7"/>
  <c r="J34" i="7"/>
  <c r="J35" i="7"/>
  <c r="J36" i="7"/>
  <c r="J37" i="7"/>
  <c r="J66" i="7"/>
  <c r="J83" i="7" l="1"/>
  <c r="J102" i="7" s="1"/>
  <c r="J40" i="7"/>
  <c r="J75" i="7" s="1"/>
  <c r="J69" i="7"/>
  <c r="J56" i="7"/>
  <c r="J61" i="7" s="1"/>
  <c r="J77" i="7" s="1"/>
  <c r="K99" i="7"/>
  <c r="K60" i="7"/>
  <c r="K58" i="7"/>
  <c r="K59" i="7" s="1"/>
  <c r="K55" i="7"/>
  <c r="K38" i="7"/>
  <c r="K68" i="7"/>
  <c r="K67" i="7"/>
  <c r="K66" i="7"/>
  <c r="K65" i="7"/>
  <c r="K43" i="7"/>
  <c r="K37" i="7"/>
  <c r="K36" i="7"/>
  <c r="K35" i="7"/>
  <c r="K34" i="7"/>
  <c r="K33" i="7"/>
  <c r="K32" i="7"/>
  <c r="K64" i="7"/>
  <c r="K57" i="7"/>
  <c r="K50" i="7"/>
  <c r="K44" i="7"/>
  <c r="K39" i="7"/>
  <c r="J52" i="7"/>
  <c r="J76" i="7" s="1"/>
  <c r="J47" i="7"/>
  <c r="J74" i="7" s="1"/>
  <c r="J84" i="7" l="1"/>
  <c r="K69" i="7"/>
  <c r="K70" i="7" s="1"/>
  <c r="K71" i="7" s="1"/>
  <c r="K78" i="7" s="1"/>
  <c r="K40" i="7"/>
  <c r="K75" i="7" s="1"/>
  <c r="K51" i="7"/>
  <c r="K52" i="7" s="1"/>
  <c r="K76" i="7" s="1"/>
  <c r="K56" i="7"/>
  <c r="K61" i="7" s="1"/>
  <c r="K77" i="7" s="1"/>
  <c r="J70" i="7"/>
  <c r="J71" i="7" s="1"/>
  <c r="J78" i="7" s="1"/>
  <c r="J79" i="7" s="1"/>
  <c r="K45" i="7"/>
  <c r="J101" i="7" l="1"/>
  <c r="J88" i="7"/>
  <c r="K46" i="7"/>
  <c r="K47" i="7" s="1"/>
  <c r="K74" i="7" s="1"/>
  <c r="K79" i="7" s="1"/>
  <c r="K101" i="7" l="1"/>
  <c r="K88" i="7"/>
  <c r="J90" i="7"/>
  <c r="J89" i="7"/>
  <c r="K90" i="7" l="1"/>
  <c r="K89" i="7"/>
  <c r="J91" i="7"/>
  <c r="J92" i="7" s="1"/>
  <c r="J96" i="7" s="1"/>
  <c r="J103" i="7" s="1"/>
  <c r="J104" i="7" s="1"/>
  <c r="J105" i="7" s="1"/>
  <c r="I5" i="8" s="1"/>
  <c r="I6" i="8" l="1"/>
  <c r="I7" i="8" s="1"/>
  <c r="H8" i="10"/>
  <c r="K91" i="7"/>
  <c r="K92" i="7" s="1"/>
  <c r="K96" i="7" s="1"/>
  <c r="K103" i="7" s="1"/>
  <c r="H30" i="10" l="1"/>
  <c r="H4" i="10"/>
  <c r="H14" i="10"/>
  <c r="H2" i="10"/>
  <c r="H25" i="10"/>
  <c r="H37" i="10" l="1"/>
  <c r="H38" i="10" s="1"/>
  <c r="H23" i="10"/>
  <c r="H27" i="10"/>
  <c r="H42" i="10" l="1"/>
</calcChain>
</file>

<file path=xl/sharedStrings.xml><?xml version="1.0" encoding="utf-8"?>
<sst xmlns="http://schemas.openxmlformats.org/spreadsheetml/2006/main" count="528" uniqueCount="311">
  <si>
    <t>LOCAL</t>
  </si>
  <si>
    <t>Endereço</t>
  </si>
  <si>
    <t>Área interna</t>
  </si>
  <si>
    <t>nº func.</t>
  </si>
  <si>
    <t>SMHAD</t>
  </si>
  <si>
    <t>Rua Apolinário de Moraes 1705</t>
  </si>
  <si>
    <t>CREAS1 / CREAS2</t>
  </si>
  <si>
    <t>Rua João Pessoa 2204</t>
  </si>
  <si>
    <t>CRAS</t>
  </si>
  <si>
    <t>Rua La Salle 09</t>
  </si>
  <si>
    <t>SMMA</t>
  </si>
  <si>
    <t>SMEC - Administração</t>
  </si>
  <si>
    <t>Rua São João 1301</t>
  </si>
  <si>
    <t>Biblioteca Pública Municipal</t>
  </si>
  <si>
    <t>Rua Capitão Cruz 2150</t>
  </si>
  <si>
    <t>Teatro Roberto Athayde Cardona</t>
  </si>
  <si>
    <t>Telecentro</t>
  </si>
  <si>
    <t>Rua Bruno de Andrade 1515</t>
  </si>
  <si>
    <t>Setor de Merenda Escolar</t>
  </si>
  <si>
    <t>Rua Bento Gonçalves, 1920</t>
  </si>
  <si>
    <t>Setor de Merenda Escolar/Depósito</t>
  </si>
  <si>
    <t>Complexo Estação da Cultura*</t>
  </si>
  <si>
    <t>Rua Osvaldo Aranha, 2215</t>
  </si>
  <si>
    <t>SMOP</t>
  </si>
  <si>
    <t>Rua João Pessoa 1388</t>
  </si>
  <si>
    <t>SMOP - Guarda Municipal</t>
  </si>
  <si>
    <t>Parque Centenário</t>
  </si>
  <si>
    <t>Conselho Tutelar</t>
  </si>
  <si>
    <t>Rua Cel. Antônio Inácio, 51</t>
  </si>
  <si>
    <t>SMAD</t>
  </si>
  <si>
    <t>Rua Ramiro Barcelos 1873</t>
  </si>
  <si>
    <t>SMIC</t>
  </si>
  <si>
    <t>Rua São João 1313</t>
  </si>
  <si>
    <t>Cozinha SMF</t>
  </si>
  <si>
    <t>Rua João Pessoa 1363</t>
  </si>
  <si>
    <t>GP/SG - Arquivo e Central</t>
  </si>
  <si>
    <t>GP/SG - Palácio</t>
  </si>
  <si>
    <t>SMF</t>
  </si>
  <si>
    <t>SMGEP</t>
  </si>
  <si>
    <t>PGM</t>
  </si>
  <si>
    <t>Rua João Pessoa 1748</t>
  </si>
  <si>
    <t>SMVSU</t>
  </si>
  <si>
    <t>Rua Campos Neto, 777</t>
  </si>
  <si>
    <t>SMDR</t>
  </si>
  <si>
    <t>Total</t>
  </si>
  <si>
    <t>* Composto por Museu de Arte, Museu Histórico, Arquivo, Espaço Brasken e Prédio do Telégrafo)</t>
  </si>
  <si>
    <t>Metragem considerada</t>
  </si>
  <si>
    <t>Área total</t>
  </si>
  <si>
    <t>Total de auxiliar de limpeza</t>
  </si>
  <si>
    <t xml:space="preserve">Preposto </t>
  </si>
  <si>
    <t>MATERIAIS A SEREM FORNECIDOS MENSALMENTE</t>
  </si>
  <si>
    <t>Item</t>
  </si>
  <si>
    <t>Descrição</t>
  </si>
  <si>
    <t>Qtde</t>
  </si>
  <si>
    <t>Valor RP*</t>
  </si>
  <si>
    <t>Medida</t>
  </si>
  <si>
    <t>Qtde Geral</t>
  </si>
  <si>
    <t>Valor total</t>
  </si>
  <si>
    <t>Álcool etílico hidratado a 70% p/p, registro na Anvisa, embalagem 5L</t>
  </si>
  <si>
    <t>litro</t>
  </si>
  <si>
    <t xml:space="preserve">Desinfetante de ambiente, fragrância floral ou pinho, galão com 5L 
</t>
  </si>
  <si>
    <t>Detergente líquido para louça, neutro, concentrado, embalagem de 5L</t>
  </si>
  <si>
    <t>Esponja de lã de aço, 60g cada, embalagem com 8 unidades</t>
  </si>
  <si>
    <t>pacote</t>
  </si>
  <si>
    <t>unidade</t>
  </si>
  <si>
    <t>Hipoclorito de Sódio (água sanitária), com teor mínimo de cloro ativo de 2,0% p/p e máximo de 2,5 p/p, pH máximo de 13,5 e certificado pela Anvisa, embalagem de 5L</t>
  </si>
  <si>
    <t>Limpa vidros em galão de 5L</t>
  </si>
  <si>
    <t>Limpador multiuso, para limpeza pesada, média e leve, pronto uso, embalagem 500mL</t>
  </si>
  <si>
    <t xml:space="preserve">Pano multiuso, embalagem com 5 unidades </t>
  </si>
  <si>
    <t>Pano de chão alvejado, 100% algodão, tamanho mínimo 50x75cm</t>
  </si>
  <si>
    <t>Pano de prato/copa, branco, alvejado, em tecido tipo saco, 100% algodão, c/bainha em todos os lados, tamanho 40x70cm</t>
  </si>
  <si>
    <t>kg</t>
  </si>
  <si>
    <t xml:space="preserve">Saco de lixo 50L, 70 micra, cinza, embalagem c/ 10 unidades </t>
  </si>
  <si>
    <t>Saco de lixo, para 15L, 50 micra, azul, preto ou cinza, embalagem c/ 20 unidades</t>
  </si>
  <si>
    <t xml:space="preserve">Saponáceo cremoso frasco com no mínimo 300mL </t>
  </si>
  <si>
    <t>* Valor de referência obtido através do Registro de preços do Município</t>
  </si>
  <si>
    <t>MATERIAIS A SEREM FORNECIDOS TRIMESTRALMENTE</t>
  </si>
  <si>
    <t xml:space="preserve">Flanela medidas aproximadas 38x58cm, embalagem com 10 unidades </t>
  </si>
  <si>
    <t>Pá de lixo plástica, polipropileno, dimensão 35,5x20,2cm</t>
  </si>
  <si>
    <t>Rodo c/ borracha dupla, tamanho 35cm, c/ cabo de madeira</t>
  </si>
  <si>
    <t xml:space="preserve">Vassoura de nylon cepa plástica, cerdas polietileno plumadas, c/ cabo de madeira plastificado </t>
  </si>
  <si>
    <t xml:space="preserve">Vassoura de palha colonial reforçada com cabo de madeira de 120cm, mínimo 3 fios e mín. 30cm de base </t>
  </si>
  <si>
    <t>Soma</t>
  </si>
  <si>
    <t>TOTAL MÊS</t>
  </si>
  <si>
    <t>UNIFORMES E EPI</t>
  </si>
  <si>
    <t>Qtde. em 12 meses</t>
  </si>
  <si>
    <t>Registro Preço</t>
  </si>
  <si>
    <t>EPI Brasil</t>
  </si>
  <si>
    <t>Super EPI</t>
  </si>
  <si>
    <t>LojasKSI</t>
  </si>
  <si>
    <t>WP Connect</t>
  </si>
  <si>
    <t>VALOR UNITÁRIO</t>
  </si>
  <si>
    <t>CUSTO ANUAL (R$)</t>
  </si>
  <si>
    <t>Jaleco em tecido tipo brim</t>
  </si>
  <si>
    <t xml:space="preserve"> -</t>
  </si>
  <si>
    <t>Calça em tecido tipo brim</t>
  </si>
  <si>
    <t>Sapato (pares)</t>
  </si>
  <si>
    <t>Luvas borracha</t>
  </si>
  <si>
    <t>Oculos segurança incolor</t>
  </si>
  <si>
    <t>Máscara</t>
  </si>
  <si>
    <t>Bota de borracha ou PVC</t>
  </si>
  <si>
    <t>Total anual por empregado</t>
  </si>
  <si>
    <t>Custo mensal por empregado:</t>
  </si>
  <si>
    <t>EQUIPAMENTOS E UTENSÍLIOS EM COMODATO</t>
  </si>
  <si>
    <t>Escada de Alumínio dobrável, com 7 degraus</t>
  </si>
  <si>
    <t>Unidade</t>
  </si>
  <si>
    <t>Lavadora de Alta pressão, com pressão mínima de 1750 libras, vazão de água mínima de 6 litros/minutos, potência mínima de 1500 watts</t>
  </si>
  <si>
    <t>Aspirador de pó e líquidos, reservatório mínimo de 10 litros, potência mínima de 1400 watts</t>
  </si>
  <si>
    <t>Mangueira plástica de jardim, ¾ com comprimento mínimo de 30 metros</t>
  </si>
  <si>
    <t>Mangueira plástica de jardim, ¾ com comprimento mínimo de 100 metros</t>
  </si>
  <si>
    <t>Carro funcional para transporte de materais, equipamentos, utensílios e funcionários</t>
  </si>
  <si>
    <t>SERVIÇOS DE LIMPEZA  E HIGIENIZAÇÃO</t>
  </si>
  <si>
    <t>PLANILHA DE CUSTOS E FORMAÇÃO DE PREÇOS</t>
  </si>
  <si>
    <t>Dados complementares para composição dos custos referente à mão de obra</t>
  </si>
  <si>
    <t>Tipo de serviço (mesmo serviço com características distintas)</t>
  </si>
  <si>
    <t xml:space="preserve"> limpeza e conservação</t>
  </si>
  <si>
    <t>Categoria profissional (vinculada à execução contratual)</t>
  </si>
  <si>
    <t>Servente de limpeza</t>
  </si>
  <si>
    <t>Preposto</t>
  </si>
  <si>
    <t>MÓDULO 1: COMPOSIÇÃO DA REMUNERAÇÃO</t>
  </si>
  <si>
    <t xml:space="preserve">Composição da remuneração </t>
  </si>
  <si>
    <t>Percentual (%)</t>
  </si>
  <si>
    <t xml:space="preserve">Valor (R$) </t>
  </si>
  <si>
    <t>A</t>
  </si>
  <si>
    <t>Total da remuneração</t>
  </si>
  <si>
    <t>MÓDULO 2 : BENEFÍCIOS MENSAIS E DIÁRIOS</t>
  </si>
  <si>
    <t>Benefícios mensais e diários</t>
  </si>
  <si>
    <t>Valor (R$)</t>
  </si>
  <si>
    <t xml:space="preserve">      A.1) Valor da passagem do transporte coletivo no município: </t>
  </si>
  <si>
    <t>-</t>
  </si>
  <si>
    <t>B</t>
  </si>
  <si>
    <t xml:space="preserve"> </t>
  </si>
  <si>
    <t>C</t>
  </si>
  <si>
    <t>Assistência médica e familiar</t>
  </si>
  <si>
    <t>D</t>
  </si>
  <si>
    <t>F</t>
  </si>
  <si>
    <t>G</t>
  </si>
  <si>
    <t>Outros (especificar)</t>
  </si>
  <si>
    <t>Total de benefícios mensais e diários</t>
  </si>
  <si>
    <t>MÓDULO 3: ENCARGOS SOCIAIS E TRABALHISTAS</t>
  </si>
  <si>
    <t xml:space="preserve"> Submódulo 3.1 - Encargos previdenciários, FGTS e outras contribuições</t>
  </si>
  <si>
    <t>3.1</t>
  </si>
  <si>
    <t>Encargos previdenciários, FGTS e outras contribuições</t>
  </si>
  <si>
    <t>INSS</t>
  </si>
  <si>
    <t>SESI ou SESC</t>
  </si>
  <si>
    <t>SENAI ou SENAC</t>
  </si>
  <si>
    <t>INCRA</t>
  </si>
  <si>
    <t>E</t>
  </si>
  <si>
    <t>Salário educação</t>
  </si>
  <si>
    <t>FGTS</t>
  </si>
  <si>
    <r>
      <t>Seguro acidente de trabalho (</t>
    </r>
    <r>
      <rPr>
        <b/>
        <sz val="10"/>
        <color indexed="8"/>
        <rFont val="Arial"/>
        <family val="2"/>
      </rPr>
      <t xml:space="preserve">RAT x FAP)
</t>
    </r>
    <r>
      <rPr>
        <b/>
        <sz val="8.5"/>
        <color indexed="23"/>
        <rFont val="Arial"/>
        <family val="2"/>
      </rPr>
      <t>Cálculo do valor: % do RAT x FAP (FAP de cada empresa)</t>
    </r>
  </si>
  <si>
    <t>RAT =</t>
  </si>
  <si>
    <t>FAP =</t>
  </si>
  <si>
    <t>H</t>
  </si>
  <si>
    <t>SEBRAE</t>
  </si>
  <si>
    <t>TOTAL</t>
  </si>
  <si>
    <t>Submódulo 3.2 - 13º (décimo terceiro) salário</t>
  </si>
  <si>
    <t>3.2</t>
  </si>
  <si>
    <t xml:space="preserve">13º (décimo terceiro) salário </t>
  </si>
  <si>
    <t>13o. Salário</t>
  </si>
  <si>
    <t>Adicional de férias</t>
  </si>
  <si>
    <t>Subtotal</t>
  </si>
  <si>
    <t xml:space="preserve">Incidência dos encargos previstos no Submódulo 3.1 </t>
  </si>
  <si>
    <t>Submódulo 3.3 - Afastamento maternidade</t>
  </si>
  <si>
    <t>3.3</t>
  </si>
  <si>
    <t>Afastamento maternidade</t>
  </si>
  <si>
    <t xml:space="preserve">Incidência dos encargos do Submódulo 3.1 </t>
  </si>
  <si>
    <t>Submódulo 3.4 - Provisão para rescisão</t>
  </si>
  <si>
    <t>3.4</t>
  </si>
  <si>
    <t>Provisão para rescisão</t>
  </si>
  <si>
    <r>
      <t xml:space="preserve">Aviso-prévio indenizado   </t>
    </r>
    <r>
      <rPr>
        <b/>
        <sz val="8"/>
        <rFont val="Arial"/>
        <family val="2"/>
      </rPr>
      <t xml:space="preserve"> </t>
    </r>
    <r>
      <rPr>
        <b/>
        <sz val="8"/>
        <color indexed="23"/>
        <rFont val="Arial"/>
        <family val="2"/>
      </rPr>
      <t>Cálculo do valor = (Rem/12)x(33/30)x5%de rotatividade anual</t>
    </r>
  </si>
  <si>
    <t>Incidência do FGTS sobre o aviso-prévio indenizado</t>
  </si>
  <si>
    <t xml:space="preserve">Multa sobre o FGTS e contribuições sociais sobre o aviso-prévio indenizado </t>
  </si>
  <si>
    <t xml:space="preserve">Aviso-previo trabalhado   </t>
  </si>
  <si>
    <t>Incidência dos encargos do Submódulo 3.1 sobre o aviso-prévio trabalhado</t>
  </si>
  <si>
    <t xml:space="preserve">Multa sobre o FGTS e contribuições sociais sobre o aviso-prévio trabalhado  </t>
  </si>
  <si>
    <t>Submódulo 3.5 - Custo de reposição do profissional ausente</t>
  </si>
  <si>
    <t>3.5</t>
  </si>
  <si>
    <t>Composição do custo de reposição do profissional ausente</t>
  </si>
  <si>
    <t xml:space="preserve">Férias </t>
  </si>
  <si>
    <r>
      <t xml:space="preserve">Licença-paternidade        </t>
    </r>
    <r>
      <rPr>
        <b/>
        <sz val="10"/>
        <color indexed="23"/>
        <rFont val="Arial"/>
        <family val="2"/>
      </rPr>
      <t xml:space="preserve"> </t>
    </r>
    <r>
      <rPr>
        <b/>
        <sz val="8"/>
        <color indexed="23"/>
        <rFont val="Arial"/>
        <family val="2"/>
      </rPr>
      <t>Cálculo do valor = {[(Rem/30)x5dias]/12}x1,5%</t>
    </r>
  </si>
  <si>
    <r>
      <t xml:space="preserve">Ausência por acidente de trabalho   </t>
    </r>
    <r>
      <rPr>
        <b/>
        <sz val="8"/>
        <color indexed="23"/>
        <rFont val="Arial"/>
        <family val="2"/>
      </rPr>
      <t xml:space="preserve"> Cálculo do valor  = {[(Rem/30)x15dias]/12}x0,78%</t>
    </r>
  </si>
  <si>
    <t>Quadro-resumo - MÓDULO 3 - Encargos sociais e trabalhistas</t>
  </si>
  <si>
    <t>Módulo 3 - Encargos sociais e trabalhistas</t>
  </si>
  <si>
    <t>13º Salário + Adicional de Férias</t>
  </si>
  <si>
    <t>Custo de rescisão</t>
  </si>
  <si>
    <t>Custo de reposição do profissional ausente</t>
  </si>
  <si>
    <t>MÓDULO 4: INSUMOS DIVERSOS</t>
  </si>
  <si>
    <t>Insumos diversos</t>
  </si>
  <si>
    <t>Valor</t>
  </si>
  <si>
    <t>Uniformes e EPIs</t>
  </si>
  <si>
    <t>Total de insumos diversos</t>
  </si>
  <si>
    <t>MÓDULO 5 - CUSTOS INDIRETOS, TRIBUTOS E LUCRO</t>
  </si>
  <si>
    <t xml:space="preserve">Custos indiretos, lucro e tributos </t>
  </si>
  <si>
    <t>BASE DE CÁLCULO DOS CUSTOS INDIRETOS  E LUCRO</t>
  </si>
  <si>
    <t>Custos Indiretos</t>
  </si>
  <si>
    <t>Lucro</t>
  </si>
  <si>
    <t xml:space="preserve">BASE DE CÁLCULO DOS TRIBUTOS </t>
  </si>
  <si>
    <r>
      <t xml:space="preserve">Tributos </t>
    </r>
    <r>
      <rPr>
        <sz val="11"/>
        <rFont val="Arial"/>
        <family val="2"/>
      </rPr>
      <t>(Soma)</t>
    </r>
  </si>
  <si>
    <t>C1 Cofins</t>
  </si>
  <si>
    <t>C2 PIS</t>
  </si>
  <si>
    <t>C3 ISSQN</t>
  </si>
  <si>
    <t>Mão de obra vinculada à execução contratual (valor por empregado)</t>
  </si>
  <si>
    <t>Módulo 1 - Composição da remuneração</t>
  </si>
  <si>
    <t>Módulo 2 - Benefícios mensais e diários</t>
  </si>
  <si>
    <t>Módulo 4 - Insumos diversos (uniformes e EPIs)</t>
  </si>
  <si>
    <t>Módulo 5 - Custos Indiretos, Tributos e Lucro</t>
  </si>
  <si>
    <t>Valor total por empregado</t>
  </si>
  <si>
    <t>Nota: Valores mensais por empregado</t>
  </si>
  <si>
    <t>Observações:</t>
  </si>
  <si>
    <t>(1) A  planilha de composição de custos e formação de preços é meramente estimativa, cabendo ao licitante preenchê-la e apresentá-la, em conformidade com a sua realidade e com o previsto para atendimento desta contratação.</t>
  </si>
  <si>
    <t>(2) Não serão aceitas propostas que contenham valores de salários inferiores aos estabelecidos em convenção coletiva de trabalho ou outra norma coletiva aplicável, vigente na data da abertura da presente licitação.</t>
  </si>
  <si>
    <t>(3) A remuneração foi estabelecida com base na vigente Convenção Coletiva de Trabalho. Na hipótese de, até a data de abertura das propostas, entrar em vigor nova Convenção Coletiva de Trabalho ou outra norma coletiva aplicável, o novo salário normativo fixado deverá ser considerado para elaboração das propostas dos licitantes;</t>
  </si>
  <si>
    <t>(4) O licitante deve preencher o item 3.1 G da planilha de composição de custos e formação de preços com o valor do RAT de sua atividade preponderante e de seu FAP, e, se for o caso, apresentar comprovação anterior ao contrato.</t>
  </si>
  <si>
    <t>(5) Bonificação e Despesas Indiretas – BDI. Para fins da estimativa, o percentual de lucro incidente sobre o total da  remuneração + Encargos Sociais + Insumos, foi definido em 10% (dez por cento), enquanto as despesas administrativas/operacionais foi estabelecida em 5% (cinco por cento).</t>
  </si>
  <si>
    <t>(6) Conforme entendimento doutrinário, o Imposto de Renda de Pessoa Jurídica - IRPJ e a Contribuição Social sobre o Lucro - CSLL não podem ser repassados para a CONTRATANTE, pois são tributos de natureza direta e personalística, que oneram diretamente o CONTRATADO.</t>
  </si>
  <si>
    <t>(7) O vale alimentação e o vale transporte foram calculados segundo as normas legais que regem esses beneficios. O licitante deve preencher segundo sua realidade.</t>
  </si>
  <si>
    <t>COMPOSIÇÃO FINAL</t>
  </si>
  <si>
    <t>Material</t>
  </si>
  <si>
    <t>Pessoal</t>
  </si>
  <si>
    <t>Balde plástico 8L com alça em metal</t>
  </si>
  <si>
    <t xml:space="preserve">Balde plástico 20L com alça em metal </t>
  </si>
  <si>
    <t xml:space="preserve">Conjunto composto por um balde de 12L com espremedor, um mop de 190g (vassourinha de algodão) e um cabo de madeira com comprimento de 120cm </t>
  </si>
  <si>
    <t xml:space="preserve">Escova de chão retangular, cepa plástica, cerdas de polipropileno, dimensões 13,5x5,3x2,7cm </t>
  </si>
  <si>
    <t xml:space="preserve">Escova para lavar roupa, oval, com suporte em madeira e cerdas de polipropileno, medidas aproximadas 13x5x6cm </t>
  </si>
  <si>
    <t>Escova para vaso sanitário, c/ cerdas em polipropileno, acompanhado de suporte PVC</t>
  </si>
  <si>
    <t xml:space="preserve">Pá de lixo metal, cabo de 80cm no mínimo </t>
  </si>
  <si>
    <t>Serventes</t>
  </si>
  <si>
    <r>
      <t xml:space="preserve">Transporte     </t>
    </r>
    <r>
      <rPr>
        <b/>
        <sz val="10"/>
        <color theme="0" tint="-0.34998626667073579"/>
        <rFont val="Arial"/>
        <family val="2"/>
      </rPr>
      <t xml:space="preserve">(Cláusula 21 CCT 2025)  </t>
    </r>
    <r>
      <rPr>
        <b/>
        <sz val="10"/>
        <color indexed="23"/>
        <rFont val="Arial"/>
        <family val="2"/>
      </rPr>
      <t xml:space="preserve">               Cálculo do valor: [(2x21xVT) – (6%xSB)]</t>
    </r>
  </si>
  <si>
    <r>
      <rPr>
        <b/>
        <sz val="10"/>
        <rFont val="Arial"/>
        <family val="2"/>
      </rPr>
      <t xml:space="preserve">Salário normativo   </t>
    </r>
    <r>
      <rPr>
        <b/>
        <sz val="10"/>
        <color theme="0" tint="-0.34998626667073579"/>
        <rFont val="Arial"/>
        <family val="2"/>
      </rPr>
      <t xml:space="preserve"> </t>
    </r>
    <r>
      <rPr>
        <b/>
        <sz val="8"/>
        <color theme="0" tint="-0.34998626667073579"/>
        <rFont val="Arial"/>
        <family val="2"/>
      </rPr>
      <t xml:space="preserve">  (Cláusula 3ª CCT 2025)</t>
    </r>
  </si>
  <si>
    <r>
      <t xml:space="preserve">    </t>
    </r>
    <r>
      <rPr>
        <b/>
        <sz val="9"/>
        <color indexed="23"/>
        <rFont val="Arial"/>
        <family val="2"/>
      </rPr>
      <t xml:space="preserve">  B.1) Valor do auxílio-alimentação </t>
    </r>
    <r>
      <rPr>
        <b/>
        <sz val="8"/>
        <color indexed="23"/>
        <rFont val="Arial"/>
        <family val="2"/>
      </rPr>
      <t>(Cláusula 19 da CCT 2025):</t>
    </r>
  </si>
  <si>
    <t>Buarque de Macedo, 154</t>
  </si>
  <si>
    <t>Rua Capitão Cruz, 2150</t>
  </si>
  <si>
    <t>Rua Bruno de Andrade, 1515</t>
  </si>
  <si>
    <t>Ramiro Barcelos, 2993</t>
  </si>
  <si>
    <t>Domingão</t>
  </si>
  <si>
    <t>Azulão</t>
  </si>
  <si>
    <t>Núcleo</t>
  </si>
  <si>
    <t>Rua João Pessoa, 1748</t>
  </si>
  <si>
    <t>GP/SG - Arquivo e CPDs</t>
  </si>
  <si>
    <t>Rua La Salle, 09</t>
  </si>
  <si>
    <t>Rua São João, 1301</t>
  </si>
  <si>
    <t>Capitão Porfírio, 2013</t>
  </si>
  <si>
    <t>João Pessoa, 1388</t>
  </si>
  <si>
    <t>Esponja de louça, antibacteriana, fibra sintética, dupla face, medindo, aproximadamente, 110mm x 70mm x 20mm, em embalagem original individual</t>
  </si>
  <si>
    <t>Sabão em pó, alvejante, biodegradável para uso em todo tipo de máquina, embalagem contendo 800 g</t>
  </si>
  <si>
    <t>Saco de lixo 100L, 80 micra, preto ou verde, embalagem c/ 10 unidades</t>
  </si>
  <si>
    <t>Func./700m2</t>
  </si>
  <si>
    <t>Total mensal para a execução de</t>
  </si>
  <si>
    <t>m²</t>
  </si>
  <si>
    <t>João Pessoa, 1493</t>
  </si>
  <si>
    <t>GP - Emater</t>
  </si>
  <si>
    <t>GP - Guarda Municipal</t>
  </si>
  <si>
    <t>SMED - Administração</t>
  </si>
  <si>
    <t>SMDESCH</t>
  </si>
  <si>
    <t>Área total m²</t>
  </si>
  <si>
    <t>Dotação</t>
  </si>
  <si>
    <t>N° EMPENHO</t>
  </si>
  <si>
    <t>VALOR MENSAL</t>
  </si>
  <si>
    <t>VALOR 73 DIAS - DE 18/10 A 31/12</t>
  </si>
  <si>
    <t>Desdobramento</t>
  </si>
  <si>
    <t>Nota de Empenho</t>
  </si>
  <si>
    <t>VALOR</t>
  </si>
  <si>
    <t>Reajuste</t>
  </si>
  <si>
    <t>Valor mensal 2023</t>
  </si>
  <si>
    <t>Complemento</t>
  </si>
  <si>
    <t>Falta de NE</t>
  </si>
  <si>
    <t>127</t>
  </si>
  <si>
    <t>2203</t>
  </si>
  <si>
    <t>197</t>
  </si>
  <si>
    <t>2283</t>
  </si>
  <si>
    <t>739</t>
  </si>
  <si>
    <t>2878</t>
  </si>
  <si>
    <t>10 meses</t>
  </si>
  <si>
    <t>1179</t>
  </si>
  <si>
    <t>3256</t>
  </si>
  <si>
    <t>1308</t>
  </si>
  <si>
    <t>3360</t>
  </si>
  <si>
    <t>1039</t>
  </si>
  <si>
    <t>3089</t>
  </si>
  <si>
    <t>TOTAL NF:</t>
  </si>
  <si>
    <t>pedido 78 dias</t>
  </si>
  <si>
    <t xml:space="preserve">03.01.04.122.0100.2301.3.3.90.39.00.00.00.00 </t>
  </si>
  <si>
    <t xml:space="preserve">04.01.04.122.0100.2401.3.3.90.39.00.00.00.00 </t>
  </si>
  <si>
    <t xml:space="preserve">09.01.12.122.0217.2902.3.3.90.39.00.00.00.00 </t>
  </si>
  <si>
    <t xml:space="preserve">11.01.20.122.0100.2001.3.3.90.39.00.00.00.00 </t>
  </si>
  <si>
    <t xml:space="preserve">15.01.04.122.0100.2.003.3.3.90.39.00.00.00.00  </t>
  </si>
  <si>
    <t xml:space="preserve">17.01.04.122.0100.2210.3.3.90.39.00.00.00.00 </t>
  </si>
  <si>
    <t xml:space="preserve">18.01.04.122.0100.2820.3.3.90.39.00.00.00.00 </t>
  </si>
  <si>
    <t>07.01.04.452.0100.2701.3.3.90.39.00.00.00.00</t>
  </si>
  <si>
    <t>02.01.04.122.0100.2201.3.3.90.39.00.00.00.00</t>
  </si>
  <si>
    <t>PREFEITURA</t>
  </si>
  <si>
    <t>PREPOSTO</t>
  </si>
  <si>
    <t>SMDECT</t>
  </si>
  <si>
    <t>Rua Buarque de Macedo, 1618</t>
  </si>
  <si>
    <t>DTT</t>
  </si>
  <si>
    <t>Capitão Cruz, 2373</t>
  </si>
  <si>
    <t>8</t>
  </si>
  <si>
    <t>Total para 17 servetes</t>
  </si>
  <si>
    <t>SMDECT - Administrativo</t>
  </si>
  <si>
    <r>
      <t xml:space="preserve">Afastamento maternidade    </t>
    </r>
    <r>
      <rPr>
        <b/>
        <sz val="8"/>
        <color indexed="23"/>
        <rFont val="Arial"/>
        <family val="2"/>
      </rPr>
      <t xml:space="preserve"> Cálculo do valor = {[(Rem+1/3Rem)/12]x(4/12)}x1%</t>
    </r>
  </si>
  <si>
    <r>
      <t xml:space="preserve">Ausência por doença         </t>
    </r>
    <r>
      <rPr>
        <b/>
        <sz val="8"/>
        <rFont val="Arial"/>
        <family val="2"/>
      </rPr>
      <t xml:space="preserve"> </t>
    </r>
    <r>
      <rPr>
        <b/>
        <sz val="8"/>
        <color indexed="23"/>
        <rFont val="Arial"/>
        <family val="2"/>
      </rPr>
      <t xml:space="preserve"> Cálculo do valor = [(Rem/30)x5dias]/12x25%</t>
    </r>
  </si>
  <si>
    <r>
      <t xml:space="preserve">Ausências legais          </t>
    </r>
    <r>
      <rPr>
        <b/>
        <sz val="10"/>
        <color indexed="23"/>
        <rFont val="Arial"/>
        <family val="2"/>
      </rPr>
      <t xml:space="preserve">  </t>
    </r>
    <r>
      <rPr>
        <b/>
        <sz val="8"/>
        <color indexed="23"/>
        <rFont val="Arial"/>
        <family val="2"/>
      </rPr>
      <t>Cálculo do valor = [(Rem/30)x1,5dias]/12</t>
    </r>
  </si>
  <si>
    <t>Total global para a execução de</t>
  </si>
  <si>
    <r>
      <t>Salário normativo em jornada reduzida - 35 h/sem</t>
    </r>
    <r>
      <rPr>
        <b/>
        <sz val="8"/>
        <color indexed="23"/>
        <rFont val="Arial"/>
        <family val="2"/>
      </rPr>
      <t xml:space="preserve"> (Cláusula Quinta CCT 2026)</t>
    </r>
  </si>
  <si>
    <r>
      <t xml:space="preserve">Data base da categoria (dia/mês/ano)  </t>
    </r>
    <r>
      <rPr>
        <b/>
        <sz val="8"/>
        <rFont val="Arial"/>
        <family val="2"/>
      </rPr>
      <t xml:space="preserve"> </t>
    </r>
    <r>
      <rPr>
        <b/>
        <sz val="8"/>
        <color theme="0" tint="-0.34998626667073579"/>
        <rFont val="Arial"/>
        <family val="2"/>
      </rPr>
      <t>(CCT 2025 RS000042/2026)</t>
    </r>
  </si>
  <si>
    <t>1º de janeiro de 2026</t>
  </si>
  <si>
    <r>
      <t>Adicional de insalubridade</t>
    </r>
    <r>
      <rPr>
        <b/>
        <sz val="8"/>
        <rFont val="Arial"/>
        <family val="2"/>
      </rPr>
      <t xml:space="preserve"> </t>
    </r>
    <r>
      <rPr>
        <b/>
        <sz val="8"/>
        <color indexed="23"/>
        <rFont val="Arial"/>
        <family val="2"/>
      </rPr>
      <t>(40% do Sal Normativo - Cláusula 17 da CCT 2026)</t>
    </r>
  </si>
  <si>
    <r>
      <t xml:space="preserve">Premio Assiduidade </t>
    </r>
    <r>
      <rPr>
        <b/>
        <sz val="8"/>
        <color indexed="23"/>
        <rFont val="Arial"/>
        <family val="2"/>
      </rPr>
      <t xml:space="preserve">(Cláusula 19 da CCT 2026) </t>
    </r>
  </si>
  <si>
    <r>
      <t xml:space="preserve">Auxílio-alimentação      </t>
    </r>
    <r>
      <rPr>
        <b/>
        <sz val="8"/>
        <color indexed="23"/>
        <rFont val="Arial"/>
        <family val="2"/>
      </rPr>
      <t xml:space="preserve"> Cláusula 20 da CCT 2026   [(21*VA) - (19%*21*VA)]</t>
    </r>
  </si>
  <si>
    <r>
      <t xml:space="preserve">Plano de benefício familiar </t>
    </r>
    <r>
      <rPr>
        <b/>
        <sz val="8"/>
        <color indexed="23"/>
        <rFont val="Arial"/>
        <family val="2"/>
      </rPr>
      <t xml:space="preserve">(Cláusula 31 da CCT 2026)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</si>
</sst>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&quot;R$ &quot;#,##0.00"/>
    <numFmt numFmtId="166" formatCode="_-[$R$-416]\ * #,##0.00_-;\-[$R$-416]\ * #,##0.00_-;_-[$R$-416]\ * &quot;-&quot;??_-;_-@_-"/>
    <numFmt numFmtId="167" formatCode="0.000000%"/>
    <numFmt numFmtId="168" formatCode="0.00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8"/>
      <color indexed="2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8"/>
      <color indexed="23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theme="0" tint="-0.34998626667073579"/>
      <name val="Arial"/>
      <family val="2"/>
    </font>
    <font>
      <b/>
      <sz val="9.5"/>
      <name val="Arial"/>
      <family val="2"/>
    </font>
    <font>
      <sz val="9"/>
      <name val="Arial"/>
      <family val="2"/>
    </font>
    <font>
      <b/>
      <sz val="10"/>
      <color theme="0" tint="-0.34998626667073579"/>
      <name val="Arial"/>
      <family val="2"/>
    </font>
    <font>
      <b/>
      <sz val="10"/>
      <color indexed="23"/>
      <name val="Arial"/>
      <family val="2"/>
    </font>
    <font>
      <b/>
      <sz val="9"/>
      <color theme="0" tint="-0.499984740745262"/>
      <name val="Arial"/>
      <family val="2"/>
    </font>
    <font>
      <b/>
      <sz val="9"/>
      <name val="Arial"/>
      <family val="2"/>
    </font>
    <font>
      <b/>
      <sz val="9"/>
      <color indexed="23"/>
      <name val="Arial"/>
      <family val="2"/>
    </font>
    <font>
      <b/>
      <sz val="10"/>
      <color indexed="8"/>
      <name val="Arial"/>
      <family val="2"/>
    </font>
    <font>
      <b/>
      <sz val="8.5"/>
      <color indexed="23"/>
      <name val="Arial"/>
      <family val="2"/>
    </font>
    <font>
      <b/>
      <sz val="12"/>
      <name val="TTE4D78AD8t00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3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theme="0"/>
      </right>
      <top style="thin">
        <color indexed="8"/>
      </top>
      <bottom style="thin">
        <color indexed="8"/>
      </bottom>
      <diagonal/>
    </border>
    <border>
      <left style="thin">
        <color theme="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theme="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/>
  </cellStyleXfs>
  <cellXfs count="38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2" fontId="0" fillId="0" borderId="0" xfId="0" applyNumberForma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2" fontId="0" fillId="0" borderId="7" xfId="0" applyNumberForma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2" fontId="5" fillId="0" borderId="7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2" fontId="3" fillId="0" borderId="3" xfId="0" applyNumberFormat="1" applyFon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1" fontId="3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4" fontId="0" fillId="0" borderId="3" xfId="0" applyNumberForma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43" fontId="9" fillId="0" borderId="3" xfId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43" fontId="5" fillId="0" borderId="3" xfId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0" xfId="0" applyFont="1"/>
    <xf numFmtId="43" fontId="5" fillId="0" borderId="0" xfId="1" applyFont="1" applyAlignment="1">
      <alignment horizontal="center"/>
    </xf>
    <xf numFmtId="0" fontId="5" fillId="0" borderId="3" xfId="0" applyFont="1" applyBorder="1" applyAlignment="1">
      <alignment horizontal="center"/>
    </xf>
    <xf numFmtId="44" fontId="5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9" fillId="0" borderId="3" xfId="0" applyFont="1" applyBorder="1" applyAlignment="1">
      <alignment horizontal="center"/>
    </xf>
    <xf numFmtId="44" fontId="9" fillId="2" borderId="3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10" fillId="0" borderId="0" xfId="0" applyFont="1" applyAlignment="1">
      <alignment horizontal="left"/>
    </xf>
    <xf numFmtId="0" fontId="10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3" xfId="0" applyBorder="1"/>
    <xf numFmtId="164" fontId="0" fillId="0" borderId="3" xfId="0" applyNumberFormat="1" applyBorder="1" applyAlignment="1">
      <alignment horizontal="center" vertical="center"/>
    </xf>
    <xf numFmtId="44" fontId="3" fillId="0" borderId="3" xfId="2" applyFont="1" applyBorder="1"/>
    <xf numFmtId="0" fontId="10" fillId="0" borderId="3" xfId="0" applyFont="1" applyBorder="1"/>
    <xf numFmtId="44" fontId="10" fillId="0" borderId="3" xfId="2" applyFont="1" applyBorder="1"/>
    <xf numFmtId="0" fontId="10" fillId="2" borderId="3" xfId="0" applyFont="1" applyFill="1" applyBorder="1"/>
    <xf numFmtId="44" fontId="10" fillId="2" borderId="3" xfId="2" applyFont="1" applyFill="1" applyBorder="1"/>
    <xf numFmtId="43" fontId="0" fillId="0" borderId="0" xfId="0" applyNumberFormat="1"/>
    <xf numFmtId="0" fontId="10" fillId="0" borderId="0" xfId="0" applyFont="1"/>
    <xf numFmtId="0" fontId="11" fillId="0" borderId="0" xfId="0" applyFont="1"/>
    <xf numFmtId="0" fontId="10" fillId="0" borderId="20" xfId="0" applyFont="1" applyBorder="1" applyAlignment="1">
      <alignment horizontal="center" vertical="center" wrapText="1"/>
    </xf>
    <xf numFmtId="165" fontId="10" fillId="0" borderId="20" xfId="0" applyNumberFormat="1" applyFont="1" applyBorder="1" applyAlignment="1">
      <alignment horizontal="right" vertical="center" indent="1"/>
    </xf>
    <xf numFmtId="165" fontId="18" fillId="0" borderId="20" xfId="0" applyNumberFormat="1" applyFont="1" applyBorder="1" applyAlignment="1">
      <alignment horizontal="center" vertical="center"/>
    </xf>
    <xf numFmtId="0" fontId="22" fillId="4" borderId="0" xfId="0" applyFont="1" applyFill="1"/>
    <xf numFmtId="0" fontId="14" fillId="5" borderId="21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4" fontId="10" fillId="0" borderId="20" xfId="0" applyNumberFormat="1" applyFont="1" applyBorder="1" applyAlignment="1">
      <alignment horizontal="right" vertical="center" indent="1"/>
    </xf>
    <xf numFmtId="10" fontId="10" fillId="0" borderId="20" xfId="0" applyNumberFormat="1" applyFont="1" applyBorder="1" applyAlignment="1">
      <alignment horizontal="center" vertical="center"/>
    </xf>
    <xf numFmtId="4" fontId="14" fillId="6" borderId="20" xfId="0" applyNumberFormat="1" applyFont="1" applyFill="1" applyBorder="1" applyAlignment="1">
      <alignment horizontal="right" vertical="center" indent="1"/>
    </xf>
    <xf numFmtId="0" fontId="14" fillId="6" borderId="20" xfId="0" applyFont="1" applyFill="1" applyBorder="1" applyAlignment="1">
      <alignment horizontal="center" vertical="center"/>
    </xf>
    <xf numFmtId="0" fontId="14" fillId="6" borderId="20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165" fontId="22" fillId="0" borderId="20" xfId="0" applyNumberFormat="1" applyFont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4" fontId="10" fillId="6" borderId="20" xfId="0" applyNumberFormat="1" applyFont="1" applyFill="1" applyBorder="1" applyAlignment="1">
      <alignment horizontal="right" vertical="center" indent="1"/>
    </xf>
    <xf numFmtId="0" fontId="14" fillId="6" borderId="17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 wrapText="1"/>
    </xf>
    <xf numFmtId="10" fontId="10" fillId="0" borderId="24" xfId="0" applyNumberFormat="1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10" fontId="10" fillId="6" borderId="20" xfId="0" applyNumberFormat="1" applyFont="1" applyFill="1" applyBorder="1" applyAlignment="1">
      <alignment horizontal="center" vertical="center"/>
    </xf>
    <xf numFmtId="2" fontId="10" fillId="6" borderId="20" xfId="0" applyNumberFormat="1" applyFont="1" applyFill="1" applyBorder="1" applyAlignment="1">
      <alignment horizontal="right" vertical="center" indent="1"/>
    </xf>
    <xf numFmtId="0" fontId="10" fillId="0" borderId="20" xfId="0" applyFont="1" applyBorder="1" applyAlignment="1">
      <alignment horizontal="right" vertical="center" indent="1"/>
    </xf>
    <xf numFmtId="0" fontId="10" fillId="6" borderId="20" xfId="0" applyFont="1" applyFill="1" applyBorder="1" applyAlignment="1">
      <alignment horizontal="right" vertical="center" indent="1"/>
    </xf>
    <xf numFmtId="0" fontId="14" fillId="6" borderId="20" xfId="0" applyFont="1" applyFill="1" applyBorder="1" applyAlignment="1">
      <alignment horizontal="center"/>
    </xf>
    <xf numFmtId="0" fontId="10" fillId="0" borderId="20" xfId="0" applyFont="1" applyBorder="1" applyAlignment="1">
      <alignment horizontal="center"/>
    </xf>
    <xf numFmtId="10" fontId="0" fillId="0" borderId="0" xfId="0" applyNumberFormat="1"/>
    <xf numFmtId="0" fontId="10" fillId="0" borderId="20" xfId="0" applyFont="1" applyBorder="1" applyAlignment="1">
      <alignment horizontal="left" vertical="center" wrapText="1"/>
    </xf>
    <xf numFmtId="4" fontId="10" fillId="0" borderId="26" xfId="0" applyNumberFormat="1" applyFont="1" applyBorder="1" applyAlignment="1">
      <alignment horizontal="right" vertical="center" indent="1"/>
    </xf>
    <xf numFmtId="4" fontId="10" fillId="6" borderId="3" xfId="0" applyNumberFormat="1" applyFont="1" applyFill="1" applyBorder="1" applyAlignment="1">
      <alignment horizontal="right" vertical="center" indent="1"/>
    </xf>
    <xf numFmtId="0" fontId="11" fillId="8" borderId="0" xfId="0" applyFont="1" applyFill="1"/>
    <xf numFmtId="4" fontId="14" fillId="6" borderId="20" xfId="0" applyNumberFormat="1" applyFont="1" applyFill="1" applyBorder="1" applyAlignment="1">
      <alignment horizontal="center" vertical="center"/>
    </xf>
    <xf numFmtId="4" fontId="18" fillId="0" borderId="20" xfId="0" applyNumberFormat="1" applyFont="1" applyBorder="1" applyAlignment="1">
      <alignment horizontal="right" vertical="center" indent="1"/>
    </xf>
    <xf numFmtId="10" fontId="18" fillId="0" borderId="20" xfId="0" applyNumberFormat="1" applyFont="1" applyBorder="1" applyAlignment="1">
      <alignment horizontal="center" vertical="center"/>
    </xf>
    <xf numFmtId="4" fontId="22" fillId="4" borderId="0" xfId="0" applyNumberFormat="1" applyFont="1" applyFill="1"/>
    <xf numFmtId="0" fontId="10" fillId="3" borderId="20" xfId="0" applyFont="1" applyFill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2" fillId="0" borderId="0" xfId="0" applyFont="1"/>
    <xf numFmtId="4" fontId="10" fillId="0" borderId="19" xfId="0" applyNumberFormat="1" applyFont="1" applyBorder="1" applyAlignment="1">
      <alignment horizontal="right" vertical="center" indent="1"/>
    </xf>
    <xf numFmtId="4" fontId="0" fillId="0" borderId="0" xfId="0" applyNumberFormat="1"/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3" xfId="0" applyFont="1" applyBorder="1" applyAlignment="1">
      <alignment vertical="center" wrapText="1"/>
    </xf>
    <xf numFmtId="0" fontId="31" fillId="0" borderId="3" xfId="0" applyFont="1" applyBorder="1" applyAlignment="1">
      <alignment horizontal="justify" vertical="center" wrapText="1"/>
    </xf>
    <xf numFmtId="49" fontId="10" fillId="6" borderId="29" xfId="0" applyNumberFormat="1" applyFont="1" applyFill="1" applyBorder="1" applyAlignment="1">
      <alignment horizontal="right" vertical="center" wrapText="1" indent="1"/>
    </xf>
    <xf numFmtId="49" fontId="10" fillId="6" borderId="30" xfId="0" applyNumberFormat="1" applyFont="1" applyFill="1" applyBorder="1" applyAlignment="1">
      <alignment horizontal="right" vertical="center" wrapText="1" indent="1"/>
    </xf>
    <xf numFmtId="4" fontId="10" fillId="6" borderId="36" xfId="0" applyNumberFormat="1" applyFont="1" applyFill="1" applyBorder="1" applyAlignment="1">
      <alignment horizontal="right" vertical="center" indent="1"/>
    </xf>
    <xf numFmtId="4" fontId="10" fillId="9" borderId="3" xfId="0" applyNumberFormat="1" applyFont="1" applyFill="1" applyBorder="1" applyAlignment="1">
      <alignment horizontal="right" vertical="center" indent="1"/>
    </xf>
    <xf numFmtId="2" fontId="5" fillId="8" borderId="3" xfId="0" applyNumberFormat="1" applyFont="1" applyFill="1" applyBorder="1" applyAlignment="1">
      <alignment horizontal="center" vertical="center"/>
    </xf>
    <xf numFmtId="0" fontId="31" fillId="8" borderId="3" xfId="0" applyFont="1" applyFill="1" applyBorder="1" applyAlignment="1">
      <alignment horizontal="center" vertical="center" wrapText="1"/>
    </xf>
    <xf numFmtId="1" fontId="5" fillId="8" borderId="3" xfId="0" applyNumberFormat="1" applyFont="1" applyFill="1" applyBorder="1" applyAlignment="1">
      <alignment horizontal="center" vertical="center" wrapText="1"/>
    </xf>
    <xf numFmtId="4" fontId="3" fillId="8" borderId="3" xfId="0" applyNumberFormat="1" applyFont="1" applyFill="1" applyBorder="1"/>
    <xf numFmtId="0" fontId="3" fillId="8" borderId="3" xfId="0" applyFont="1" applyFill="1" applyBorder="1" applyAlignment="1">
      <alignment horizontal="center" vertical="center"/>
    </xf>
    <xf numFmtId="1" fontId="0" fillId="8" borderId="3" xfId="0" applyNumberFormat="1" applyFill="1" applyBorder="1" applyAlignment="1">
      <alignment horizontal="center" vertical="center"/>
    </xf>
    <xf numFmtId="0" fontId="0" fillId="8" borderId="6" xfId="0" applyFill="1" applyBorder="1" applyAlignment="1">
      <alignment vertical="center"/>
    </xf>
    <xf numFmtId="1" fontId="3" fillId="0" borderId="5" xfId="0" applyNumberFormat="1" applyFont="1" applyBorder="1" applyAlignment="1">
      <alignment horizontal="center" vertical="center"/>
    </xf>
    <xf numFmtId="2" fontId="0" fillId="0" borderId="15" xfId="0" applyNumberFormat="1" applyBorder="1" applyAlignment="1">
      <alignment horizontal="center"/>
    </xf>
    <xf numFmtId="2" fontId="5" fillId="10" borderId="3" xfId="0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43" fontId="3" fillId="0" borderId="3" xfId="1" applyFont="1" applyFill="1" applyBorder="1" applyAlignment="1">
      <alignment horizontal="center"/>
    </xf>
    <xf numFmtId="43" fontId="0" fillId="0" borderId="3" xfId="1" applyFont="1" applyFill="1" applyBorder="1" applyAlignment="1">
      <alignment horizontal="center" vertical="center"/>
    </xf>
    <xf numFmtId="43" fontId="0" fillId="0" borderId="0" xfId="1" applyFont="1" applyFill="1"/>
    <xf numFmtId="0" fontId="0" fillId="2" borderId="3" xfId="0" applyFill="1" applyBorder="1" applyAlignment="1">
      <alignment horizontal="right"/>
    </xf>
    <xf numFmtId="2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2" fontId="5" fillId="0" borderId="5" xfId="0" applyNumberFormat="1" applyFont="1" applyBorder="1" applyAlignment="1">
      <alignment horizontal="center" vertical="center"/>
    </xf>
    <xf numFmtId="2" fontId="0" fillId="0" borderId="37" xfId="0" applyNumberForma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/>
    </xf>
    <xf numFmtId="2" fontId="8" fillId="0" borderId="39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4" fontId="10" fillId="0" borderId="41" xfId="0" applyNumberFormat="1" applyFont="1" applyBorder="1" applyAlignment="1">
      <alignment vertical="center"/>
    </xf>
    <xf numFmtId="4" fontId="10" fillId="0" borderId="42" xfId="0" applyNumberFormat="1" applyFont="1" applyBorder="1" applyAlignment="1">
      <alignment vertical="center"/>
    </xf>
    <xf numFmtId="4" fontId="10" fillId="0" borderId="43" xfId="0" applyNumberFormat="1" applyFont="1" applyBorder="1" applyAlignment="1">
      <alignment vertical="center"/>
    </xf>
    <xf numFmtId="0" fontId="0" fillId="0" borderId="44" xfId="0" applyBorder="1" applyAlignment="1">
      <alignment vertical="center"/>
    </xf>
    <xf numFmtId="2" fontId="0" fillId="0" borderId="1" xfId="0" applyNumberFormat="1" applyBorder="1" applyAlignment="1">
      <alignment horizontal="center"/>
    </xf>
    <xf numFmtId="44" fontId="0" fillId="0" borderId="0" xfId="0" applyNumberFormat="1"/>
    <xf numFmtId="0" fontId="0" fillId="0" borderId="45" xfId="0" applyBorder="1" applyAlignment="1">
      <alignment horizontal="center" vertical="center"/>
    </xf>
    <xf numFmtId="2" fontId="0" fillId="0" borderId="3" xfId="0" applyNumberFormat="1" applyBorder="1" applyAlignment="1">
      <alignment horizontal="center"/>
    </xf>
    <xf numFmtId="44" fontId="0" fillId="0" borderId="3" xfId="0" applyNumberFormat="1" applyBorder="1"/>
    <xf numFmtId="2" fontId="0" fillId="0" borderId="0" xfId="0" applyNumberFormat="1" applyAlignment="1">
      <alignment horizontal="center"/>
    </xf>
    <xf numFmtId="2" fontId="5" fillId="0" borderId="4" xfId="0" applyNumberFormat="1" applyFont="1" applyBorder="1" applyAlignment="1">
      <alignment horizontal="center" vertical="center"/>
    </xf>
    <xf numFmtId="0" fontId="0" fillId="0" borderId="39" xfId="0" applyBorder="1" applyAlignment="1">
      <alignment vertical="center"/>
    </xf>
    <xf numFmtId="44" fontId="8" fillId="0" borderId="0" xfId="0" applyNumberFormat="1" applyFont="1"/>
    <xf numFmtId="44" fontId="8" fillId="0" borderId="0" xfId="0" applyNumberFormat="1" applyFont="1" applyAlignment="1">
      <alignment horizontal="center"/>
    </xf>
    <xf numFmtId="2" fontId="4" fillId="0" borderId="45" xfId="0" applyNumberFormat="1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right"/>
    </xf>
    <xf numFmtId="0" fontId="0" fillId="2" borderId="3" xfId="0" applyFill="1" applyBorder="1" applyAlignment="1">
      <alignment horizontal="left"/>
    </xf>
    <xf numFmtId="43" fontId="10" fillId="6" borderId="36" xfId="1" applyFont="1" applyFill="1" applyBorder="1" applyAlignment="1">
      <alignment horizontal="right" vertical="center" indent="1"/>
    </xf>
    <xf numFmtId="166" fontId="0" fillId="0" borderId="0" xfId="4" applyFont="1"/>
    <xf numFmtId="49" fontId="3" fillId="0" borderId="3" xfId="4" applyNumberFormat="1" applyFont="1" applyBorder="1" applyAlignment="1">
      <alignment horizontal="center" vertical="center"/>
    </xf>
    <xf numFmtId="166" fontId="3" fillId="0" borderId="3" xfId="4" applyFont="1" applyBorder="1" applyAlignment="1">
      <alignment horizontal="center" vertical="center"/>
    </xf>
    <xf numFmtId="0" fontId="3" fillId="0" borderId="3" xfId="4" applyNumberFormat="1" applyFont="1" applyBorder="1" applyAlignment="1">
      <alignment horizontal="center" vertical="center"/>
    </xf>
    <xf numFmtId="166" fontId="3" fillId="0" borderId="3" xfId="4" applyFont="1" applyBorder="1" applyAlignment="1">
      <alignment horizontal="center"/>
    </xf>
    <xf numFmtId="44" fontId="3" fillId="0" borderId="3" xfId="4" applyNumberFormat="1" applyFont="1" applyBorder="1" applyAlignment="1">
      <alignment horizontal="center" vertical="center"/>
    </xf>
    <xf numFmtId="44" fontId="3" fillId="11" borderId="6" xfId="4" applyNumberFormat="1" applyFont="1" applyFill="1" applyBorder="1" applyAlignment="1">
      <alignment vertical="center"/>
    </xf>
    <xf numFmtId="166" fontId="3" fillId="0" borderId="7" xfId="4" applyFont="1" applyBorder="1" applyAlignment="1">
      <alignment horizontal="center" vertical="center"/>
    </xf>
    <xf numFmtId="10" fontId="1" fillId="0" borderId="0" xfId="4" applyNumberFormat="1"/>
    <xf numFmtId="166" fontId="1" fillId="0" borderId="0" xfId="4"/>
    <xf numFmtId="49" fontId="1" fillId="0" borderId="7" xfId="4" applyNumberFormat="1" applyBorder="1" applyAlignment="1">
      <alignment horizontal="center"/>
    </xf>
    <xf numFmtId="166" fontId="0" fillId="0" borderId="3" xfId="4" applyFont="1" applyBorder="1"/>
    <xf numFmtId="44" fontId="0" fillId="0" borderId="3" xfId="4" applyNumberFormat="1" applyFont="1" applyBorder="1"/>
    <xf numFmtId="164" fontId="1" fillId="0" borderId="3" xfId="4" applyNumberFormat="1" applyBorder="1" applyAlignment="1">
      <alignment horizontal="center" vertical="center"/>
    </xf>
    <xf numFmtId="0" fontId="1" fillId="0" borderId="3" xfId="4" applyNumberFormat="1" applyBorder="1" applyAlignment="1">
      <alignment horizontal="center" vertical="center"/>
    </xf>
    <xf numFmtId="49" fontId="1" fillId="0" borderId="3" xfId="4" applyNumberFormat="1" applyBorder="1" applyAlignment="1">
      <alignment horizontal="center"/>
    </xf>
    <xf numFmtId="49" fontId="1" fillId="0" borderId="3" xfId="4" applyNumberFormat="1" applyBorder="1" applyAlignment="1">
      <alignment horizontal="center" vertical="center"/>
    </xf>
    <xf numFmtId="164" fontId="0" fillId="0" borderId="3" xfId="4" applyNumberFormat="1" applyFont="1" applyBorder="1"/>
    <xf numFmtId="44" fontId="1" fillId="0" borderId="3" xfId="4" applyNumberFormat="1" applyBorder="1" applyAlignment="1">
      <alignment horizontal="center"/>
    </xf>
    <xf numFmtId="44" fontId="1" fillId="0" borderId="6" xfId="4" applyNumberFormat="1" applyBorder="1"/>
    <xf numFmtId="44" fontId="1" fillId="0" borderId="3" xfId="4" applyNumberFormat="1" applyBorder="1"/>
    <xf numFmtId="166" fontId="1" fillId="0" borderId="0" xfId="4" applyAlignment="1">
      <alignment horizontal="center"/>
    </xf>
    <xf numFmtId="167" fontId="1" fillId="0" borderId="0" xfId="4" applyNumberFormat="1"/>
    <xf numFmtId="166" fontId="1" fillId="0" borderId="3" xfId="4" applyBorder="1"/>
    <xf numFmtId="166" fontId="1" fillId="0" borderId="3" xfId="4" applyBorder="1" applyAlignment="1">
      <alignment horizontal="center"/>
    </xf>
    <xf numFmtId="49" fontId="1" fillId="0" borderId="0" xfId="4" applyNumberFormat="1" applyAlignment="1">
      <alignment horizontal="center"/>
    </xf>
    <xf numFmtId="49" fontId="1" fillId="0" borderId="8" xfId="4" applyNumberFormat="1" applyBorder="1" applyAlignment="1">
      <alignment horizontal="center"/>
    </xf>
    <xf numFmtId="49" fontId="1" fillId="0" borderId="8" xfId="4" applyNumberFormat="1" applyBorder="1" applyAlignment="1">
      <alignment horizontal="center" vertical="center"/>
    </xf>
    <xf numFmtId="164" fontId="3" fillId="10" borderId="3" xfId="4" applyNumberFormat="1" applyFont="1" applyFill="1" applyBorder="1"/>
    <xf numFmtId="44" fontId="1" fillId="0" borderId="0" xfId="4" applyNumberFormat="1" applyAlignment="1">
      <alignment horizontal="center" vertical="center"/>
    </xf>
    <xf numFmtId="44" fontId="1" fillId="11" borderId="0" xfId="4" applyNumberFormat="1" applyFill="1" applyAlignment="1">
      <alignment vertical="center"/>
    </xf>
    <xf numFmtId="44" fontId="1" fillId="0" borderId="0" xfId="4" applyNumberFormat="1"/>
    <xf numFmtId="49" fontId="1" fillId="0" borderId="0" xfId="4" applyNumberFormat="1" applyAlignment="1">
      <alignment horizontal="center" vertical="center"/>
    </xf>
    <xf numFmtId="166" fontId="1" fillId="0" borderId="0" xfId="4" applyAlignment="1">
      <alignment horizontal="center" vertical="center"/>
    </xf>
    <xf numFmtId="0" fontId="1" fillId="0" borderId="0" xfId="4" applyNumberFormat="1" applyAlignment="1">
      <alignment horizontal="center" vertical="center"/>
    </xf>
    <xf numFmtId="44" fontId="1" fillId="0" borderId="3" xfId="4" applyNumberFormat="1" applyBorder="1" applyAlignment="1">
      <alignment horizontal="center" vertical="center"/>
    </xf>
    <xf numFmtId="164" fontId="1" fillId="0" borderId="0" xfId="4" applyNumberFormat="1"/>
    <xf numFmtId="164" fontId="1" fillId="0" borderId="0" xfId="4" applyNumberFormat="1" applyAlignment="1">
      <alignment horizontal="center" vertical="center"/>
    </xf>
    <xf numFmtId="44" fontId="1" fillId="0" borderId="0" xfId="4" applyNumberFormat="1" applyAlignment="1">
      <alignment vertical="center"/>
    </xf>
    <xf numFmtId="44" fontId="1" fillId="12" borderId="0" xfId="4" applyNumberFormat="1" applyFill="1"/>
    <xf numFmtId="44" fontId="3" fillId="0" borderId="0" xfId="4" applyNumberFormat="1" applyFont="1"/>
    <xf numFmtId="44" fontId="1" fillId="13" borderId="0" xfId="4" applyNumberFormat="1" applyFill="1"/>
    <xf numFmtId="44" fontId="0" fillId="0" borderId="8" xfId="4" applyNumberFormat="1" applyFont="1" applyBorder="1"/>
    <xf numFmtId="164" fontId="1" fillId="0" borderId="8" xfId="4" applyNumberFormat="1" applyBorder="1" applyAlignment="1">
      <alignment horizontal="center" vertical="center"/>
    </xf>
    <xf numFmtId="0" fontId="1" fillId="0" borderId="8" xfId="4" applyNumberFormat="1" applyBorder="1" applyAlignment="1">
      <alignment horizontal="center" vertical="center"/>
    </xf>
    <xf numFmtId="44" fontId="1" fillId="0" borderId="0" xfId="4" applyNumberFormat="1" applyAlignment="1">
      <alignment horizontal="center"/>
    </xf>
    <xf numFmtId="49" fontId="3" fillId="0" borderId="7" xfId="4" applyNumberFormat="1" applyFont="1" applyBorder="1" applyAlignment="1">
      <alignment horizontal="center" vertical="center"/>
    </xf>
    <xf numFmtId="166" fontId="3" fillId="0" borderId="0" xfId="4" applyFont="1" applyAlignment="1">
      <alignment horizontal="center" vertical="center"/>
    </xf>
    <xf numFmtId="0" fontId="0" fillId="0" borderId="1" xfId="0" applyBorder="1"/>
    <xf numFmtId="166" fontId="0" fillId="0" borderId="2" xfId="4" applyFont="1" applyBorder="1"/>
    <xf numFmtId="166" fontId="0" fillId="10" borderId="9" xfId="4" applyFont="1" applyFill="1" applyBorder="1"/>
    <xf numFmtId="44" fontId="3" fillId="10" borderId="0" xfId="4" applyNumberFormat="1" applyFont="1" applyFill="1"/>
    <xf numFmtId="166" fontId="0" fillId="0" borderId="3" xfId="4" applyFont="1" applyBorder="1" applyAlignment="1">
      <alignment horizontal="left"/>
    </xf>
    <xf numFmtId="0" fontId="0" fillId="10" borderId="0" xfId="0" applyFill="1"/>
    <xf numFmtId="10" fontId="10" fillId="10" borderId="20" xfId="0" applyNumberFormat="1" applyFont="1" applyFill="1" applyBorder="1" applyAlignment="1">
      <alignment horizontal="center" vertical="center"/>
    </xf>
    <xf numFmtId="10" fontId="10" fillId="10" borderId="20" xfId="3" applyNumberFormat="1" applyFont="1" applyFill="1" applyBorder="1" applyAlignment="1">
      <alignment horizontal="center" vertical="center" wrapText="1"/>
    </xf>
    <xf numFmtId="2" fontId="10" fillId="0" borderId="20" xfId="0" applyNumberFormat="1" applyFont="1" applyBorder="1" applyAlignment="1">
      <alignment horizontal="right" vertical="center" indent="1"/>
    </xf>
    <xf numFmtId="44" fontId="0" fillId="10" borderId="0" xfId="0" applyNumberFormat="1" applyFill="1"/>
    <xf numFmtId="1" fontId="3" fillId="10" borderId="3" xfId="0" applyNumberFormat="1" applyFont="1" applyFill="1" applyBorder="1" applyAlignment="1">
      <alignment horizontal="center"/>
    </xf>
    <xf numFmtId="2" fontId="5" fillId="0" borderId="47" xfId="0" applyNumberFormat="1" applyFont="1" applyBorder="1" applyAlignment="1">
      <alignment horizontal="center" vertical="center"/>
    </xf>
    <xf numFmtId="1" fontId="3" fillId="2" borderId="48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0" borderId="46" xfId="0" applyFont="1" applyBorder="1"/>
    <xf numFmtId="2" fontId="0" fillId="10" borderId="0" xfId="0" applyNumberFormat="1" applyFill="1" applyAlignment="1">
      <alignment horizontal="center"/>
    </xf>
    <xf numFmtId="44" fontId="8" fillId="10" borderId="0" xfId="0" applyNumberFormat="1" applyFont="1" applyFill="1"/>
    <xf numFmtId="1" fontId="0" fillId="0" borderId="3" xfId="0" applyNumberFormat="1" applyBorder="1" applyAlignment="1">
      <alignment vertical="center"/>
    </xf>
    <xf numFmtId="2" fontId="5" fillId="10" borderId="0" xfId="0" applyNumberFormat="1" applyFont="1" applyFill="1" applyAlignment="1">
      <alignment horizontal="center" vertical="center"/>
    </xf>
    <xf numFmtId="44" fontId="8" fillId="10" borderId="0" xfId="0" applyNumberFormat="1" applyFont="1" applyFill="1" applyAlignment="1">
      <alignment horizontal="center"/>
    </xf>
    <xf numFmtId="2" fontId="8" fillId="0" borderId="0" xfId="0" applyNumberFormat="1" applyFont="1"/>
    <xf numFmtId="2" fontId="0" fillId="10" borderId="15" xfId="0" applyNumberFormat="1" applyFill="1" applyBorder="1" applyAlignment="1">
      <alignment horizontal="center"/>
    </xf>
    <xf numFmtId="2" fontId="0" fillId="10" borderId="45" xfId="0" applyNumberFormat="1" applyFill="1" applyBorder="1" applyAlignment="1">
      <alignment horizontal="center"/>
    </xf>
    <xf numFmtId="2" fontId="0" fillId="0" borderId="39" xfId="0" applyNumberFormat="1" applyBorder="1" applyAlignment="1">
      <alignment horizontal="center" vertical="center"/>
    </xf>
    <xf numFmtId="2" fontId="5" fillId="14" borderId="3" xfId="0" applyNumberFormat="1" applyFont="1" applyFill="1" applyBorder="1" applyAlignment="1">
      <alignment horizontal="center" vertical="center"/>
    </xf>
    <xf numFmtId="2" fontId="5" fillId="14" borderId="5" xfId="0" applyNumberFormat="1" applyFont="1" applyFill="1" applyBorder="1" applyAlignment="1">
      <alignment horizontal="center" vertical="center"/>
    </xf>
    <xf numFmtId="2" fontId="5" fillId="11" borderId="3" xfId="0" applyNumberFormat="1" applyFont="1" applyFill="1" applyBorder="1" applyAlignment="1">
      <alignment horizontal="center" vertical="center"/>
    </xf>
    <xf numFmtId="2" fontId="5" fillId="15" borderId="3" xfId="0" applyNumberFormat="1" applyFont="1" applyFill="1" applyBorder="1" applyAlignment="1">
      <alignment horizontal="center" vertical="center"/>
    </xf>
    <xf numFmtId="2" fontId="5" fillId="12" borderId="3" xfId="0" applyNumberFormat="1" applyFont="1" applyFill="1" applyBorder="1" applyAlignment="1">
      <alignment horizontal="center" vertical="center"/>
    </xf>
    <xf numFmtId="2" fontId="5" fillId="16" borderId="3" xfId="0" applyNumberFormat="1" applyFont="1" applyFill="1" applyBorder="1" applyAlignment="1">
      <alignment horizontal="center" vertical="center"/>
    </xf>
    <xf numFmtId="2" fontId="5" fillId="17" borderId="3" xfId="0" applyNumberFormat="1" applyFont="1" applyFill="1" applyBorder="1" applyAlignment="1">
      <alignment horizontal="center" vertical="center"/>
    </xf>
    <xf numFmtId="2" fontId="5" fillId="17" borderId="1" xfId="0" applyNumberFormat="1" applyFont="1" applyFill="1" applyBorder="1" applyAlignment="1">
      <alignment horizontal="center" vertical="center"/>
    </xf>
    <xf numFmtId="2" fontId="5" fillId="18" borderId="1" xfId="0" applyNumberFormat="1" applyFont="1" applyFill="1" applyBorder="1" applyAlignment="1">
      <alignment horizontal="center" vertical="center"/>
    </xf>
    <xf numFmtId="2" fontId="5" fillId="19" borderId="3" xfId="0" applyNumberFormat="1" applyFont="1" applyFill="1" applyBorder="1" applyAlignment="1">
      <alignment horizontal="center" vertical="center"/>
    </xf>
    <xf numFmtId="2" fontId="5" fillId="19" borderId="5" xfId="0" applyNumberFormat="1" applyFont="1" applyFill="1" applyBorder="1" applyAlignment="1">
      <alignment horizontal="center" vertical="center"/>
    </xf>
    <xf numFmtId="0" fontId="5" fillId="8" borderId="6" xfId="0" applyFont="1" applyFill="1" applyBorder="1" applyAlignment="1">
      <alignment vertical="center"/>
    </xf>
    <xf numFmtId="0" fontId="5" fillId="8" borderId="3" xfId="0" applyFont="1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4" xfId="0" applyFill="1" applyBorder="1" applyAlignment="1">
      <alignment vertical="center"/>
    </xf>
    <xf numFmtId="0" fontId="0" fillId="8" borderId="9" xfId="0" applyFill="1" applyBorder="1" applyAlignment="1">
      <alignment vertical="center"/>
    </xf>
    <xf numFmtId="0" fontId="0" fillId="8" borderId="39" xfId="0" applyFill="1" applyBorder="1" applyAlignment="1">
      <alignment vertical="center"/>
    </xf>
    <xf numFmtId="2" fontId="0" fillId="0" borderId="45" xfId="0" applyNumberFormat="1" applyBorder="1" applyAlignment="1">
      <alignment horizontal="center"/>
    </xf>
    <xf numFmtId="168" fontId="10" fillId="0" borderId="24" xfId="0" applyNumberFormat="1" applyFont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/>
    </xf>
    <xf numFmtId="0" fontId="14" fillId="6" borderId="20" xfId="0" applyFont="1" applyFill="1" applyBorder="1" applyAlignment="1">
      <alignment horizontal="left" vertical="center"/>
    </xf>
    <xf numFmtId="0" fontId="14" fillId="0" borderId="20" xfId="0" applyFont="1" applyBorder="1" applyAlignment="1">
      <alignment horizontal="left" vertical="center"/>
    </xf>
    <xf numFmtId="0" fontId="22" fillId="0" borderId="16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33" xfId="0" applyFont="1" applyBorder="1" applyAlignment="1">
      <alignment horizontal="left" vertical="center" wrapText="1"/>
    </xf>
    <xf numFmtId="0" fontId="22" fillId="0" borderId="34" xfId="0" applyFont="1" applyBorder="1" applyAlignment="1">
      <alignment horizontal="left" vertical="center" wrapText="1"/>
    </xf>
    <xf numFmtId="0" fontId="22" fillId="0" borderId="35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49" fontId="10" fillId="6" borderId="17" xfId="0" applyNumberFormat="1" applyFont="1" applyFill="1" applyBorder="1" applyAlignment="1">
      <alignment horizontal="right" vertical="center" wrapText="1" indent="1"/>
    </xf>
    <xf numFmtId="49" fontId="10" fillId="6" borderId="29" xfId="0" applyNumberFormat="1" applyFont="1" applyFill="1" applyBorder="1" applyAlignment="1">
      <alignment horizontal="right" vertical="center" wrapText="1" indent="1"/>
    </xf>
    <xf numFmtId="43" fontId="0" fillId="0" borderId="29" xfId="1" applyFont="1" applyBorder="1" applyAlignment="1">
      <alignment horizontal="center" vertical="center"/>
    </xf>
    <xf numFmtId="43" fontId="0" fillId="0" borderId="30" xfId="1" applyFont="1" applyBorder="1" applyAlignment="1">
      <alignment horizontal="center" vertical="center"/>
    </xf>
    <xf numFmtId="43" fontId="0" fillId="0" borderId="0" xfId="1" applyFont="1" applyBorder="1" applyAlignment="1">
      <alignment horizontal="center" vertical="center"/>
    </xf>
    <xf numFmtId="0" fontId="30" fillId="3" borderId="17" xfId="0" applyFont="1" applyFill="1" applyBorder="1" applyAlignment="1">
      <alignment horizontal="center" vertical="center"/>
    </xf>
    <xf numFmtId="0" fontId="30" fillId="3" borderId="18" xfId="0" applyFont="1" applyFill="1" applyBorder="1" applyAlignment="1">
      <alignment horizontal="center" vertical="center"/>
    </xf>
    <xf numFmtId="0" fontId="30" fillId="3" borderId="19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left" vertical="center" wrapText="1"/>
    </xf>
    <xf numFmtId="0" fontId="22" fillId="0" borderId="30" xfId="0" applyFont="1" applyBorder="1" applyAlignment="1">
      <alignment horizontal="left" vertical="center" wrapText="1"/>
    </xf>
    <xf numFmtId="0" fontId="22" fillId="0" borderId="32" xfId="0" applyFont="1" applyBorder="1" applyAlignment="1">
      <alignment horizontal="left" vertical="center" wrapText="1"/>
    </xf>
    <xf numFmtId="49" fontId="10" fillId="9" borderId="6" xfId="0" applyNumberFormat="1" applyFont="1" applyFill="1" applyBorder="1" applyAlignment="1">
      <alignment horizontal="center" vertical="center" wrapText="1"/>
    </xf>
    <xf numFmtId="49" fontId="10" fillId="9" borderId="15" xfId="0" applyNumberFormat="1" applyFont="1" applyFill="1" applyBorder="1" applyAlignment="1">
      <alignment horizontal="center" vertical="center" wrapText="1"/>
    </xf>
    <xf numFmtId="49" fontId="10" fillId="9" borderId="7" xfId="0" applyNumberFormat="1" applyFont="1" applyFill="1" applyBorder="1" applyAlignment="1">
      <alignment horizontal="center" vertical="center" wrapText="1"/>
    </xf>
    <xf numFmtId="0" fontId="10" fillId="6" borderId="17" xfId="0" applyFont="1" applyFill="1" applyBorder="1" applyAlignment="1">
      <alignment horizontal="right" vertical="center" wrapText="1" indent="1"/>
    </xf>
    <xf numFmtId="0" fontId="10" fillId="6" borderId="18" xfId="0" applyFont="1" applyFill="1" applyBorder="1" applyAlignment="1">
      <alignment horizontal="right" vertical="center" wrapText="1" indent="1"/>
    </xf>
    <xf numFmtId="0" fontId="10" fillId="6" borderId="19" xfId="0" applyFont="1" applyFill="1" applyBorder="1" applyAlignment="1">
      <alignment horizontal="right" vertical="center" wrapText="1" indent="1"/>
    </xf>
    <xf numFmtId="49" fontId="10" fillId="0" borderId="26" xfId="0" applyNumberFormat="1" applyFont="1" applyBorder="1" applyAlignment="1">
      <alignment horizontal="center" vertical="top" wrapText="1"/>
    </xf>
    <xf numFmtId="0" fontId="0" fillId="0" borderId="31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4" fontId="10" fillId="0" borderId="26" xfId="0" applyNumberFormat="1" applyFont="1" applyBorder="1" applyAlignment="1">
      <alignment horizontal="right" vertical="top" indent="1"/>
    </xf>
    <xf numFmtId="0" fontId="0" fillId="0" borderId="31" xfId="0" applyBorder="1" applyAlignment="1">
      <alignment horizontal="right" vertical="top" indent="1"/>
    </xf>
    <xf numFmtId="0" fontId="0" fillId="0" borderId="21" xfId="0" applyBorder="1" applyAlignment="1">
      <alignment horizontal="right" vertical="top" indent="1"/>
    </xf>
    <xf numFmtId="0" fontId="17" fillId="0" borderId="20" xfId="0" applyFont="1" applyBorder="1" applyAlignment="1">
      <alignment horizontal="left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left" vertical="center"/>
    </xf>
    <xf numFmtId="0" fontId="14" fillId="6" borderId="18" xfId="0" applyFont="1" applyFill="1" applyBorder="1" applyAlignment="1">
      <alignment horizontal="left" vertical="center"/>
    </xf>
    <xf numFmtId="0" fontId="14" fillId="6" borderId="19" xfId="0" applyFont="1" applyFill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0" fillId="6" borderId="27" xfId="0" applyFont="1" applyFill="1" applyBorder="1" applyAlignment="1">
      <alignment horizontal="right" vertical="center" wrapText="1" indent="1"/>
    </xf>
    <xf numFmtId="0" fontId="10" fillId="6" borderId="28" xfId="0" applyFont="1" applyFill="1" applyBorder="1" applyAlignment="1">
      <alignment horizontal="right" vertical="center" wrapText="1" inden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6" borderId="20" xfId="0" applyFont="1" applyFill="1" applyBorder="1" applyAlignment="1">
      <alignment horizontal="right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0" fillId="7" borderId="20" xfId="0" applyFont="1" applyFill="1" applyBorder="1" applyAlignment="1">
      <alignment horizontal="right" vertical="center" wrapText="1" indent="1"/>
    </xf>
    <xf numFmtId="0" fontId="26" fillId="0" borderId="20" xfId="0" applyFont="1" applyBorder="1" applyAlignment="1">
      <alignment horizontal="left" vertical="center"/>
    </xf>
    <xf numFmtId="0" fontId="10" fillId="6" borderId="20" xfId="0" applyFont="1" applyFill="1" applyBorder="1" applyAlignment="1">
      <alignment horizontal="right" vertical="center" wrapText="1" indent="1"/>
    </xf>
    <xf numFmtId="0" fontId="10" fillId="3" borderId="17" xfId="0" applyFont="1" applyFill="1" applyBorder="1" applyAlignment="1">
      <alignment horizontal="center" wrapText="1"/>
    </xf>
    <xf numFmtId="0" fontId="10" fillId="3" borderId="18" xfId="0" applyFont="1" applyFill="1" applyBorder="1" applyAlignment="1">
      <alignment horizontal="center" wrapText="1"/>
    </xf>
    <xf numFmtId="0" fontId="10" fillId="3" borderId="19" xfId="0" applyFont="1" applyFill="1" applyBorder="1" applyAlignment="1">
      <alignment horizontal="center" wrapText="1"/>
    </xf>
    <xf numFmtId="0" fontId="26" fillId="0" borderId="20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 wrapText="1"/>
    </xf>
    <xf numFmtId="0" fontId="25" fillId="0" borderId="17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14" fillId="5" borderId="22" xfId="0" applyFont="1" applyFill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left" vertical="center" wrapText="1"/>
    </xf>
    <xf numFmtId="0" fontId="10" fillId="0" borderId="19" xfId="0" applyFont="1" applyBorder="1" applyAlignment="1" applyProtection="1">
      <alignment horizontal="justify" vertical="center" wrapText="1"/>
      <protection locked="0"/>
    </xf>
    <xf numFmtId="165" fontId="16" fillId="0" borderId="17" xfId="0" applyNumberFormat="1" applyFont="1" applyBorder="1" applyAlignment="1">
      <alignment horizontal="right" vertical="center" indent="1"/>
    </xf>
    <xf numFmtId="165" fontId="16" fillId="0" borderId="19" xfId="0" applyNumberFormat="1" applyFont="1" applyBorder="1" applyAlignment="1">
      <alignment horizontal="right" vertical="center" indent="1"/>
    </xf>
    <xf numFmtId="14" fontId="17" fillId="0" borderId="17" xfId="0" applyNumberFormat="1" applyFont="1" applyBorder="1" applyAlignment="1">
      <alignment horizontal="center" vertical="center" wrapText="1"/>
    </xf>
    <xf numFmtId="14" fontId="17" fillId="0" borderId="19" xfId="0" applyNumberFormat="1" applyFont="1" applyBorder="1" applyAlignment="1">
      <alignment horizontal="center" vertical="center" wrapText="1"/>
    </xf>
    <xf numFmtId="14" fontId="21" fillId="0" borderId="17" xfId="0" applyNumberFormat="1" applyFont="1" applyBorder="1" applyAlignment="1">
      <alignment horizontal="center" vertical="center" wrapText="1"/>
    </xf>
    <xf numFmtId="14" fontId="21" fillId="0" borderId="18" xfId="0" applyNumberFormat="1" applyFont="1" applyBorder="1" applyAlignment="1">
      <alignment horizontal="center" vertical="center" wrapText="1"/>
    </xf>
    <xf numFmtId="14" fontId="21" fillId="0" borderId="19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 wrapText="1"/>
    </xf>
    <xf numFmtId="165" fontId="10" fillId="0" borderId="17" xfId="0" applyNumberFormat="1" applyFont="1" applyBorder="1" applyAlignment="1">
      <alignment horizontal="center" vertical="center"/>
    </xf>
    <xf numFmtId="165" fontId="10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0" fontId="10" fillId="0" borderId="3" xfId="0" applyFont="1" applyBorder="1"/>
    <xf numFmtId="0" fontId="10" fillId="2" borderId="3" xfId="0" applyFont="1" applyFill="1" applyBorder="1"/>
    <xf numFmtId="0" fontId="9" fillId="0" borderId="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2" borderId="3" xfId="0" applyFill="1" applyBorder="1" applyAlignment="1">
      <alignment horizontal="right"/>
    </xf>
    <xf numFmtId="0" fontId="0" fillId="0" borderId="4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2" fontId="0" fillId="0" borderId="39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3" xfId="4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5">
    <cellStyle name="Moeda" xfId="2" builtinId="4"/>
    <cellStyle name="Normal" xfId="0" builtinId="0"/>
    <cellStyle name="Normal 2" xfId="4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RETARIO\2021\EMERGENCIAL%20-%20LIMPEZA\Limpeza%20Nova%20licita&#231;&#227;o\Planilha%20Servi&#231;o%20de%20limpeza_Montenegro%20-%20V5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is"/>
      <sheetName val="Cota por local"/>
      <sheetName val="Material Mensal"/>
      <sheetName val="Material Trimestral"/>
      <sheetName val="Uniformes e EPIs"/>
      <sheetName val="Equipamentos"/>
      <sheetName val="Pessoal"/>
      <sheetName val="Aditivo"/>
      <sheetName val="Composição Final"/>
      <sheetName val="Dotações"/>
      <sheetName val="Dotações PGM aditivo"/>
      <sheetName val="Dotações PGM"/>
      <sheetName val="Proporção"/>
      <sheetName val="Cálculos"/>
    </sheetNames>
    <sheetDataSet>
      <sheetData sheetId="0" refreshError="1"/>
      <sheetData sheetId="1" refreshError="1">
        <row r="34">
          <cell r="D34">
            <v>14.175883333333333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9"/>
  <sheetViews>
    <sheetView tabSelected="1" workbookViewId="0">
      <selection activeCell="I6" sqref="I6"/>
    </sheetView>
  </sheetViews>
  <sheetFormatPr defaultRowHeight="15"/>
  <cols>
    <col min="6" max="6" width="9.140625" bestFit="1" customWidth="1"/>
    <col min="9" max="9" width="15" customWidth="1"/>
  </cols>
  <sheetData>
    <row r="2" spans="2:9">
      <c r="B2" s="268" t="s">
        <v>217</v>
      </c>
      <c r="C2" s="268"/>
      <c r="D2" s="268"/>
      <c r="E2" s="268"/>
      <c r="F2" s="268"/>
      <c r="G2" s="268"/>
      <c r="H2" s="268"/>
      <c r="I2" s="268"/>
    </row>
    <row r="3" spans="2:9">
      <c r="B3" s="87"/>
      <c r="C3" s="269"/>
      <c r="D3" s="269"/>
      <c r="E3" s="269"/>
      <c r="F3" s="269"/>
      <c r="G3" s="269"/>
      <c r="H3" s="269"/>
      <c r="I3" s="110" t="s">
        <v>127</v>
      </c>
    </row>
    <row r="4" spans="2:9">
      <c r="B4" s="89" t="s">
        <v>123</v>
      </c>
      <c r="C4" s="270" t="s">
        <v>218</v>
      </c>
      <c r="D4" s="270"/>
      <c r="E4" s="270"/>
      <c r="F4" s="270"/>
      <c r="G4" s="270"/>
      <c r="H4" s="270"/>
      <c r="I4" s="84">
        <f>ROUND('Material Trimestral'!G10+'Material Mensal'!G19,2)</f>
        <v>2850.21</v>
      </c>
    </row>
    <row r="5" spans="2:9">
      <c r="B5" s="89" t="s">
        <v>130</v>
      </c>
      <c r="C5" s="270" t="s">
        <v>219</v>
      </c>
      <c r="D5" s="270"/>
      <c r="E5" s="270"/>
      <c r="F5" s="270"/>
      <c r="G5" s="270"/>
      <c r="H5" s="270"/>
      <c r="I5" s="84">
        <f>ROUND(Pessoal!J105,2)</f>
        <v>85825.44</v>
      </c>
    </row>
    <row r="6" spans="2:9">
      <c r="B6" s="158" t="s">
        <v>248</v>
      </c>
      <c r="C6" s="159"/>
      <c r="D6" s="159"/>
      <c r="E6" s="159"/>
      <c r="F6" s="159">
        <f>'Cota por local 650'!C35</f>
        <v>11262.180000000002</v>
      </c>
      <c r="G6" s="159" t="s">
        <v>249</v>
      </c>
      <c r="H6" s="160"/>
      <c r="I6" s="119">
        <f>SUM(I4:I5)</f>
        <v>88675.650000000009</v>
      </c>
    </row>
    <row r="7" spans="2:9">
      <c r="B7" s="158" t="s">
        <v>303</v>
      </c>
      <c r="C7" s="159"/>
      <c r="D7" s="159"/>
      <c r="E7" s="159"/>
      <c r="F7" s="159">
        <f>'Cota por local 650'!C35</f>
        <v>11262.180000000002</v>
      </c>
      <c r="G7" s="159" t="s">
        <v>249</v>
      </c>
      <c r="H7" s="160"/>
      <c r="I7" s="119">
        <f>I6*12</f>
        <v>1064107.8</v>
      </c>
    </row>
    <row r="8" spans="2:9">
      <c r="I8" s="120"/>
    </row>
    <row r="9" spans="2:9">
      <c r="I9" s="120"/>
    </row>
  </sheetData>
  <mergeCells count="4">
    <mergeCell ref="B2:I2"/>
    <mergeCell ref="C3:H3"/>
    <mergeCell ref="C4:H4"/>
    <mergeCell ref="C5:H5"/>
  </mergeCells>
  <phoneticPr fontId="31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4918"/>
  <sheetViews>
    <sheetView topLeftCell="B90" workbookViewId="0">
      <selection activeCell="I94" sqref="I94"/>
    </sheetView>
  </sheetViews>
  <sheetFormatPr defaultRowHeight="15"/>
  <cols>
    <col min="1" max="1" width="0" style="77" hidden="1" customWidth="1"/>
    <col min="2" max="2" width="7.5703125" style="118" customWidth="1"/>
    <col min="3" max="3" width="11.140625" style="118" customWidth="1"/>
    <col min="4" max="4" width="37.42578125" style="118" customWidth="1"/>
    <col min="5" max="8" width="7.42578125" style="118" customWidth="1"/>
    <col min="9" max="9" width="10.85546875" style="118" customWidth="1"/>
    <col min="10" max="10" width="14.5703125" style="81" bestFit="1" customWidth="1"/>
    <col min="11" max="11" width="14.140625" style="81" customWidth="1"/>
    <col min="257" max="257" width="7.5703125" customWidth="1"/>
    <col min="258" max="258" width="11.140625" customWidth="1"/>
    <col min="259" max="259" width="37.42578125" customWidth="1"/>
    <col min="260" max="263" width="7.42578125" customWidth="1"/>
    <col min="264" max="264" width="11.5703125" customWidth="1"/>
    <col min="265" max="265" width="14.140625" customWidth="1"/>
    <col min="513" max="513" width="7.5703125" customWidth="1"/>
    <col min="514" max="514" width="11.140625" customWidth="1"/>
    <col min="515" max="515" width="37.42578125" customWidth="1"/>
    <col min="516" max="519" width="7.42578125" customWidth="1"/>
    <col min="520" max="520" width="11.5703125" customWidth="1"/>
    <col min="521" max="521" width="14.140625" customWidth="1"/>
    <col min="769" max="769" width="7.5703125" customWidth="1"/>
    <col min="770" max="770" width="11.140625" customWidth="1"/>
    <col min="771" max="771" width="37.42578125" customWidth="1"/>
    <col min="772" max="775" width="7.42578125" customWidth="1"/>
    <col min="776" max="776" width="11.5703125" customWidth="1"/>
    <col min="777" max="777" width="14.140625" customWidth="1"/>
    <col min="1025" max="1025" width="7.5703125" customWidth="1"/>
    <col min="1026" max="1026" width="11.140625" customWidth="1"/>
    <col min="1027" max="1027" width="37.42578125" customWidth="1"/>
    <col min="1028" max="1031" width="7.42578125" customWidth="1"/>
    <col min="1032" max="1032" width="11.5703125" customWidth="1"/>
    <col min="1033" max="1033" width="14.140625" customWidth="1"/>
    <col min="1281" max="1281" width="7.5703125" customWidth="1"/>
    <col min="1282" max="1282" width="11.140625" customWidth="1"/>
    <col min="1283" max="1283" width="37.42578125" customWidth="1"/>
    <col min="1284" max="1287" width="7.42578125" customWidth="1"/>
    <col min="1288" max="1288" width="11.5703125" customWidth="1"/>
    <col min="1289" max="1289" width="14.140625" customWidth="1"/>
    <col min="1537" max="1537" width="7.5703125" customWidth="1"/>
    <col min="1538" max="1538" width="11.140625" customWidth="1"/>
    <col min="1539" max="1539" width="37.42578125" customWidth="1"/>
    <col min="1540" max="1543" width="7.42578125" customWidth="1"/>
    <col min="1544" max="1544" width="11.5703125" customWidth="1"/>
    <col min="1545" max="1545" width="14.140625" customWidth="1"/>
    <col min="1793" max="1793" width="7.5703125" customWidth="1"/>
    <col min="1794" max="1794" width="11.140625" customWidth="1"/>
    <col min="1795" max="1795" width="37.42578125" customWidth="1"/>
    <col min="1796" max="1799" width="7.42578125" customWidth="1"/>
    <col min="1800" max="1800" width="11.5703125" customWidth="1"/>
    <col min="1801" max="1801" width="14.140625" customWidth="1"/>
    <col min="2049" max="2049" width="7.5703125" customWidth="1"/>
    <col min="2050" max="2050" width="11.140625" customWidth="1"/>
    <col min="2051" max="2051" width="37.42578125" customWidth="1"/>
    <col min="2052" max="2055" width="7.42578125" customWidth="1"/>
    <col min="2056" max="2056" width="11.5703125" customWidth="1"/>
    <col min="2057" max="2057" width="14.140625" customWidth="1"/>
    <col min="2305" max="2305" width="7.5703125" customWidth="1"/>
    <col min="2306" max="2306" width="11.140625" customWidth="1"/>
    <col min="2307" max="2307" width="37.42578125" customWidth="1"/>
    <col min="2308" max="2311" width="7.42578125" customWidth="1"/>
    <col min="2312" max="2312" width="11.5703125" customWidth="1"/>
    <col min="2313" max="2313" width="14.140625" customWidth="1"/>
    <col min="2561" max="2561" width="7.5703125" customWidth="1"/>
    <col min="2562" max="2562" width="11.140625" customWidth="1"/>
    <col min="2563" max="2563" width="37.42578125" customWidth="1"/>
    <col min="2564" max="2567" width="7.42578125" customWidth="1"/>
    <col min="2568" max="2568" width="11.5703125" customWidth="1"/>
    <col min="2569" max="2569" width="14.140625" customWidth="1"/>
    <col min="2817" max="2817" width="7.5703125" customWidth="1"/>
    <col min="2818" max="2818" width="11.140625" customWidth="1"/>
    <col min="2819" max="2819" width="37.42578125" customWidth="1"/>
    <col min="2820" max="2823" width="7.42578125" customWidth="1"/>
    <col min="2824" max="2824" width="11.5703125" customWidth="1"/>
    <col min="2825" max="2825" width="14.140625" customWidth="1"/>
    <col min="3073" max="3073" width="7.5703125" customWidth="1"/>
    <col min="3074" max="3074" width="11.140625" customWidth="1"/>
    <col min="3075" max="3075" width="37.42578125" customWidth="1"/>
    <col min="3076" max="3079" width="7.42578125" customWidth="1"/>
    <col min="3080" max="3080" width="11.5703125" customWidth="1"/>
    <col min="3081" max="3081" width="14.140625" customWidth="1"/>
    <col min="3329" max="3329" width="7.5703125" customWidth="1"/>
    <col min="3330" max="3330" width="11.140625" customWidth="1"/>
    <col min="3331" max="3331" width="37.42578125" customWidth="1"/>
    <col min="3332" max="3335" width="7.42578125" customWidth="1"/>
    <col min="3336" max="3336" width="11.5703125" customWidth="1"/>
    <col min="3337" max="3337" width="14.140625" customWidth="1"/>
    <col min="3585" max="3585" width="7.5703125" customWidth="1"/>
    <col min="3586" max="3586" width="11.140625" customWidth="1"/>
    <col min="3587" max="3587" width="37.42578125" customWidth="1"/>
    <col min="3588" max="3591" width="7.42578125" customWidth="1"/>
    <col min="3592" max="3592" width="11.5703125" customWidth="1"/>
    <col min="3593" max="3593" width="14.140625" customWidth="1"/>
    <col min="3841" max="3841" width="7.5703125" customWidth="1"/>
    <col min="3842" max="3842" width="11.140625" customWidth="1"/>
    <col min="3843" max="3843" width="37.42578125" customWidth="1"/>
    <col min="3844" max="3847" width="7.42578125" customWidth="1"/>
    <col min="3848" max="3848" width="11.5703125" customWidth="1"/>
    <col min="3849" max="3849" width="14.140625" customWidth="1"/>
    <col min="4097" max="4097" width="7.5703125" customWidth="1"/>
    <col min="4098" max="4098" width="11.140625" customWidth="1"/>
    <col min="4099" max="4099" width="37.42578125" customWidth="1"/>
    <col min="4100" max="4103" width="7.42578125" customWidth="1"/>
    <col min="4104" max="4104" width="11.5703125" customWidth="1"/>
    <col min="4105" max="4105" width="14.140625" customWidth="1"/>
    <col min="4353" max="4353" width="7.5703125" customWidth="1"/>
    <col min="4354" max="4354" width="11.140625" customWidth="1"/>
    <col min="4355" max="4355" width="37.42578125" customWidth="1"/>
    <col min="4356" max="4359" width="7.42578125" customWidth="1"/>
    <col min="4360" max="4360" width="11.5703125" customWidth="1"/>
    <col min="4361" max="4361" width="14.140625" customWidth="1"/>
    <col min="4609" max="4609" width="7.5703125" customWidth="1"/>
    <col min="4610" max="4610" width="11.140625" customWidth="1"/>
    <col min="4611" max="4611" width="37.42578125" customWidth="1"/>
    <col min="4612" max="4615" width="7.42578125" customWidth="1"/>
    <col min="4616" max="4616" width="11.5703125" customWidth="1"/>
    <col min="4617" max="4617" width="14.140625" customWidth="1"/>
    <col min="4865" max="4865" width="7.5703125" customWidth="1"/>
    <col min="4866" max="4866" width="11.140625" customWidth="1"/>
    <col min="4867" max="4867" width="37.42578125" customWidth="1"/>
    <col min="4868" max="4871" width="7.42578125" customWidth="1"/>
    <col min="4872" max="4872" width="11.5703125" customWidth="1"/>
    <col min="4873" max="4873" width="14.140625" customWidth="1"/>
    <col min="5121" max="5121" width="7.5703125" customWidth="1"/>
    <col min="5122" max="5122" width="11.140625" customWidth="1"/>
    <col min="5123" max="5123" width="37.42578125" customWidth="1"/>
    <col min="5124" max="5127" width="7.42578125" customWidth="1"/>
    <col min="5128" max="5128" width="11.5703125" customWidth="1"/>
    <col min="5129" max="5129" width="14.140625" customWidth="1"/>
    <col min="5377" max="5377" width="7.5703125" customWidth="1"/>
    <col min="5378" max="5378" width="11.140625" customWidth="1"/>
    <col min="5379" max="5379" width="37.42578125" customWidth="1"/>
    <col min="5380" max="5383" width="7.42578125" customWidth="1"/>
    <col min="5384" max="5384" width="11.5703125" customWidth="1"/>
    <col min="5385" max="5385" width="14.140625" customWidth="1"/>
    <col min="5633" max="5633" width="7.5703125" customWidth="1"/>
    <col min="5634" max="5634" width="11.140625" customWidth="1"/>
    <col min="5635" max="5635" width="37.42578125" customWidth="1"/>
    <col min="5636" max="5639" width="7.42578125" customWidth="1"/>
    <col min="5640" max="5640" width="11.5703125" customWidth="1"/>
    <col min="5641" max="5641" width="14.140625" customWidth="1"/>
    <col min="5889" max="5889" width="7.5703125" customWidth="1"/>
    <col min="5890" max="5890" width="11.140625" customWidth="1"/>
    <col min="5891" max="5891" width="37.42578125" customWidth="1"/>
    <col min="5892" max="5895" width="7.42578125" customWidth="1"/>
    <col min="5896" max="5896" width="11.5703125" customWidth="1"/>
    <col min="5897" max="5897" width="14.140625" customWidth="1"/>
    <col min="6145" max="6145" width="7.5703125" customWidth="1"/>
    <col min="6146" max="6146" width="11.140625" customWidth="1"/>
    <col min="6147" max="6147" width="37.42578125" customWidth="1"/>
    <col min="6148" max="6151" width="7.42578125" customWidth="1"/>
    <col min="6152" max="6152" width="11.5703125" customWidth="1"/>
    <col min="6153" max="6153" width="14.140625" customWidth="1"/>
    <col min="6401" max="6401" width="7.5703125" customWidth="1"/>
    <col min="6402" max="6402" width="11.140625" customWidth="1"/>
    <col min="6403" max="6403" width="37.42578125" customWidth="1"/>
    <col min="6404" max="6407" width="7.42578125" customWidth="1"/>
    <col min="6408" max="6408" width="11.5703125" customWidth="1"/>
    <col min="6409" max="6409" width="14.140625" customWidth="1"/>
    <col min="6657" max="6657" width="7.5703125" customWidth="1"/>
    <col min="6658" max="6658" width="11.140625" customWidth="1"/>
    <col min="6659" max="6659" width="37.42578125" customWidth="1"/>
    <col min="6660" max="6663" width="7.42578125" customWidth="1"/>
    <col min="6664" max="6664" width="11.5703125" customWidth="1"/>
    <col min="6665" max="6665" width="14.140625" customWidth="1"/>
    <col min="6913" max="6913" width="7.5703125" customWidth="1"/>
    <col min="6914" max="6914" width="11.140625" customWidth="1"/>
    <col min="6915" max="6915" width="37.42578125" customWidth="1"/>
    <col min="6916" max="6919" width="7.42578125" customWidth="1"/>
    <col min="6920" max="6920" width="11.5703125" customWidth="1"/>
    <col min="6921" max="6921" width="14.140625" customWidth="1"/>
    <col min="7169" max="7169" width="7.5703125" customWidth="1"/>
    <col min="7170" max="7170" width="11.140625" customWidth="1"/>
    <col min="7171" max="7171" width="37.42578125" customWidth="1"/>
    <col min="7172" max="7175" width="7.42578125" customWidth="1"/>
    <col min="7176" max="7176" width="11.5703125" customWidth="1"/>
    <col min="7177" max="7177" width="14.140625" customWidth="1"/>
    <col min="7425" max="7425" width="7.5703125" customWidth="1"/>
    <col min="7426" max="7426" width="11.140625" customWidth="1"/>
    <col min="7427" max="7427" width="37.42578125" customWidth="1"/>
    <col min="7428" max="7431" width="7.42578125" customWidth="1"/>
    <col min="7432" max="7432" width="11.5703125" customWidth="1"/>
    <col min="7433" max="7433" width="14.140625" customWidth="1"/>
    <col min="7681" max="7681" width="7.5703125" customWidth="1"/>
    <col min="7682" max="7682" width="11.140625" customWidth="1"/>
    <col min="7683" max="7683" width="37.42578125" customWidth="1"/>
    <col min="7684" max="7687" width="7.42578125" customWidth="1"/>
    <col min="7688" max="7688" width="11.5703125" customWidth="1"/>
    <col min="7689" max="7689" width="14.140625" customWidth="1"/>
    <col min="7937" max="7937" width="7.5703125" customWidth="1"/>
    <col min="7938" max="7938" width="11.140625" customWidth="1"/>
    <col min="7939" max="7939" width="37.42578125" customWidth="1"/>
    <col min="7940" max="7943" width="7.42578125" customWidth="1"/>
    <col min="7944" max="7944" width="11.5703125" customWidth="1"/>
    <col min="7945" max="7945" width="14.140625" customWidth="1"/>
    <col min="8193" max="8193" width="7.5703125" customWidth="1"/>
    <col min="8194" max="8194" width="11.140625" customWidth="1"/>
    <col min="8195" max="8195" width="37.42578125" customWidth="1"/>
    <col min="8196" max="8199" width="7.42578125" customWidth="1"/>
    <col min="8200" max="8200" width="11.5703125" customWidth="1"/>
    <col min="8201" max="8201" width="14.140625" customWidth="1"/>
    <col min="8449" max="8449" width="7.5703125" customWidth="1"/>
    <col min="8450" max="8450" width="11.140625" customWidth="1"/>
    <col min="8451" max="8451" width="37.42578125" customWidth="1"/>
    <col min="8452" max="8455" width="7.42578125" customWidth="1"/>
    <col min="8456" max="8456" width="11.5703125" customWidth="1"/>
    <col min="8457" max="8457" width="14.140625" customWidth="1"/>
    <col min="8705" max="8705" width="7.5703125" customWidth="1"/>
    <col min="8706" max="8706" width="11.140625" customWidth="1"/>
    <col min="8707" max="8707" width="37.42578125" customWidth="1"/>
    <col min="8708" max="8711" width="7.42578125" customWidth="1"/>
    <col min="8712" max="8712" width="11.5703125" customWidth="1"/>
    <col min="8713" max="8713" width="14.140625" customWidth="1"/>
    <col min="8961" max="8961" width="7.5703125" customWidth="1"/>
    <col min="8962" max="8962" width="11.140625" customWidth="1"/>
    <col min="8963" max="8963" width="37.42578125" customWidth="1"/>
    <col min="8964" max="8967" width="7.42578125" customWidth="1"/>
    <col min="8968" max="8968" width="11.5703125" customWidth="1"/>
    <col min="8969" max="8969" width="14.140625" customWidth="1"/>
    <col min="9217" max="9217" width="7.5703125" customWidth="1"/>
    <col min="9218" max="9218" width="11.140625" customWidth="1"/>
    <col min="9219" max="9219" width="37.42578125" customWidth="1"/>
    <col min="9220" max="9223" width="7.42578125" customWidth="1"/>
    <col min="9224" max="9224" width="11.5703125" customWidth="1"/>
    <col min="9225" max="9225" width="14.140625" customWidth="1"/>
    <col min="9473" max="9473" width="7.5703125" customWidth="1"/>
    <col min="9474" max="9474" width="11.140625" customWidth="1"/>
    <col min="9475" max="9475" width="37.42578125" customWidth="1"/>
    <col min="9476" max="9479" width="7.42578125" customWidth="1"/>
    <col min="9480" max="9480" width="11.5703125" customWidth="1"/>
    <col min="9481" max="9481" width="14.140625" customWidth="1"/>
    <col min="9729" max="9729" width="7.5703125" customWidth="1"/>
    <col min="9730" max="9730" width="11.140625" customWidth="1"/>
    <col min="9731" max="9731" width="37.42578125" customWidth="1"/>
    <col min="9732" max="9735" width="7.42578125" customWidth="1"/>
    <col min="9736" max="9736" width="11.5703125" customWidth="1"/>
    <col min="9737" max="9737" width="14.140625" customWidth="1"/>
    <col min="9985" max="9985" width="7.5703125" customWidth="1"/>
    <col min="9986" max="9986" width="11.140625" customWidth="1"/>
    <col min="9987" max="9987" width="37.42578125" customWidth="1"/>
    <col min="9988" max="9991" width="7.42578125" customWidth="1"/>
    <col min="9992" max="9992" width="11.5703125" customWidth="1"/>
    <col min="9993" max="9993" width="14.140625" customWidth="1"/>
    <col min="10241" max="10241" width="7.5703125" customWidth="1"/>
    <col min="10242" max="10242" width="11.140625" customWidth="1"/>
    <col min="10243" max="10243" width="37.42578125" customWidth="1"/>
    <col min="10244" max="10247" width="7.42578125" customWidth="1"/>
    <col min="10248" max="10248" width="11.5703125" customWidth="1"/>
    <col min="10249" max="10249" width="14.140625" customWidth="1"/>
    <col min="10497" max="10497" width="7.5703125" customWidth="1"/>
    <col min="10498" max="10498" width="11.140625" customWidth="1"/>
    <col min="10499" max="10499" width="37.42578125" customWidth="1"/>
    <col min="10500" max="10503" width="7.42578125" customWidth="1"/>
    <col min="10504" max="10504" width="11.5703125" customWidth="1"/>
    <col min="10505" max="10505" width="14.140625" customWidth="1"/>
    <col min="10753" max="10753" width="7.5703125" customWidth="1"/>
    <col min="10754" max="10754" width="11.140625" customWidth="1"/>
    <col min="10755" max="10755" width="37.42578125" customWidth="1"/>
    <col min="10756" max="10759" width="7.42578125" customWidth="1"/>
    <col min="10760" max="10760" width="11.5703125" customWidth="1"/>
    <col min="10761" max="10761" width="14.140625" customWidth="1"/>
    <col min="11009" max="11009" width="7.5703125" customWidth="1"/>
    <col min="11010" max="11010" width="11.140625" customWidth="1"/>
    <col min="11011" max="11011" width="37.42578125" customWidth="1"/>
    <col min="11012" max="11015" width="7.42578125" customWidth="1"/>
    <col min="11016" max="11016" width="11.5703125" customWidth="1"/>
    <col min="11017" max="11017" width="14.140625" customWidth="1"/>
    <col min="11265" max="11265" width="7.5703125" customWidth="1"/>
    <col min="11266" max="11266" width="11.140625" customWidth="1"/>
    <col min="11267" max="11267" width="37.42578125" customWidth="1"/>
    <col min="11268" max="11271" width="7.42578125" customWidth="1"/>
    <col min="11272" max="11272" width="11.5703125" customWidth="1"/>
    <col min="11273" max="11273" width="14.140625" customWidth="1"/>
    <col min="11521" max="11521" width="7.5703125" customWidth="1"/>
    <col min="11522" max="11522" width="11.140625" customWidth="1"/>
    <col min="11523" max="11523" width="37.42578125" customWidth="1"/>
    <col min="11524" max="11527" width="7.42578125" customWidth="1"/>
    <col min="11528" max="11528" width="11.5703125" customWidth="1"/>
    <col min="11529" max="11529" width="14.140625" customWidth="1"/>
    <col min="11777" max="11777" width="7.5703125" customWidth="1"/>
    <col min="11778" max="11778" width="11.140625" customWidth="1"/>
    <col min="11779" max="11779" width="37.42578125" customWidth="1"/>
    <col min="11780" max="11783" width="7.42578125" customWidth="1"/>
    <col min="11784" max="11784" width="11.5703125" customWidth="1"/>
    <col min="11785" max="11785" width="14.140625" customWidth="1"/>
    <col min="12033" max="12033" width="7.5703125" customWidth="1"/>
    <col min="12034" max="12034" width="11.140625" customWidth="1"/>
    <col min="12035" max="12035" width="37.42578125" customWidth="1"/>
    <col min="12036" max="12039" width="7.42578125" customWidth="1"/>
    <col min="12040" max="12040" width="11.5703125" customWidth="1"/>
    <col min="12041" max="12041" width="14.140625" customWidth="1"/>
    <col min="12289" max="12289" width="7.5703125" customWidth="1"/>
    <col min="12290" max="12290" width="11.140625" customWidth="1"/>
    <col min="12291" max="12291" width="37.42578125" customWidth="1"/>
    <col min="12292" max="12295" width="7.42578125" customWidth="1"/>
    <col min="12296" max="12296" width="11.5703125" customWidth="1"/>
    <col min="12297" max="12297" width="14.140625" customWidth="1"/>
    <col min="12545" max="12545" width="7.5703125" customWidth="1"/>
    <col min="12546" max="12546" width="11.140625" customWidth="1"/>
    <col min="12547" max="12547" width="37.42578125" customWidth="1"/>
    <col min="12548" max="12551" width="7.42578125" customWidth="1"/>
    <col min="12552" max="12552" width="11.5703125" customWidth="1"/>
    <col min="12553" max="12553" width="14.140625" customWidth="1"/>
    <col min="12801" max="12801" width="7.5703125" customWidth="1"/>
    <col min="12802" max="12802" width="11.140625" customWidth="1"/>
    <col min="12803" max="12803" width="37.42578125" customWidth="1"/>
    <col min="12804" max="12807" width="7.42578125" customWidth="1"/>
    <col min="12808" max="12808" width="11.5703125" customWidth="1"/>
    <col min="12809" max="12809" width="14.140625" customWidth="1"/>
    <col min="13057" max="13057" width="7.5703125" customWidth="1"/>
    <col min="13058" max="13058" width="11.140625" customWidth="1"/>
    <col min="13059" max="13059" width="37.42578125" customWidth="1"/>
    <col min="13060" max="13063" width="7.42578125" customWidth="1"/>
    <col min="13064" max="13064" width="11.5703125" customWidth="1"/>
    <col min="13065" max="13065" width="14.140625" customWidth="1"/>
    <col min="13313" max="13313" width="7.5703125" customWidth="1"/>
    <col min="13314" max="13314" width="11.140625" customWidth="1"/>
    <col min="13315" max="13315" width="37.42578125" customWidth="1"/>
    <col min="13316" max="13319" width="7.42578125" customWidth="1"/>
    <col min="13320" max="13320" width="11.5703125" customWidth="1"/>
    <col min="13321" max="13321" width="14.140625" customWidth="1"/>
    <col min="13569" max="13569" width="7.5703125" customWidth="1"/>
    <col min="13570" max="13570" width="11.140625" customWidth="1"/>
    <col min="13571" max="13571" width="37.42578125" customWidth="1"/>
    <col min="13572" max="13575" width="7.42578125" customWidth="1"/>
    <col min="13576" max="13576" width="11.5703125" customWidth="1"/>
    <col min="13577" max="13577" width="14.140625" customWidth="1"/>
    <col min="13825" max="13825" width="7.5703125" customWidth="1"/>
    <col min="13826" max="13826" width="11.140625" customWidth="1"/>
    <col min="13827" max="13827" width="37.42578125" customWidth="1"/>
    <col min="13828" max="13831" width="7.42578125" customWidth="1"/>
    <col min="13832" max="13832" width="11.5703125" customWidth="1"/>
    <col min="13833" max="13833" width="14.140625" customWidth="1"/>
    <col min="14081" max="14081" width="7.5703125" customWidth="1"/>
    <col min="14082" max="14082" width="11.140625" customWidth="1"/>
    <col min="14083" max="14083" width="37.42578125" customWidth="1"/>
    <col min="14084" max="14087" width="7.42578125" customWidth="1"/>
    <col min="14088" max="14088" width="11.5703125" customWidth="1"/>
    <col min="14089" max="14089" width="14.140625" customWidth="1"/>
    <col min="14337" max="14337" width="7.5703125" customWidth="1"/>
    <col min="14338" max="14338" width="11.140625" customWidth="1"/>
    <col min="14339" max="14339" width="37.42578125" customWidth="1"/>
    <col min="14340" max="14343" width="7.42578125" customWidth="1"/>
    <col min="14344" max="14344" width="11.5703125" customWidth="1"/>
    <col min="14345" max="14345" width="14.140625" customWidth="1"/>
    <col min="14593" max="14593" width="7.5703125" customWidth="1"/>
    <col min="14594" max="14594" width="11.140625" customWidth="1"/>
    <col min="14595" max="14595" width="37.42578125" customWidth="1"/>
    <col min="14596" max="14599" width="7.42578125" customWidth="1"/>
    <col min="14600" max="14600" width="11.5703125" customWidth="1"/>
    <col min="14601" max="14601" width="14.140625" customWidth="1"/>
    <col min="14849" max="14849" width="7.5703125" customWidth="1"/>
    <col min="14850" max="14850" width="11.140625" customWidth="1"/>
    <col min="14851" max="14851" width="37.42578125" customWidth="1"/>
    <col min="14852" max="14855" width="7.42578125" customWidth="1"/>
    <col min="14856" max="14856" width="11.5703125" customWidth="1"/>
    <col min="14857" max="14857" width="14.140625" customWidth="1"/>
    <col min="15105" max="15105" width="7.5703125" customWidth="1"/>
    <col min="15106" max="15106" width="11.140625" customWidth="1"/>
    <col min="15107" max="15107" width="37.42578125" customWidth="1"/>
    <col min="15108" max="15111" width="7.42578125" customWidth="1"/>
    <col min="15112" max="15112" width="11.5703125" customWidth="1"/>
    <col min="15113" max="15113" width="14.140625" customWidth="1"/>
    <col min="15361" max="15361" width="7.5703125" customWidth="1"/>
    <col min="15362" max="15362" width="11.140625" customWidth="1"/>
    <col min="15363" max="15363" width="37.42578125" customWidth="1"/>
    <col min="15364" max="15367" width="7.42578125" customWidth="1"/>
    <col min="15368" max="15368" width="11.5703125" customWidth="1"/>
    <col min="15369" max="15369" width="14.140625" customWidth="1"/>
    <col min="15617" max="15617" width="7.5703125" customWidth="1"/>
    <col min="15618" max="15618" width="11.140625" customWidth="1"/>
    <col min="15619" max="15619" width="37.42578125" customWidth="1"/>
    <col min="15620" max="15623" width="7.42578125" customWidth="1"/>
    <col min="15624" max="15624" width="11.5703125" customWidth="1"/>
    <col min="15625" max="15625" width="14.140625" customWidth="1"/>
    <col min="15873" max="15873" width="7.5703125" customWidth="1"/>
    <col min="15874" max="15874" width="11.140625" customWidth="1"/>
    <col min="15875" max="15875" width="37.42578125" customWidth="1"/>
    <col min="15876" max="15879" width="7.42578125" customWidth="1"/>
    <col min="15880" max="15880" width="11.5703125" customWidth="1"/>
    <col min="15881" max="15881" width="14.140625" customWidth="1"/>
    <col min="16129" max="16129" width="7.5703125" customWidth="1"/>
    <col min="16130" max="16130" width="11.140625" customWidth="1"/>
    <col min="16131" max="16131" width="37.42578125" customWidth="1"/>
    <col min="16132" max="16135" width="7.42578125" customWidth="1"/>
    <col min="16136" max="16136" width="11.5703125" customWidth="1"/>
    <col min="16137" max="16137" width="14.140625" customWidth="1"/>
  </cols>
  <sheetData>
    <row r="2" spans="1:11" ht="23.25">
      <c r="B2" s="345" t="s">
        <v>111</v>
      </c>
      <c r="C2" s="345"/>
      <c r="D2" s="345"/>
      <c r="E2" s="345"/>
      <c r="F2" s="345"/>
      <c r="G2" s="345"/>
      <c r="H2" s="345"/>
      <c r="I2" s="345"/>
      <c r="J2" s="345"/>
      <c r="K2"/>
    </row>
    <row r="3" spans="1:11" ht="23.25">
      <c r="B3" s="346" t="s">
        <v>112</v>
      </c>
      <c r="C3" s="346"/>
      <c r="D3" s="346"/>
      <c r="E3" s="346"/>
      <c r="F3" s="346"/>
      <c r="G3" s="346"/>
      <c r="H3" s="346"/>
      <c r="I3" s="346"/>
      <c r="J3" s="346"/>
      <c r="K3"/>
    </row>
    <row r="4" spans="1:11">
      <c r="B4" s="347"/>
      <c r="C4" s="348"/>
      <c r="D4" s="348"/>
      <c r="E4" s="348"/>
      <c r="F4" s="348"/>
      <c r="G4" s="348"/>
      <c r="H4" s="348"/>
      <c r="I4" s="348"/>
      <c r="J4" s="348"/>
      <c r="K4" s="348"/>
    </row>
    <row r="5" spans="1:11" ht="15" customHeight="1">
      <c r="B5" s="349" t="s">
        <v>113</v>
      </c>
      <c r="C5" s="350"/>
      <c r="D5" s="350"/>
      <c r="E5" s="350"/>
      <c r="F5" s="350"/>
      <c r="G5" s="350"/>
      <c r="H5" s="350"/>
      <c r="I5" s="350"/>
      <c r="J5" s="350"/>
      <c r="K5" s="351"/>
    </row>
    <row r="6" spans="1:11">
      <c r="B6" s="78">
        <v>1</v>
      </c>
      <c r="C6" s="317" t="s">
        <v>114</v>
      </c>
      <c r="D6" s="317"/>
      <c r="E6" s="317"/>
      <c r="F6" s="317"/>
      <c r="G6" s="317"/>
      <c r="H6" s="317"/>
      <c r="I6" s="352" t="s">
        <v>115</v>
      </c>
      <c r="J6" s="353"/>
      <c r="K6" s="354"/>
    </row>
    <row r="7" spans="1:11">
      <c r="B7" s="78">
        <v>2</v>
      </c>
      <c r="C7" s="317" t="s">
        <v>304</v>
      </c>
      <c r="D7" s="317"/>
      <c r="E7" s="317"/>
      <c r="F7" s="317"/>
      <c r="G7" s="317"/>
      <c r="H7" s="317"/>
      <c r="I7" s="338">
        <f>(1765.86/44)*35</f>
        <v>1404.6613636363636</v>
      </c>
      <c r="J7" s="339"/>
      <c r="K7" s="79">
        <f>I7*1.5</f>
        <v>2106.9920454545454</v>
      </c>
    </row>
    <row r="8" spans="1:11" ht="15" customHeight="1">
      <c r="B8" s="78">
        <v>3</v>
      </c>
      <c r="C8" s="317" t="s">
        <v>116</v>
      </c>
      <c r="D8" s="317"/>
      <c r="E8" s="317"/>
      <c r="F8" s="317"/>
      <c r="G8" s="317"/>
      <c r="H8" s="317"/>
      <c r="I8" s="340" t="s">
        <v>117</v>
      </c>
      <c r="J8" s="341"/>
      <c r="K8" s="80" t="s">
        <v>118</v>
      </c>
    </row>
    <row r="9" spans="1:11" ht="15" customHeight="1">
      <c r="B9" s="78">
        <v>4</v>
      </c>
      <c r="C9" s="317" t="s">
        <v>305</v>
      </c>
      <c r="D9" s="317"/>
      <c r="E9" s="317"/>
      <c r="F9" s="317"/>
      <c r="G9" s="317"/>
      <c r="H9" s="317"/>
      <c r="I9" s="342" t="s">
        <v>306</v>
      </c>
      <c r="J9" s="343"/>
      <c r="K9" s="344"/>
    </row>
    <row r="10" spans="1:11">
      <c r="A10" s="81"/>
      <c r="B10" s="81"/>
      <c r="C10" s="81"/>
      <c r="D10" s="81"/>
      <c r="E10" s="81"/>
      <c r="F10" s="81"/>
      <c r="G10" s="81"/>
      <c r="H10" s="81"/>
      <c r="I10" s="81"/>
    </row>
    <row r="11" spans="1:11" ht="15" customHeight="1">
      <c r="B11" s="302" t="s">
        <v>119</v>
      </c>
      <c r="C11" s="303"/>
      <c r="D11" s="303"/>
      <c r="E11" s="303"/>
      <c r="F11" s="303"/>
      <c r="G11" s="303"/>
      <c r="H11" s="303"/>
      <c r="I11" s="303"/>
      <c r="J11" s="303"/>
      <c r="K11" s="304"/>
    </row>
    <row r="12" spans="1:11" ht="25.5">
      <c r="B12" s="82">
        <v>1</v>
      </c>
      <c r="C12" s="333" t="s">
        <v>120</v>
      </c>
      <c r="D12" s="333"/>
      <c r="E12" s="333"/>
      <c r="F12" s="333"/>
      <c r="G12" s="333"/>
      <c r="H12" s="333"/>
      <c r="I12" s="83" t="s">
        <v>121</v>
      </c>
      <c r="J12" s="82" t="s">
        <v>122</v>
      </c>
      <c r="K12" s="82" t="s">
        <v>122</v>
      </c>
    </row>
    <row r="13" spans="1:11" ht="15" customHeight="1">
      <c r="B13" s="78" t="s">
        <v>123</v>
      </c>
      <c r="C13" s="334" t="s">
        <v>229</v>
      </c>
      <c r="D13" s="335"/>
      <c r="E13" s="335"/>
      <c r="F13" s="335"/>
      <c r="G13" s="335"/>
      <c r="H13" s="335"/>
      <c r="I13" s="336"/>
      <c r="J13" s="84">
        <v>1765.86</v>
      </c>
      <c r="K13" s="84">
        <f>K7</f>
        <v>2106.9920454545454</v>
      </c>
    </row>
    <row r="14" spans="1:11">
      <c r="B14" s="78" t="s">
        <v>123</v>
      </c>
      <c r="C14" s="337" t="s">
        <v>307</v>
      </c>
      <c r="D14" s="337"/>
      <c r="E14" s="337"/>
      <c r="F14" s="337"/>
      <c r="G14" s="337"/>
      <c r="H14" s="337"/>
      <c r="I14" s="85">
        <v>0.4</v>
      </c>
      <c r="J14" s="84">
        <f>ROUND(I14*J13,2)</f>
        <v>706.34</v>
      </c>
      <c r="K14" s="84">
        <v>0</v>
      </c>
    </row>
    <row r="15" spans="1:11">
      <c r="B15" s="323" t="s">
        <v>124</v>
      </c>
      <c r="C15" s="323"/>
      <c r="D15" s="323"/>
      <c r="E15" s="323"/>
      <c r="F15" s="323"/>
      <c r="G15" s="323"/>
      <c r="H15" s="323"/>
      <c r="I15" s="323"/>
      <c r="J15" s="86">
        <f>I7+J14</f>
        <v>2111.0013636363637</v>
      </c>
      <c r="K15" s="86">
        <f>SUM(K13:K14)</f>
        <v>2106.9920454545454</v>
      </c>
    </row>
    <row r="16" spans="1:11">
      <c r="A16" s="81"/>
      <c r="B16" s="81"/>
      <c r="C16" s="81"/>
      <c r="D16" s="81"/>
      <c r="E16" s="81"/>
      <c r="F16" s="81"/>
      <c r="G16" s="81"/>
      <c r="H16" s="81"/>
      <c r="I16" s="81"/>
    </row>
    <row r="17" spans="1:11">
      <c r="B17" s="302" t="s">
        <v>125</v>
      </c>
      <c r="C17" s="303"/>
      <c r="D17" s="303"/>
      <c r="E17" s="303"/>
      <c r="F17" s="303"/>
      <c r="G17" s="303"/>
      <c r="H17" s="303"/>
      <c r="I17" s="303"/>
      <c r="J17" s="303"/>
      <c r="K17" s="304"/>
    </row>
    <row r="18" spans="1:11">
      <c r="B18" s="87">
        <v>2</v>
      </c>
      <c r="C18" s="316" t="s">
        <v>126</v>
      </c>
      <c r="D18" s="316"/>
      <c r="E18" s="316"/>
      <c r="F18" s="316"/>
      <c r="G18" s="316"/>
      <c r="H18" s="316"/>
      <c r="I18" s="316"/>
      <c r="J18" s="88" t="s">
        <v>127</v>
      </c>
      <c r="K18" s="88" t="s">
        <v>127</v>
      </c>
    </row>
    <row r="19" spans="1:11">
      <c r="B19" s="89" t="s">
        <v>123</v>
      </c>
      <c r="C19" s="330" t="s">
        <v>228</v>
      </c>
      <c r="D19" s="330"/>
      <c r="E19" s="330"/>
      <c r="F19" s="330"/>
      <c r="G19" s="330"/>
      <c r="H19" s="330"/>
      <c r="I19" s="330"/>
      <c r="J19" s="84">
        <f>IF(ROUND((21*I20*2)-(J13*0.06),2)&lt;0,0,ROUND((21*I20*2)-(J13*0.06),2))*1+(I20*2*21.726-0.06*J13)*0</f>
        <v>95.65</v>
      </c>
      <c r="K19" s="84">
        <f>IF(ROUND((21*I20*2)-(K13*0.06),2)&lt;0,0,ROUND((21*I20*2)-(K13*0.06),2))*1+(I20*2*21.726-0.06*K13)*0</f>
        <v>75.180000000000007</v>
      </c>
    </row>
    <row r="20" spans="1:11">
      <c r="B20" s="89"/>
      <c r="C20" s="331" t="s">
        <v>128</v>
      </c>
      <c r="D20" s="332"/>
      <c r="E20" s="332"/>
      <c r="F20" s="332"/>
      <c r="G20" s="332"/>
      <c r="H20" s="332"/>
      <c r="I20" s="90">
        <v>4.8</v>
      </c>
      <c r="J20" s="84" t="s">
        <v>129</v>
      </c>
      <c r="K20" s="84" t="s">
        <v>129</v>
      </c>
    </row>
    <row r="21" spans="1:11">
      <c r="B21" s="89" t="s">
        <v>130</v>
      </c>
      <c r="C21" s="330" t="s">
        <v>309</v>
      </c>
      <c r="D21" s="330"/>
      <c r="E21" s="330"/>
      <c r="F21" s="330"/>
      <c r="G21" s="330"/>
      <c r="H21" s="330"/>
      <c r="I21" s="330"/>
      <c r="J21" s="84">
        <f>ROUND((21*I22)-(0.19*21*I22),2)</f>
        <v>461.82</v>
      </c>
      <c r="K21" s="84">
        <f>ROUND((21*I22)-(0.19*21*I22),2)</f>
        <v>461.82</v>
      </c>
    </row>
    <row r="22" spans="1:11">
      <c r="B22" s="89"/>
      <c r="C22" s="332" t="s">
        <v>230</v>
      </c>
      <c r="D22" s="332"/>
      <c r="E22" s="332"/>
      <c r="F22" s="332"/>
      <c r="G22" s="332"/>
      <c r="H22" s="332"/>
      <c r="I22" s="90">
        <v>27.15</v>
      </c>
      <c r="J22" s="84" t="s">
        <v>131</v>
      </c>
      <c r="K22" s="84" t="s">
        <v>129</v>
      </c>
    </row>
    <row r="23" spans="1:11">
      <c r="B23" s="89" t="s">
        <v>132</v>
      </c>
      <c r="C23" s="330" t="s">
        <v>133</v>
      </c>
      <c r="D23" s="330"/>
      <c r="E23" s="330"/>
      <c r="F23" s="330"/>
      <c r="G23" s="330"/>
      <c r="H23" s="330"/>
      <c r="I23" s="330"/>
      <c r="J23" s="84">
        <v>0</v>
      </c>
      <c r="K23" s="84">
        <v>0</v>
      </c>
    </row>
    <row r="24" spans="1:11">
      <c r="B24" s="89" t="s">
        <v>134</v>
      </c>
      <c r="C24" s="329" t="s">
        <v>308</v>
      </c>
      <c r="D24" s="329"/>
      <c r="E24" s="329"/>
      <c r="F24" s="329"/>
      <c r="G24" s="329"/>
      <c r="H24" s="329"/>
      <c r="I24" s="329"/>
      <c r="J24" s="84">
        <v>80</v>
      </c>
      <c r="K24" s="84">
        <v>80</v>
      </c>
    </row>
    <row r="25" spans="1:11">
      <c r="B25" s="89" t="s">
        <v>135</v>
      </c>
      <c r="C25" s="329" t="s">
        <v>310</v>
      </c>
      <c r="D25" s="329"/>
      <c r="E25" s="329"/>
      <c r="F25" s="329"/>
      <c r="G25" s="329"/>
      <c r="H25" s="329"/>
      <c r="I25" s="329"/>
      <c r="J25" s="84">
        <v>25.52</v>
      </c>
      <c r="K25" s="84">
        <v>25.52</v>
      </c>
    </row>
    <row r="26" spans="1:11">
      <c r="B26" s="89" t="s">
        <v>136</v>
      </c>
      <c r="C26" s="329" t="s">
        <v>137</v>
      </c>
      <c r="D26" s="329"/>
      <c r="E26" s="329"/>
      <c r="F26" s="329"/>
      <c r="G26" s="329"/>
      <c r="H26" s="329"/>
      <c r="I26" s="329"/>
      <c r="J26" s="84">
        <v>0</v>
      </c>
      <c r="K26" s="84">
        <v>0</v>
      </c>
    </row>
    <row r="27" spans="1:11">
      <c r="B27" s="91"/>
      <c r="C27" s="292" t="s">
        <v>138</v>
      </c>
      <c r="D27" s="292"/>
      <c r="E27" s="292"/>
      <c r="F27" s="292"/>
      <c r="G27" s="292"/>
      <c r="H27" s="292"/>
      <c r="I27" s="292"/>
      <c r="J27" s="92">
        <f>SUM(J19:J26)</f>
        <v>662.99</v>
      </c>
      <c r="K27" s="92">
        <f>SUM(K19:K26)</f>
        <v>642.52</v>
      </c>
    </row>
    <row r="28" spans="1:11">
      <c r="A28" s="81"/>
      <c r="B28" s="81"/>
      <c r="C28" s="81"/>
      <c r="D28" s="81"/>
      <c r="E28" s="81"/>
      <c r="F28" s="81"/>
      <c r="G28" s="81"/>
      <c r="H28" s="81"/>
      <c r="I28" s="81"/>
    </row>
    <row r="29" spans="1:11" ht="15" customHeight="1">
      <c r="A29" s="81"/>
      <c r="B29" s="313" t="s">
        <v>139</v>
      </c>
      <c r="C29" s="314"/>
      <c r="D29" s="314"/>
      <c r="E29" s="314"/>
      <c r="F29" s="314"/>
      <c r="G29" s="314"/>
      <c r="H29" s="314"/>
      <c r="I29" s="314"/>
      <c r="J29" s="314"/>
      <c r="K29" s="315"/>
    </row>
    <row r="30" spans="1:11" ht="15" customHeight="1">
      <c r="B30" s="324" t="s">
        <v>140</v>
      </c>
      <c r="C30" s="325"/>
      <c r="D30" s="325"/>
      <c r="E30" s="325"/>
      <c r="F30" s="325"/>
      <c r="G30" s="325"/>
      <c r="H30" s="325"/>
      <c r="I30" s="325"/>
      <c r="J30" s="325"/>
      <c r="K30" s="326"/>
    </row>
    <row r="31" spans="1:11" ht="25.5">
      <c r="B31" s="93" t="s">
        <v>141</v>
      </c>
      <c r="C31" s="316" t="s">
        <v>142</v>
      </c>
      <c r="D31" s="316"/>
      <c r="E31" s="316"/>
      <c r="F31" s="316"/>
      <c r="G31" s="316"/>
      <c r="H31" s="316"/>
      <c r="I31" s="94" t="s">
        <v>121</v>
      </c>
      <c r="J31" s="88" t="s">
        <v>127</v>
      </c>
      <c r="K31" s="88" t="s">
        <v>127</v>
      </c>
    </row>
    <row r="32" spans="1:11">
      <c r="B32" s="95" t="s">
        <v>123</v>
      </c>
      <c r="C32" s="317" t="s">
        <v>143</v>
      </c>
      <c r="D32" s="317"/>
      <c r="E32" s="317"/>
      <c r="F32" s="317"/>
      <c r="G32" s="317"/>
      <c r="H32" s="317"/>
      <c r="I32" s="85">
        <v>0.2</v>
      </c>
      <c r="J32" s="84">
        <f t="shared" ref="J32:J39" si="0">ROUND($J$15*I32,2)</f>
        <v>422.2</v>
      </c>
      <c r="K32" s="84">
        <f t="shared" ref="K32:K39" si="1">ROUND($K$15*I32,2)</f>
        <v>421.4</v>
      </c>
    </row>
    <row r="33" spans="2:12">
      <c r="B33" s="95" t="s">
        <v>130</v>
      </c>
      <c r="C33" s="317" t="s">
        <v>144</v>
      </c>
      <c r="D33" s="317"/>
      <c r="E33" s="317"/>
      <c r="F33" s="317"/>
      <c r="G33" s="317"/>
      <c r="H33" s="317"/>
      <c r="I33" s="85">
        <v>1.4999999999999999E-2</v>
      </c>
      <c r="J33" s="84">
        <f t="shared" si="0"/>
        <v>31.67</v>
      </c>
      <c r="K33" s="84">
        <f t="shared" si="1"/>
        <v>31.6</v>
      </c>
    </row>
    <row r="34" spans="2:12">
      <c r="B34" s="95" t="s">
        <v>132</v>
      </c>
      <c r="C34" s="317" t="s">
        <v>145</v>
      </c>
      <c r="D34" s="317"/>
      <c r="E34" s="317"/>
      <c r="F34" s="317"/>
      <c r="G34" s="317"/>
      <c r="H34" s="317"/>
      <c r="I34" s="85">
        <v>0.01</v>
      </c>
      <c r="J34" s="84">
        <f t="shared" si="0"/>
        <v>21.11</v>
      </c>
      <c r="K34" s="84">
        <f t="shared" si="1"/>
        <v>21.07</v>
      </c>
    </row>
    <row r="35" spans="2:12">
      <c r="B35" s="95" t="s">
        <v>134</v>
      </c>
      <c r="C35" s="317" t="s">
        <v>146</v>
      </c>
      <c r="D35" s="317"/>
      <c r="E35" s="317"/>
      <c r="F35" s="317"/>
      <c r="G35" s="317"/>
      <c r="H35" s="317"/>
      <c r="I35" s="85">
        <v>2E-3</v>
      </c>
      <c r="J35" s="84">
        <f t="shared" si="0"/>
        <v>4.22</v>
      </c>
      <c r="K35" s="84">
        <f t="shared" si="1"/>
        <v>4.21</v>
      </c>
    </row>
    <row r="36" spans="2:12">
      <c r="B36" s="95" t="s">
        <v>147</v>
      </c>
      <c r="C36" s="317" t="s">
        <v>148</v>
      </c>
      <c r="D36" s="317"/>
      <c r="E36" s="317"/>
      <c r="F36" s="317"/>
      <c r="G36" s="317"/>
      <c r="H36" s="317"/>
      <c r="I36" s="85">
        <v>2.5000000000000001E-2</v>
      </c>
      <c r="J36" s="84">
        <f t="shared" si="0"/>
        <v>52.78</v>
      </c>
      <c r="K36" s="84">
        <f t="shared" si="1"/>
        <v>52.67</v>
      </c>
    </row>
    <row r="37" spans="2:12">
      <c r="B37" s="95" t="s">
        <v>135</v>
      </c>
      <c r="C37" s="317" t="s">
        <v>149</v>
      </c>
      <c r="D37" s="317"/>
      <c r="E37" s="317"/>
      <c r="F37" s="317"/>
      <c r="G37" s="317"/>
      <c r="H37" s="317"/>
      <c r="I37" s="85">
        <v>0.08</v>
      </c>
      <c r="J37" s="84">
        <f t="shared" si="0"/>
        <v>168.88</v>
      </c>
      <c r="K37" s="84">
        <f t="shared" si="1"/>
        <v>168.56</v>
      </c>
    </row>
    <row r="38" spans="2:12" ht="21.75" customHeight="1">
      <c r="B38" s="95" t="s">
        <v>136</v>
      </c>
      <c r="C38" s="328" t="s">
        <v>150</v>
      </c>
      <c r="D38" s="328"/>
      <c r="E38" s="96" t="s">
        <v>151</v>
      </c>
      <c r="F38" s="97">
        <v>0.03</v>
      </c>
      <c r="G38" s="98" t="s">
        <v>152</v>
      </c>
      <c r="H38" s="267">
        <v>1.0855999999999999</v>
      </c>
      <c r="I38" s="85">
        <f>ROUND((F38*H38),6)</f>
        <v>3.2568E-2</v>
      </c>
      <c r="J38" s="84">
        <f>ROUND($J$15*I38,2)</f>
        <v>68.75</v>
      </c>
      <c r="K38" s="84">
        <f t="shared" si="1"/>
        <v>68.62</v>
      </c>
    </row>
    <row r="39" spans="2:12">
      <c r="B39" s="95" t="s">
        <v>153</v>
      </c>
      <c r="C39" s="317" t="s">
        <v>154</v>
      </c>
      <c r="D39" s="317"/>
      <c r="E39" s="317"/>
      <c r="F39" s="317"/>
      <c r="G39" s="317"/>
      <c r="H39" s="317"/>
      <c r="I39" s="85">
        <v>6.0000000000000001E-3</v>
      </c>
      <c r="J39" s="84">
        <f t="shared" si="0"/>
        <v>12.67</v>
      </c>
      <c r="K39" s="84">
        <f t="shared" si="1"/>
        <v>12.64</v>
      </c>
    </row>
    <row r="40" spans="2:12">
      <c r="B40" s="323" t="s">
        <v>155</v>
      </c>
      <c r="C40" s="323"/>
      <c r="D40" s="323"/>
      <c r="E40" s="323"/>
      <c r="F40" s="323"/>
      <c r="G40" s="323"/>
      <c r="H40" s="323"/>
      <c r="I40" s="99">
        <f>SUM(I32:I39)</f>
        <v>0.37056800000000006</v>
      </c>
      <c r="J40" s="92">
        <f>SUM(J32:J39)</f>
        <v>782.28</v>
      </c>
      <c r="K40" s="92">
        <f>SUM(K32:K39)</f>
        <v>780.77</v>
      </c>
    </row>
    <row r="41" spans="2:12" ht="15" customHeight="1">
      <c r="B41" s="324" t="s">
        <v>156</v>
      </c>
      <c r="C41" s="325"/>
      <c r="D41" s="325"/>
      <c r="E41" s="325"/>
      <c r="F41" s="325"/>
      <c r="G41" s="325"/>
      <c r="H41" s="325"/>
      <c r="I41" s="325"/>
      <c r="J41" s="325"/>
      <c r="K41" s="326"/>
    </row>
    <row r="42" spans="2:12">
      <c r="B42" s="87" t="s">
        <v>157</v>
      </c>
      <c r="C42" s="316" t="s">
        <v>158</v>
      </c>
      <c r="D42" s="316"/>
      <c r="E42" s="316"/>
      <c r="F42" s="316"/>
      <c r="G42" s="316"/>
      <c r="H42" s="316"/>
      <c r="I42" s="316"/>
      <c r="J42" s="87" t="s">
        <v>127</v>
      </c>
      <c r="K42" s="87" t="s">
        <v>127</v>
      </c>
    </row>
    <row r="43" spans="2:12">
      <c r="B43" s="89" t="s">
        <v>123</v>
      </c>
      <c r="C43" s="317" t="s">
        <v>159</v>
      </c>
      <c r="D43" s="317"/>
      <c r="E43" s="317"/>
      <c r="F43" s="317"/>
      <c r="G43" s="317"/>
      <c r="H43" s="317"/>
      <c r="I43" s="231">
        <v>8.3299999999999999E-2</v>
      </c>
      <c r="J43" s="84">
        <f>ROUND($J$15*I43,2)</f>
        <v>175.85</v>
      </c>
      <c r="K43" s="84">
        <f>ROUND($K$15*I43,2)</f>
        <v>175.51</v>
      </c>
      <c r="L43" s="230"/>
    </row>
    <row r="44" spans="2:12">
      <c r="B44" s="89" t="s">
        <v>130</v>
      </c>
      <c r="C44" s="317" t="s">
        <v>160</v>
      </c>
      <c r="D44" s="317"/>
      <c r="E44" s="317"/>
      <c r="F44" s="317"/>
      <c r="G44" s="317"/>
      <c r="H44" s="317"/>
      <c r="I44" s="232">
        <v>2.7799999999999998E-2</v>
      </c>
      <c r="J44" s="84">
        <f>ROUND($J$15*I44,2)</f>
        <v>58.69</v>
      </c>
      <c r="K44" s="84">
        <f>ROUND($K$15*I44,2)</f>
        <v>58.57</v>
      </c>
      <c r="L44" s="230"/>
    </row>
    <row r="45" spans="2:12">
      <c r="B45" s="321" t="s">
        <v>161</v>
      </c>
      <c r="C45" s="321"/>
      <c r="D45" s="321"/>
      <c r="E45" s="321"/>
      <c r="F45" s="321"/>
      <c r="G45" s="321"/>
      <c r="H45" s="321"/>
      <c r="I45" s="321"/>
      <c r="J45" s="100">
        <f>SUM(J43:J44)</f>
        <v>234.54</v>
      </c>
      <c r="K45" s="100">
        <f>SUM(K43:K44)</f>
        <v>234.07999999999998</v>
      </c>
    </row>
    <row r="46" spans="2:12">
      <c r="B46" s="89" t="s">
        <v>132</v>
      </c>
      <c r="C46" s="327" t="s">
        <v>162</v>
      </c>
      <c r="D46" s="327"/>
      <c r="E46" s="327"/>
      <c r="F46" s="327"/>
      <c r="G46" s="327"/>
      <c r="H46" s="327"/>
      <c r="I46" s="327"/>
      <c r="J46" s="233">
        <f>ROUND(I40*J45,2)</f>
        <v>86.91</v>
      </c>
      <c r="K46" s="101">
        <f>ROUND(I40*K45,2)</f>
        <v>86.74</v>
      </c>
    </row>
    <row r="47" spans="2:12">
      <c r="B47" s="323" t="s">
        <v>155</v>
      </c>
      <c r="C47" s="323"/>
      <c r="D47" s="323"/>
      <c r="E47" s="323"/>
      <c r="F47" s="323"/>
      <c r="G47" s="323"/>
      <c r="H47" s="323"/>
      <c r="I47" s="323"/>
      <c r="J47" s="100">
        <f>SUM(J45:J46)</f>
        <v>321.45</v>
      </c>
      <c r="K47" s="102">
        <f>SUM(K45:K46)</f>
        <v>320.82</v>
      </c>
    </row>
    <row r="48" spans="2:12" ht="15" customHeight="1">
      <c r="B48" s="324" t="s">
        <v>163</v>
      </c>
      <c r="C48" s="325"/>
      <c r="D48" s="325"/>
      <c r="E48" s="325"/>
      <c r="F48" s="325"/>
      <c r="G48" s="325"/>
      <c r="H48" s="325"/>
      <c r="I48" s="325"/>
      <c r="J48" s="325"/>
      <c r="K48" s="326"/>
    </row>
    <row r="49" spans="2:12">
      <c r="B49" s="87" t="s">
        <v>164</v>
      </c>
      <c r="C49" s="269" t="s">
        <v>165</v>
      </c>
      <c r="D49" s="269"/>
      <c r="E49" s="269"/>
      <c r="F49" s="269"/>
      <c r="G49" s="269"/>
      <c r="H49" s="269"/>
      <c r="I49" s="269"/>
      <c r="J49" s="87" t="s">
        <v>127</v>
      </c>
      <c r="K49" s="87" t="s">
        <v>127</v>
      </c>
    </row>
    <row r="50" spans="2:12">
      <c r="B50" s="89" t="s">
        <v>123</v>
      </c>
      <c r="C50" s="317" t="s">
        <v>300</v>
      </c>
      <c r="D50" s="317"/>
      <c r="E50" s="317"/>
      <c r="F50" s="317"/>
      <c r="G50" s="317"/>
      <c r="H50" s="317"/>
      <c r="I50" s="85">
        <f>ROUND((1.33/12)*(4/12)*0.01,4)</f>
        <v>4.0000000000000002E-4</v>
      </c>
      <c r="J50" s="84">
        <f>ROUND($J$15*I50,2)</f>
        <v>0.84</v>
      </c>
      <c r="K50" s="84">
        <f>ROUND($K$15*I50,2)</f>
        <v>0.84</v>
      </c>
    </row>
    <row r="51" spans="2:12">
      <c r="B51" s="89" t="s">
        <v>130</v>
      </c>
      <c r="C51" s="317" t="s">
        <v>166</v>
      </c>
      <c r="D51" s="317"/>
      <c r="E51" s="317"/>
      <c r="F51" s="317"/>
      <c r="G51" s="317"/>
      <c r="H51" s="317"/>
      <c r="I51" s="317"/>
      <c r="J51" s="84">
        <f>ROUND($I$40*J50,2)</f>
        <v>0.31</v>
      </c>
      <c r="K51" s="84">
        <f>ROUND($I$40*K50,2)</f>
        <v>0.31</v>
      </c>
    </row>
    <row r="52" spans="2:12">
      <c r="B52" s="323" t="s">
        <v>155</v>
      </c>
      <c r="C52" s="323"/>
      <c r="D52" s="323"/>
      <c r="E52" s="323"/>
      <c r="F52" s="323"/>
      <c r="G52" s="323"/>
      <c r="H52" s="323"/>
      <c r="I52" s="323"/>
      <c r="J52" s="92">
        <f>SUM(J50:J51)</f>
        <v>1.1499999999999999</v>
      </c>
      <c r="K52" s="92">
        <f>SUM(K50:K51)</f>
        <v>1.1499999999999999</v>
      </c>
    </row>
    <row r="53" spans="2:12">
      <c r="B53" s="324" t="s">
        <v>167</v>
      </c>
      <c r="C53" s="325"/>
      <c r="D53" s="325"/>
      <c r="E53" s="325"/>
      <c r="F53" s="325"/>
      <c r="G53" s="325"/>
      <c r="H53" s="325"/>
      <c r="I53" s="325"/>
      <c r="J53" s="325"/>
      <c r="K53" s="326"/>
    </row>
    <row r="54" spans="2:12">
      <c r="B54" s="87" t="s">
        <v>168</v>
      </c>
      <c r="C54" s="269" t="s">
        <v>169</v>
      </c>
      <c r="D54" s="269"/>
      <c r="E54" s="269"/>
      <c r="F54" s="269"/>
      <c r="G54" s="269"/>
      <c r="H54" s="269"/>
      <c r="I54" s="269"/>
      <c r="J54" s="87" t="s">
        <v>127</v>
      </c>
      <c r="K54" s="87" t="s">
        <v>127</v>
      </c>
    </row>
    <row r="55" spans="2:12">
      <c r="B55" s="89" t="s">
        <v>123</v>
      </c>
      <c r="C55" s="317" t="s">
        <v>170</v>
      </c>
      <c r="D55" s="317"/>
      <c r="E55" s="317"/>
      <c r="F55" s="317"/>
      <c r="G55" s="317"/>
      <c r="H55" s="317"/>
      <c r="I55" s="85">
        <v>4.5999999999999999E-3</v>
      </c>
      <c r="J55" s="84">
        <f>ROUND( (J15/12)*(33/30)*5%,2)</f>
        <v>9.68</v>
      </c>
      <c r="K55" s="84">
        <f>ROUND( (K15/12)*(33/30)*5%,2)</f>
        <v>9.66</v>
      </c>
    </row>
    <row r="56" spans="2:12">
      <c r="B56" s="89" t="s">
        <v>130</v>
      </c>
      <c r="C56" s="317" t="s">
        <v>171</v>
      </c>
      <c r="D56" s="317"/>
      <c r="E56" s="317"/>
      <c r="F56" s="317"/>
      <c r="G56" s="317"/>
      <c r="H56" s="317"/>
      <c r="I56" s="89"/>
      <c r="J56" s="84">
        <f>ROUND($I$37*J55,2)</f>
        <v>0.77</v>
      </c>
      <c r="K56" s="84">
        <f>ROUND($I$37*K55,2)</f>
        <v>0.77</v>
      </c>
    </row>
    <row r="57" spans="2:12">
      <c r="B57" s="89" t="s">
        <v>132</v>
      </c>
      <c r="C57" s="317" t="s">
        <v>172</v>
      </c>
      <c r="D57" s="317"/>
      <c r="E57" s="317"/>
      <c r="F57" s="317"/>
      <c r="G57" s="317"/>
      <c r="H57" s="317"/>
      <c r="I57" s="85">
        <v>2.3999999999999998E-3</v>
      </c>
      <c r="J57" s="84">
        <f>ROUND($J$15*I57,2)</f>
        <v>5.07</v>
      </c>
      <c r="K57" s="84">
        <f>ROUND($K$15*I57,2)</f>
        <v>5.0599999999999996</v>
      </c>
    </row>
    <row r="58" spans="2:12">
      <c r="B58" s="89" t="s">
        <v>134</v>
      </c>
      <c r="C58" s="317" t="s">
        <v>173</v>
      </c>
      <c r="D58" s="317"/>
      <c r="E58" s="317"/>
      <c r="F58" s="317"/>
      <c r="G58" s="317"/>
      <c r="H58" s="317"/>
      <c r="I58" s="85">
        <v>1.9400000000000001E-2</v>
      </c>
      <c r="J58" s="84">
        <f>ROUND($J$15*I58,2)</f>
        <v>40.950000000000003</v>
      </c>
      <c r="K58" s="84">
        <f>ROUND($K$15*I58,2)</f>
        <v>40.880000000000003</v>
      </c>
    </row>
    <row r="59" spans="2:12">
      <c r="B59" s="89" t="s">
        <v>147</v>
      </c>
      <c r="C59" s="317" t="s">
        <v>174</v>
      </c>
      <c r="D59" s="317"/>
      <c r="E59" s="317"/>
      <c r="F59" s="317"/>
      <c r="G59" s="317"/>
      <c r="H59" s="317"/>
      <c r="I59" s="89"/>
      <c r="J59" s="84">
        <f>ROUND($I$37*J58,2)</f>
        <v>3.28</v>
      </c>
      <c r="K59" s="84">
        <f>ROUND($I$37*K58,2)</f>
        <v>3.27</v>
      </c>
    </row>
    <row r="60" spans="2:12">
      <c r="B60" s="89" t="s">
        <v>135</v>
      </c>
      <c r="C60" s="317" t="s">
        <v>175</v>
      </c>
      <c r="D60" s="317"/>
      <c r="E60" s="317"/>
      <c r="F60" s="317"/>
      <c r="G60" s="317"/>
      <c r="H60" s="317"/>
      <c r="I60" s="85">
        <f>ROUND(I58*0.032,4)</f>
        <v>5.9999999999999995E-4</v>
      </c>
      <c r="J60" s="84">
        <f>ROUND($J$15*I60,2)</f>
        <v>1.27</v>
      </c>
      <c r="K60" s="84">
        <f>ROUND($K$15*I60,2)</f>
        <v>1.26</v>
      </c>
    </row>
    <row r="61" spans="2:12">
      <c r="B61" s="323" t="s">
        <v>155</v>
      </c>
      <c r="C61" s="323"/>
      <c r="D61" s="323"/>
      <c r="E61" s="323"/>
      <c r="F61" s="323"/>
      <c r="G61" s="323"/>
      <c r="H61" s="323"/>
      <c r="I61" s="323"/>
      <c r="J61" s="92">
        <f>SUM(J55:J60)</f>
        <v>61.02</v>
      </c>
      <c r="K61" s="92">
        <f>SUM(K55:K60)</f>
        <v>60.900000000000006</v>
      </c>
    </row>
    <row r="62" spans="2:12" ht="15" customHeight="1">
      <c r="B62" s="324" t="s">
        <v>176</v>
      </c>
      <c r="C62" s="325"/>
      <c r="D62" s="325"/>
      <c r="E62" s="325"/>
      <c r="F62" s="325"/>
      <c r="G62" s="325"/>
      <c r="H62" s="325"/>
      <c r="I62" s="325"/>
      <c r="J62" s="325"/>
      <c r="K62" s="326"/>
    </row>
    <row r="63" spans="2:12">
      <c r="B63" s="103" t="s">
        <v>177</v>
      </c>
      <c r="C63" s="269" t="s">
        <v>178</v>
      </c>
      <c r="D63" s="269"/>
      <c r="E63" s="269"/>
      <c r="F63" s="269"/>
      <c r="G63" s="269"/>
      <c r="H63" s="269"/>
      <c r="I63" s="269"/>
      <c r="J63" s="103" t="s">
        <v>127</v>
      </c>
      <c r="K63" s="103" t="s">
        <v>127</v>
      </c>
    </row>
    <row r="64" spans="2:12">
      <c r="B64" s="104" t="s">
        <v>123</v>
      </c>
      <c r="C64" s="317" t="s">
        <v>179</v>
      </c>
      <c r="D64" s="317"/>
      <c r="E64" s="317"/>
      <c r="F64" s="317"/>
      <c r="G64" s="317"/>
      <c r="H64" s="317"/>
      <c r="I64" s="85">
        <v>8.3299999999999999E-2</v>
      </c>
      <c r="J64" s="84">
        <f>ROUND($J$15*I64,2)</f>
        <v>175.85</v>
      </c>
      <c r="K64" s="84">
        <f>ROUND($K$15*I64,2)</f>
        <v>175.51</v>
      </c>
      <c r="L64" s="105"/>
    </row>
    <row r="65" spans="2:11">
      <c r="B65" s="104" t="s">
        <v>130</v>
      </c>
      <c r="C65" s="317" t="s">
        <v>301</v>
      </c>
      <c r="D65" s="317"/>
      <c r="E65" s="317"/>
      <c r="F65" s="317"/>
      <c r="G65" s="317"/>
      <c r="H65" s="317"/>
      <c r="I65" s="85">
        <f>ROUND(((1/30)*5)/12*0.25,4)</f>
        <v>3.5000000000000001E-3</v>
      </c>
      <c r="J65" s="84">
        <f>ROUND(I65*$J$15,2)</f>
        <v>7.39</v>
      </c>
      <c r="K65" s="84">
        <f>ROUND($K$15*I65,2)</f>
        <v>7.37</v>
      </c>
    </row>
    <row r="66" spans="2:11">
      <c r="B66" s="104" t="s">
        <v>132</v>
      </c>
      <c r="C66" s="317" t="s">
        <v>180</v>
      </c>
      <c r="D66" s="317"/>
      <c r="E66" s="317"/>
      <c r="F66" s="317"/>
      <c r="G66" s="317"/>
      <c r="H66" s="317"/>
      <c r="I66" s="85">
        <f>ROUND(((1/30)*5)/12*0.015,4)</f>
        <v>2.0000000000000001E-4</v>
      </c>
      <c r="J66" s="84">
        <f>ROUND(I66*J15,2)</f>
        <v>0.42</v>
      </c>
      <c r="K66" s="84">
        <f>ROUND($K$15*I66,2)</f>
        <v>0.42</v>
      </c>
    </row>
    <row r="67" spans="2:11">
      <c r="B67" s="104" t="s">
        <v>134</v>
      </c>
      <c r="C67" s="317" t="s">
        <v>302</v>
      </c>
      <c r="D67" s="317"/>
      <c r="E67" s="317"/>
      <c r="F67" s="317"/>
      <c r="G67" s="317"/>
      <c r="H67" s="317"/>
      <c r="I67" s="85">
        <f>ROUND(((1/30)*1.5)/12,4)</f>
        <v>4.1999999999999997E-3</v>
      </c>
      <c r="J67" s="84">
        <f>ROUND(I67*J15,2)</f>
        <v>8.8699999999999992</v>
      </c>
      <c r="K67" s="84">
        <f>ROUND($K$15*I67,2)</f>
        <v>8.85</v>
      </c>
    </row>
    <row r="68" spans="2:11">
      <c r="B68" s="104" t="s">
        <v>147</v>
      </c>
      <c r="C68" s="317" t="s">
        <v>181</v>
      </c>
      <c r="D68" s="317"/>
      <c r="E68" s="317"/>
      <c r="F68" s="317"/>
      <c r="G68" s="317"/>
      <c r="H68" s="317"/>
      <c r="I68" s="85">
        <v>2.9999999999999997E-4</v>
      </c>
      <c r="J68" s="84">
        <f>ROUND(I68*J15,2)</f>
        <v>0.63</v>
      </c>
      <c r="K68" s="84">
        <f>ROUND($K$15*I68,2)</f>
        <v>0.63</v>
      </c>
    </row>
    <row r="69" spans="2:11">
      <c r="B69" s="321" t="s">
        <v>161</v>
      </c>
      <c r="C69" s="321"/>
      <c r="D69" s="321"/>
      <c r="E69" s="321"/>
      <c r="F69" s="321"/>
      <c r="G69" s="321"/>
      <c r="H69" s="321"/>
      <c r="I69" s="321"/>
      <c r="J69" s="92">
        <f>SUM(J64:J68)</f>
        <v>193.15999999999997</v>
      </c>
      <c r="K69" s="92">
        <f>SUM(K64:K68)</f>
        <v>192.77999999999997</v>
      </c>
    </row>
    <row r="70" spans="2:11">
      <c r="B70" s="104" t="s">
        <v>136</v>
      </c>
      <c r="C70" s="322" t="s">
        <v>166</v>
      </c>
      <c r="D70" s="322"/>
      <c r="E70" s="322"/>
      <c r="F70" s="322"/>
      <c r="G70" s="322"/>
      <c r="H70" s="322"/>
      <c r="I70" s="322"/>
      <c r="J70" s="84">
        <f>ROUND(I40*J69,2)</f>
        <v>71.58</v>
      </c>
      <c r="K70" s="84">
        <f>ROUND(I40*K69,2)</f>
        <v>71.44</v>
      </c>
    </row>
    <row r="71" spans="2:11">
      <c r="B71" s="323" t="s">
        <v>155</v>
      </c>
      <c r="C71" s="323"/>
      <c r="D71" s="323"/>
      <c r="E71" s="323"/>
      <c r="F71" s="323"/>
      <c r="G71" s="323"/>
      <c r="H71" s="323"/>
      <c r="I71" s="323"/>
      <c r="J71" s="92">
        <f>SUM(J69:J70)</f>
        <v>264.73999999999995</v>
      </c>
      <c r="K71" s="92">
        <f>SUM(K69:K70)</f>
        <v>264.21999999999997</v>
      </c>
    </row>
    <row r="72" spans="2:11">
      <c r="B72" s="324" t="s">
        <v>182</v>
      </c>
      <c r="C72" s="325"/>
      <c r="D72" s="325"/>
      <c r="E72" s="325"/>
      <c r="F72" s="325"/>
      <c r="G72" s="325"/>
      <c r="H72" s="325"/>
      <c r="I72" s="325"/>
      <c r="J72" s="325"/>
      <c r="K72" s="326"/>
    </row>
    <row r="73" spans="2:11">
      <c r="B73" s="87">
        <v>3</v>
      </c>
      <c r="C73" s="316" t="s">
        <v>183</v>
      </c>
      <c r="D73" s="316"/>
      <c r="E73" s="316"/>
      <c r="F73" s="316"/>
      <c r="G73" s="316"/>
      <c r="H73" s="316"/>
      <c r="I73" s="316"/>
      <c r="J73" s="87" t="s">
        <v>127</v>
      </c>
      <c r="K73" s="87" t="s">
        <v>127</v>
      </c>
    </row>
    <row r="74" spans="2:11">
      <c r="B74" s="89" t="s">
        <v>141</v>
      </c>
      <c r="C74" s="317" t="s">
        <v>184</v>
      </c>
      <c r="D74" s="317"/>
      <c r="E74" s="317"/>
      <c r="F74" s="317"/>
      <c r="G74" s="317"/>
      <c r="H74" s="317"/>
      <c r="I74" s="106"/>
      <c r="J74" s="84">
        <f>J47</f>
        <v>321.45</v>
      </c>
      <c r="K74" s="84">
        <f>K47</f>
        <v>320.82</v>
      </c>
    </row>
    <row r="75" spans="2:11">
      <c r="B75" s="89" t="s">
        <v>157</v>
      </c>
      <c r="C75" s="317" t="s">
        <v>142</v>
      </c>
      <c r="D75" s="317"/>
      <c r="E75" s="317"/>
      <c r="F75" s="317"/>
      <c r="G75" s="317"/>
      <c r="H75" s="317"/>
      <c r="I75" s="106"/>
      <c r="J75" s="84">
        <f>J40</f>
        <v>782.28</v>
      </c>
      <c r="K75" s="84">
        <f>K40</f>
        <v>780.77</v>
      </c>
    </row>
    <row r="76" spans="2:11">
      <c r="B76" s="89" t="s">
        <v>164</v>
      </c>
      <c r="C76" s="317" t="s">
        <v>165</v>
      </c>
      <c r="D76" s="317"/>
      <c r="E76" s="317"/>
      <c r="F76" s="317"/>
      <c r="G76" s="317"/>
      <c r="H76" s="317"/>
      <c r="I76" s="106"/>
      <c r="J76" s="84">
        <f>J52</f>
        <v>1.1499999999999999</v>
      </c>
      <c r="K76" s="84">
        <f>K52</f>
        <v>1.1499999999999999</v>
      </c>
    </row>
    <row r="77" spans="2:11">
      <c r="B77" s="89" t="s">
        <v>168</v>
      </c>
      <c r="C77" s="317" t="s">
        <v>185</v>
      </c>
      <c r="D77" s="317"/>
      <c r="E77" s="317"/>
      <c r="F77" s="317"/>
      <c r="G77" s="317"/>
      <c r="H77" s="317"/>
      <c r="I77" s="106"/>
      <c r="J77" s="84">
        <f>J61</f>
        <v>61.02</v>
      </c>
      <c r="K77" s="84">
        <f>K61</f>
        <v>60.900000000000006</v>
      </c>
    </row>
    <row r="78" spans="2:11">
      <c r="B78" s="89" t="s">
        <v>177</v>
      </c>
      <c r="C78" s="317" t="s">
        <v>186</v>
      </c>
      <c r="D78" s="317"/>
      <c r="E78" s="317"/>
      <c r="F78" s="317"/>
      <c r="G78" s="317"/>
      <c r="H78" s="317"/>
      <c r="I78" s="106"/>
      <c r="J78" s="107">
        <f>J71</f>
        <v>264.73999999999995</v>
      </c>
      <c r="K78" s="107">
        <f>K71</f>
        <v>264.21999999999997</v>
      </c>
    </row>
    <row r="79" spans="2:11">
      <c r="B79" s="311" t="s">
        <v>155</v>
      </c>
      <c r="C79" s="311"/>
      <c r="D79" s="311"/>
      <c r="E79" s="311"/>
      <c r="F79" s="311"/>
      <c r="G79" s="311"/>
      <c r="H79" s="311"/>
      <c r="I79" s="312"/>
      <c r="J79" s="108">
        <f>SUM(J74:J78)</f>
        <v>1430.64</v>
      </c>
      <c r="K79" s="108">
        <f>SUM(K74:K78)</f>
        <v>1427.8600000000001</v>
      </c>
    </row>
    <row r="80" spans="2:11">
      <c r="B80" s="81"/>
      <c r="C80" s="81"/>
      <c r="D80" s="81"/>
      <c r="E80" s="81"/>
      <c r="F80" s="81"/>
      <c r="G80" s="81"/>
      <c r="H80" s="81"/>
      <c r="I80" s="81"/>
    </row>
    <row r="81" spans="1:11">
      <c r="B81" s="313" t="s">
        <v>187</v>
      </c>
      <c r="C81" s="314"/>
      <c r="D81" s="314"/>
      <c r="E81" s="314"/>
      <c r="F81" s="314"/>
      <c r="G81" s="314"/>
      <c r="H81" s="314"/>
      <c r="I81" s="314"/>
      <c r="J81" s="314"/>
      <c r="K81" s="315"/>
    </row>
    <row r="82" spans="1:11">
      <c r="B82" s="87">
        <v>4</v>
      </c>
      <c r="C82" s="316" t="s">
        <v>188</v>
      </c>
      <c r="D82" s="316"/>
      <c r="E82" s="316"/>
      <c r="F82" s="316"/>
      <c r="G82" s="316"/>
      <c r="H82" s="316"/>
      <c r="I82" s="316"/>
      <c r="J82" s="87" t="s">
        <v>127</v>
      </c>
      <c r="K82" s="87" t="s">
        <v>127</v>
      </c>
    </row>
    <row r="83" spans="1:11">
      <c r="A83" s="109" t="s">
        <v>189</v>
      </c>
      <c r="B83" s="89" t="s">
        <v>123</v>
      </c>
      <c r="C83" s="317" t="s">
        <v>190</v>
      </c>
      <c r="D83" s="317"/>
      <c r="E83" s="317"/>
      <c r="F83" s="317"/>
      <c r="G83" s="317"/>
      <c r="H83" s="317"/>
      <c r="I83" s="317"/>
      <c r="J83" s="84">
        <f>'Uniformes e EPIs'!J12</f>
        <v>43.929922321125204</v>
      </c>
      <c r="K83" s="84">
        <f>'[1]Uniformes e EPIs'!M12</f>
        <v>0</v>
      </c>
    </row>
    <row r="84" spans="1:11">
      <c r="B84" s="318" t="s">
        <v>191</v>
      </c>
      <c r="C84" s="318"/>
      <c r="D84" s="318"/>
      <c r="E84" s="318"/>
      <c r="F84" s="318"/>
      <c r="G84" s="318"/>
      <c r="H84" s="318"/>
      <c r="I84" s="318"/>
      <c r="J84" s="92">
        <f>ROUND(SUM(J83:J83),2)</f>
        <v>43.93</v>
      </c>
      <c r="K84" s="92">
        <f>ROUND(SUM(K83:K83),2)</f>
        <v>0</v>
      </c>
    </row>
    <row r="85" spans="1:11">
      <c r="B85" s="319"/>
      <c r="C85" s="320"/>
      <c r="D85" s="320"/>
      <c r="E85" s="320"/>
      <c r="F85" s="320"/>
      <c r="G85" s="320"/>
      <c r="H85" s="320"/>
      <c r="I85" s="320"/>
      <c r="J85" s="320"/>
      <c r="K85" s="320"/>
    </row>
    <row r="86" spans="1:11">
      <c r="B86" s="302" t="s">
        <v>192</v>
      </c>
      <c r="C86" s="303"/>
      <c r="D86" s="303"/>
      <c r="E86" s="303"/>
      <c r="F86" s="303"/>
      <c r="G86" s="303"/>
      <c r="H86" s="303"/>
      <c r="I86" s="303"/>
      <c r="J86" s="303"/>
      <c r="K86" s="304"/>
    </row>
    <row r="87" spans="1:11" ht="25.5">
      <c r="B87" s="87"/>
      <c r="C87" s="305" t="s">
        <v>193</v>
      </c>
      <c r="D87" s="306"/>
      <c r="E87" s="306"/>
      <c r="F87" s="306"/>
      <c r="G87" s="306"/>
      <c r="H87" s="307"/>
      <c r="I87" s="94" t="s">
        <v>121</v>
      </c>
      <c r="J87" s="110" t="s">
        <v>127</v>
      </c>
      <c r="K87" s="110" t="s">
        <v>127</v>
      </c>
    </row>
    <row r="88" spans="1:11" ht="15" customHeight="1">
      <c r="A88"/>
      <c r="B88" s="308" t="s">
        <v>194</v>
      </c>
      <c r="C88" s="309"/>
      <c r="D88" s="309"/>
      <c r="E88" s="309"/>
      <c r="F88" s="309"/>
      <c r="G88" s="309"/>
      <c r="H88" s="309"/>
      <c r="I88" s="310"/>
      <c r="J88" s="111">
        <f>J15+J27+J79+J83</f>
        <v>4248.5612859574894</v>
      </c>
      <c r="K88" s="111">
        <f>K15+K27+K79+K83</f>
        <v>4177.3720454545455</v>
      </c>
    </row>
    <row r="89" spans="1:11">
      <c r="A89"/>
      <c r="B89" s="89" t="s">
        <v>123</v>
      </c>
      <c r="C89" s="270" t="s">
        <v>195</v>
      </c>
      <c r="D89" s="270"/>
      <c r="E89" s="270"/>
      <c r="F89" s="270"/>
      <c r="G89" s="270"/>
      <c r="H89" s="270"/>
      <c r="I89" s="85">
        <v>2E-3</v>
      </c>
      <c r="J89" s="84">
        <f>ROUND(I89*J88,2)</f>
        <v>8.5</v>
      </c>
      <c r="K89" s="84">
        <f>ROUND(I89*K88,2)</f>
        <v>8.35</v>
      </c>
    </row>
    <row r="90" spans="1:11">
      <c r="A90"/>
      <c r="B90" s="89" t="s">
        <v>130</v>
      </c>
      <c r="C90" s="270" t="s">
        <v>196</v>
      </c>
      <c r="D90" s="270"/>
      <c r="E90" s="270"/>
      <c r="F90" s="270"/>
      <c r="G90" s="270"/>
      <c r="H90" s="270"/>
      <c r="I90" s="85">
        <v>1.5E-3</v>
      </c>
      <c r="J90" s="84">
        <f>ROUND(I90*J88,2)</f>
        <v>6.37</v>
      </c>
      <c r="K90" s="84">
        <f>ROUND(I90*K88,2)</f>
        <v>6.27</v>
      </c>
    </row>
    <row r="91" spans="1:11">
      <c r="A91"/>
      <c r="B91" s="308" t="s">
        <v>197</v>
      </c>
      <c r="C91" s="309"/>
      <c r="D91" s="309"/>
      <c r="E91" s="309"/>
      <c r="F91" s="309"/>
      <c r="G91" s="309"/>
      <c r="H91" s="309"/>
      <c r="I91" s="310"/>
      <c r="J91" s="111">
        <f>J88+J89+J90</f>
        <v>4263.4312859574893</v>
      </c>
      <c r="K91" s="111">
        <f>K88+K89+K90</f>
        <v>4191.9920454545463</v>
      </c>
    </row>
    <row r="92" spans="1:11">
      <c r="A92"/>
      <c r="B92" s="295" t="s">
        <v>132</v>
      </c>
      <c r="C92" s="270" t="s">
        <v>198</v>
      </c>
      <c r="D92" s="270"/>
      <c r="E92" s="270"/>
      <c r="F92" s="270"/>
      <c r="G92" s="270"/>
      <c r="H92" s="270"/>
      <c r="I92" s="85">
        <f>SUM(I93:I95)</f>
        <v>0.1062</v>
      </c>
      <c r="J92" s="298">
        <f>I92*J91</f>
        <v>452.7764025686854</v>
      </c>
      <c r="K92" s="298">
        <f>I92*K91</f>
        <v>445.18955522727282</v>
      </c>
    </row>
    <row r="93" spans="1:11" ht="15" customHeight="1">
      <c r="A93"/>
      <c r="B93" s="296"/>
      <c r="C93" s="301" t="s">
        <v>199</v>
      </c>
      <c r="D93" s="301"/>
      <c r="E93" s="301"/>
      <c r="F93" s="301"/>
      <c r="G93" s="301"/>
      <c r="H93" s="301"/>
      <c r="I93" s="112">
        <v>5.8500000000000003E-2</v>
      </c>
      <c r="J93" s="299"/>
      <c r="K93" s="299"/>
    </row>
    <row r="94" spans="1:11">
      <c r="A94"/>
      <c r="B94" s="296"/>
      <c r="C94" s="301" t="s">
        <v>200</v>
      </c>
      <c r="D94" s="301"/>
      <c r="E94" s="301"/>
      <c r="F94" s="301"/>
      <c r="G94" s="301"/>
      <c r="H94" s="301"/>
      <c r="I94" s="112">
        <v>1.2699999999999999E-2</v>
      </c>
      <c r="J94" s="299"/>
      <c r="K94" s="299"/>
    </row>
    <row r="95" spans="1:11" ht="15" customHeight="1">
      <c r="A95"/>
      <c r="B95" s="297"/>
      <c r="C95" s="301" t="s">
        <v>201</v>
      </c>
      <c r="D95" s="301"/>
      <c r="E95" s="301"/>
      <c r="F95" s="301"/>
      <c r="G95" s="301"/>
      <c r="H95" s="301"/>
      <c r="I95" s="112">
        <v>3.5000000000000003E-2</v>
      </c>
      <c r="J95" s="300"/>
      <c r="K95" s="300"/>
    </row>
    <row r="96" spans="1:11">
      <c r="B96" s="292" t="s">
        <v>155</v>
      </c>
      <c r="C96" s="293"/>
      <c r="D96" s="293"/>
      <c r="E96" s="293"/>
      <c r="F96" s="293"/>
      <c r="G96" s="293"/>
      <c r="H96" s="293"/>
      <c r="I96" s="294"/>
      <c r="J96" s="92">
        <f>SUM(J89+J90+J92)</f>
        <v>467.6464025686854</v>
      </c>
      <c r="K96" s="92">
        <f>SUM(K89+K90+K92)</f>
        <v>459.80955522727282</v>
      </c>
    </row>
    <row r="97" spans="1:11">
      <c r="B97" s="81"/>
      <c r="C97" s="81"/>
      <c r="D97" s="81"/>
      <c r="E97" s="81"/>
      <c r="F97" s="81"/>
      <c r="G97" s="81"/>
      <c r="H97" s="81"/>
      <c r="I97" s="81"/>
      <c r="J97" s="113"/>
    </row>
    <row r="98" spans="1:11">
      <c r="B98" s="268" t="s">
        <v>202</v>
      </c>
      <c r="C98" s="268"/>
      <c r="D98" s="268"/>
      <c r="E98" s="268"/>
      <c r="F98" s="268"/>
      <c r="G98" s="268"/>
      <c r="H98" s="268"/>
      <c r="I98" s="268"/>
      <c r="J98" s="114" t="s">
        <v>127</v>
      </c>
      <c r="K98" s="114" t="s">
        <v>127</v>
      </c>
    </row>
    <row r="99" spans="1:11">
      <c r="B99" s="115" t="s">
        <v>123</v>
      </c>
      <c r="C99" s="277" t="s">
        <v>203</v>
      </c>
      <c r="D99" s="277"/>
      <c r="E99" s="277"/>
      <c r="F99" s="277"/>
      <c r="G99" s="277"/>
      <c r="H99" s="277"/>
      <c r="I99" s="277"/>
      <c r="J99" s="84">
        <f>J15</f>
        <v>2111.0013636363637</v>
      </c>
      <c r="K99" s="84">
        <f>K15</f>
        <v>2106.9920454545454</v>
      </c>
    </row>
    <row r="100" spans="1:11">
      <c r="B100" s="115" t="s">
        <v>130</v>
      </c>
      <c r="C100" s="277" t="s">
        <v>204</v>
      </c>
      <c r="D100" s="277"/>
      <c r="E100" s="277"/>
      <c r="F100" s="277"/>
      <c r="G100" s="277"/>
      <c r="H100" s="277"/>
      <c r="I100" s="277"/>
      <c r="J100" s="84">
        <f>J27</f>
        <v>662.99</v>
      </c>
      <c r="K100" s="84">
        <f>K27</f>
        <v>642.52</v>
      </c>
    </row>
    <row r="101" spans="1:11">
      <c r="B101" s="115" t="s">
        <v>132</v>
      </c>
      <c r="C101" s="277" t="s">
        <v>183</v>
      </c>
      <c r="D101" s="277"/>
      <c r="E101" s="277"/>
      <c r="F101" s="277"/>
      <c r="G101" s="277"/>
      <c r="H101" s="277"/>
      <c r="I101" s="277"/>
      <c r="J101" s="84">
        <f>J79</f>
        <v>1430.64</v>
      </c>
      <c r="K101" s="84">
        <f>K79</f>
        <v>1427.8600000000001</v>
      </c>
    </row>
    <row r="102" spans="1:11">
      <c r="A102" s="109"/>
      <c r="B102" s="115" t="s">
        <v>134</v>
      </c>
      <c r="C102" s="277" t="s">
        <v>205</v>
      </c>
      <c r="D102" s="277"/>
      <c r="E102" s="277"/>
      <c r="F102" s="277"/>
      <c r="G102" s="277"/>
      <c r="H102" s="277"/>
      <c r="I102" s="277"/>
      <c r="J102" s="84">
        <f>J83</f>
        <v>43.929922321125204</v>
      </c>
      <c r="K102" s="84">
        <f>K83</f>
        <v>0</v>
      </c>
    </row>
    <row r="103" spans="1:11">
      <c r="A103" s="109"/>
      <c r="B103" s="115" t="s">
        <v>147</v>
      </c>
      <c r="C103" s="277" t="s">
        <v>206</v>
      </c>
      <c r="D103" s="277"/>
      <c r="E103" s="277"/>
      <c r="F103" s="277"/>
      <c r="G103" s="277"/>
      <c r="H103" s="277"/>
      <c r="I103" s="277"/>
      <c r="J103" s="84">
        <f>J96</f>
        <v>467.6464025686854</v>
      </c>
      <c r="K103" s="84">
        <f>K96</f>
        <v>459.80955522727282</v>
      </c>
    </row>
    <row r="104" spans="1:11">
      <c r="B104" s="278" t="s">
        <v>207</v>
      </c>
      <c r="C104" s="278"/>
      <c r="D104" s="278"/>
      <c r="E104" s="278"/>
      <c r="F104" s="279"/>
      <c r="G104" s="279"/>
      <c r="H104" s="279"/>
      <c r="I104" s="279"/>
      <c r="J104" s="176">
        <f>SUM(J99:J103)</f>
        <v>4716.2076885261749</v>
      </c>
      <c r="K104" s="128">
        <v>5649.91</v>
      </c>
    </row>
    <row r="105" spans="1:11">
      <c r="B105" s="126"/>
      <c r="C105" s="127"/>
      <c r="D105" s="127"/>
      <c r="E105" s="127"/>
      <c r="F105" s="289" t="s">
        <v>298</v>
      </c>
      <c r="G105" s="290"/>
      <c r="H105" s="290"/>
      <c r="I105" s="291"/>
      <c r="J105" s="129">
        <f>J104*17+K104</f>
        <v>85825.44070494498</v>
      </c>
      <c r="K105" s="108"/>
    </row>
    <row r="106" spans="1:11">
      <c r="B106" s="280" t="s">
        <v>208</v>
      </c>
      <c r="C106" s="281"/>
      <c r="D106" s="281"/>
      <c r="E106" s="281"/>
      <c r="F106" s="282"/>
      <c r="G106" s="282"/>
      <c r="H106" s="282"/>
      <c r="I106" s="282"/>
      <c r="J106" s="282"/>
      <c r="K106" s="282"/>
    </row>
    <row r="107" spans="1:11">
      <c r="B107" s="81"/>
      <c r="C107" s="81"/>
      <c r="D107" s="81"/>
      <c r="E107" s="81"/>
      <c r="F107" s="81"/>
      <c r="G107" s="81"/>
      <c r="H107" s="81"/>
      <c r="I107" s="81"/>
    </row>
    <row r="108" spans="1:11" ht="15.75">
      <c r="A108" s="283" t="s">
        <v>209</v>
      </c>
      <c r="B108" s="284"/>
      <c r="C108" s="284"/>
      <c r="D108" s="284"/>
      <c r="E108" s="284"/>
      <c r="F108" s="284"/>
      <c r="G108" s="284"/>
      <c r="H108" s="284"/>
      <c r="I108" s="284"/>
      <c r="J108" s="284"/>
      <c r="K108" s="285"/>
    </row>
    <row r="109" spans="1:11" s="117" customFormat="1" ht="28.5" customHeight="1">
      <c r="A109" s="116"/>
      <c r="B109" s="286" t="s">
        <v>210</v>
      </c>
      <c r="C109" s="287"/>
      <c r="D109" s="287"/>
      <c r="E109" s="287"/>
      <c r="F109" s="287"/>
      <c r="G109" s="287"/>
      <c r="H109" s="287"/>
      <c r="I109" s="287"/>
      <c r="J109" s="287"/>
      <c r="K109" s="288"/>
    </row>
    <row r="110" spans="1:11" s="117" customFormat="1" ht="27.75" customHeight="1">
      <c r="A110" s="116"/>
      <c r="B110" s="271" t="s">
        <v>211</v>
      </c>
      <c r="C110" s="272"/>
      <c r="D110" s="272"/>
      <c r="E110" s="272"/>
      <c r="F110" s="272"/>
      <c r="G110" s="272"/>
      <c r="H110" s="272"/>
      <c r="I110" s="272"/>
      <c r="J110" s="272"/>
      <c r="K110" s="273"/>
    </row>
    <row r="111" spans="1:11" s="117" customFormat="1" ht="39.75" customHeight="1">
      <c r="A111" s="116"/>
      <c r="B111" s="271" t="s">
        <v>212</v>
      </c>
      <c r="C111" s="272"/>
      <c r="D111" s="272"/>
      <c r="E111" s="272"/>
      <c r="F111" s="272"/>
      <c r="G111" s="272"/>
      <c r="H111" s="272"/>
      <c r="I111" s="272"/>
      <c r="J111" s="272"/>
      <c r="K111" s="273"/>
    </row>
    <row r="112" spans="1:11" s="117" customFormat="1" ht="28.5" customHeight="1">
      <c r="A112" s="116"/>
      <c r="B112" s="271" t="s">
        <v>213</v>
      </c>
      <c r="C112" s="272"/>
      <c r="D112" s="272"/>
      <c r="E112" s="272"/>
      <c r="F112" s="272"/>
      <c r="G112" s="272"/>
      <c r="H112" s="272"/>
      <c r="I112" s="272"/>
      <c r="J112" s="272"/>
      <c r="K112" s="273"/>
    </row>
    <row r="113" spans="1:11" s="117" customFormat="1" ht="27" customHeight="1">
      <c r="A113" s="116"/>
      <c r="B113" s="271" t="s">
        <v>214</v>
      </c>
      <c r="C113" s="272"/>
      <c r="D113" s="272"/>
      <c r="E113" s="272"/>
      <c r="F113" s="272"/>
      <c r="G113" s="272"/>
      <c r="H113" s="272"/>
      <c r="I113" s="272"/>
      <c r="J113" s="272"/>
      <c r="K113" s="273"/>
    </row>
    <row r="114" spans="1:11" s="117" customFormat="1" ht="30.75" customHeight="1">
      <c r="A114" s="116"/>
      <c r="B114" s="271" t="s">
        <v>215</v>
      </c>
      <c r="C114" s="272"/>
      <c r="D114" s="272"/>
      <c r="E114" s="272"/>
      <c r="F114" s="272"/>
      <c r="G114" s="272"/>
      <c r="H114" s="272"/>
      <c r="I114" s="272"/>
      <c r="J114" s="272"/>
      <c r="K114" s="273"/>
    </row>
    <row r="115" spans="1:11" s="117" customFormat="1" ht="28.5" customHeight="1">
      <c r="A115" s="116"/>
      <c r="B115" s="274" t="s">
        <v>216</v>
      </c>
      <c r="C115" s="275"/>
      <c r="D115" s="275"/>
      <c r="E115" s="275"/>
      <c r="F115" s="275"/>
      <c r="G115" s="275"/>
      <c r="H115" s="275"/>
      <c r="I115" s="275"/>
      <c r="J115" s="275"/>
      <c r="K115" s="276"/>
    </row>
    <row r="116" spans="1:11">
      <c r="J116"/>
      <c r="K116"/>
    </row>
    <row r="117" spans="1:11">
      <c r="J117"/>
      <c r="K117"/>
    </row>
    <row r="118" spans="1:11">
      <c r="J118"/>
      <c r="K118"/>
    </row>
    <row r="119" spans="1:11">
      <c r="J119"/>
      <c r="K119"/>
    </row>
    <row r="120" spans="1:11">
      <c r="J120"/>
      <c r="K120"/>
    </row>
    <row r="121" spans="1:11">
      <c r="J121"/>
      <c r="K121"/>
    </row>
    <row r="122" spans="1:11">
      <c r="J122"/>
      <c r="K122"/>
    </row>
    <row r="123" spans="1:11">
      <c r="J123"/>
      <c r="K123"/>
    </row>
    <row r="124" spans="1:11">
      <c r="J124"/>
      <c r="K124"/>
    </row>
    <row r="125" spans="1:11">
      <c r="J125"/>
      <c r="K125"/>
    </row>
    <row r="126" spans="1:11">
      <c r="J126"/>
      <c r="K126"/>
    </row>
    <row r="127" spans="1:11">
      <c r="J127"/>
      <c r="K127"/>
    </row>
    <row r="128" spans="1:11">
      <c r="J128"/>
      <c r="K128"/>
    </row>
    <row r="129" spans="10:11">
      <c r="J129"/>
      <c r="K129"/>
    </row>
    <row r="130" spans="10:11">
      <c r="J130"/>
      <c r="K130"/>
    </row>
    <row r="131" spans="10:11">
      <c r="J131"/>
      <c r="K131"/>
    </row>
    <row r="132" spans="10:11">
      <c r="J132"/>
      <c r="K132"/>
    </row>
    <row r="133" spans="10:11">
      <c r="J133"/>
      <c r="K133"/>
    </row>
    <row r="134" spans="10:11">
      <c r="J134"/>
      <c r="K134"/>
    </row>
    <row r="135" spans="10:11">
      <c r="J135"/>
      <c r="K135"/>
    </row>
    <row r="136" spans="10:11">
      <c r="J136"/>
      <c r="K136"/>
    </row>
    <row r="137" spans="10:11">
      <c r="J137"/>
      <c r="K137"/>
    </row>
    <row r="138" spans="10:11">
      <c r="J138"/>
      <c r="K138"/>
    </row>
    <row r="139" spans="10:11">
      <c r="J139"/>
      <c r="K139"/>
    </row>
    <row r="140" spans="10:11">
      <c r="J140"/>
      <c r="K140"/>
    </row>
    <row r="141" spans="10:11">
      <c r="J141"/>
      <c r="K141"/>
    </row>
    <row r="142" spans="10:11">
      <c r="J142"/>
      <c r="K142"/>
    </row>
    <row r="143" spans="10:11">
      <c r="J143"/>
      <c r="K143"/>
    </row>
    <row r="144" spans="10:11">
      <c r="J144"/>
      <c r="K144"/>
    </row>
    <row r="145" spans="10:11">
      <c r="J145"/>
      <c r="K145"/>
    </row>
    <row r="146" spans="10:11">
      <c r="J146"/>
      <c r="K146"/>
    </row>
    <row r="147" spans="10:11">
      <c r="J147"/>
      <c r="K147"/>
    </row>
    <row r="148" spans="10:11">
      <c r="J148"/>
      <c r="K148"/>
    </row>
    <row r="149" spans="10:11">
      <c r="J149"/>
      <c r="K149"/>
    </row>
    <row r="150" spans="10:11">
      <c r="J150"/>
      <c r="K150"/>
    </row>
    <row r="151" spans="10:11">
      <c r="J151"/>
      <c r="K151"/>
    </row>
    <row r="152" spans="10:11">
      <c r="J152"/>
      <c r="K152"/>
    </row>
    <row r="153" spans="10:11">
      <c r="J153"/>
      <c r="K153"/>
    </row>
    <row r="154" spans="10:11">
      <c r="J154"/>
      <c r="K154"/>
    </row>
    <row r="155" spans="10:11">
      <c r="J155"/>
      <c r="K155"/>
    </row>
    <row r="156" spans="10:11">
      <c r="J156"/>
      <c r="K156"/>
    </row>
    <row r="157" spans="10:11">
      <c r="J157"/>
      <c r="K157"/>
    </row>
    <row r="158" spans="10:11">
      <c r="J158"/>
      <c r="K158"/>
    </row>
    <row r="159" spans="10:11">
      <c r="J159"/>
      <c r="K159"/>
    </row>
    <row r="160" spans="10:11">
      <c r="J160"/>
      <c r="K160"/>
    </row>
    <row r="161" spans="10:11">
      <c r="J161"/>
      <c r="K161"/>
    </row>
    <row r="162" spans="10:11">
      <c r="J162"/>
      <c r="K162"/>
    </row>
    <row r="163" spans="10:11">
      <c r="J163"/>
      <c r="K163"/>
    </row>
    <row r="164" spans="10:11">
      <c r="J164"/>
      <c r="K164"/>
    </row>
    <row r="165" spans="10:11">
      <c r="J165"/>
      <c r="K165"/>
    </row>
    <row r="166" spans="10:11">
      <c r="J166"/>
      <c r="K166"/>
    </row>
    <row r="167" spans="10:11">
      <c r="J167"/>
      <c r="K167"/>
    </row>
    <row r="168" spans="10:11">
      <c r="J168"/>
      <c r="K168"/>
    </row>
    <row r="169" spans="10:11">
      <c r="J169"/>
      <c r="K169"/>
    </row>
    <row r="170" spans="10:11">
      <c r="J170"/>
      <c r="K170"/>
    </row>
    <row r="171" spans="10:11">
      <c r="J171"/>
      <c r="K171"/>
    </row>
    <row r="172" spans="10:11">
      <c r="J172"/>
      <c r="K172"/>
    </row>
    <row r="173" spans="10:11">
      <c r="J173"/>
      <c r="K173"/>
    </row>
    <row r="174" spans="10:11">
      <c r="J174"/>
      <c r="K174"/>
    </row>
    <row r="175" spans="10:11">
      <c r="J175"/>
      <c r="K175"/>
    </row>
    <row r="176" spans="10:11">
      <c r="J176"/>
      <c r="K176"/>
    </row>
    <row r="177" spans="10:11">
      <c r="J177"/>
      <c r="K177"/>
    </row>
    <row r="178" spans="10:11">
      <c r="J178"/>
      <c r="K178"/>
    </row>
    <row r="179" spans="10:11">
      <c r="J179"/>
      <c r="K179"/>
    </row>
    <row r="180" spans="10:11">
      <c r="J180"/>
      <c r="K180"/>
    </row>
    <row r="181" spans="10:11">
      <c r="J181"/>
      <c r="K181"/>
    </row>
    <row r="182" spans="10:11">
      <c r="J182"/>
      <c r="K182"/>
    </row>
    <row r="183" spans="10:11">
      <c r="J183"/>
      <c r="K183"/>
    </row>
    <row r="184" spans="10:11">
      <c r="J184"/>
      <c r="K184"/>
    </row>
    <row r="185" spans="10:11">
      <c r="J185"/>
      <c r="K185"/>
    </row>
    <row r="186" spans="10:11">
      <c r="J186"/>
      <c r="K186"/>
    </row>
    <row r="187" spans="10:11">
      <c r="J187"/>
      <c r="K187"/>
    </row>
    <row r="188" spans="10:11">
      <c r="J188"/>
      <c r="K188"/>
    </row>
    <row r="189" spans="10:11">
      <c r="J189"/>
      <c r="K189"/>
    </row>
    <row r="190" spans="10:11">
      <c r="J190"/>
      <c r="K190"/>
    </row>
    <row r="191" spans="10:11">
      <c r="J191"/>
      <c r="K191"/>
    </row>
    <row r="192" spans="10:11">
      <c r="J192"/>
      <c r="K192"/>
    </row>
    <row r="193" spans="10:11">
      <c r="J193"/>
      <c r="K193"/>
    </row>
    <row r="194" spans="10:11">
      <c r="J194"/>
      <c r="K194"/>
    </row>
    <row r="195" spans="10:11">
      <c r="J195"/>
      <c r="K195"/>
    </row>
    <row r="196" spans="10:11">
      <c r="J196"/>
      <c r="K196"/>
    </row>
    <row r="197" spans="10:11">
      <c r="J197"/>
      <c r="K197"/>
    </row>
    <row r="198" spans="10:11">
      <c r="J198"/>
      <c r="K198"/>
    </row>
    <row r="199" spans="10:11">
      <c r="J199"/>
      <c r="K199"/>
    </row>
    <row r="200" spans="10:11">
      <c r="J200"/>
      <c r="K200"/>
    </row>
    <row r="201" spans="10:11">
      <c r="J201"/>
      <c r="K201"/>
    </row>
    <row r="202" spans="10:11">
      <c r="J202"/>
      <c r="K202"/>
    </row>
    <row r="203" spans="10:11">
      <c r="J203"/>
      <c r="K203"/>
    </row>
    <row r="204" spans="10:11">
      <c r="J204"/>
      <c r="K204"/>
    </row>
    <row r="205" spans="10:11">
      <c r="J205"/>
      <c r="K205"/>
    </row>
    <row r="206" spans="10:11">
      <c r="J206"/>
      <c r="K206"/>
    </row>
    <row r="207" spans="10:11">
      <c r="J207"/>
      <c r="K207"/>
    </row>
    <row r="208" spans="10:11">
      <c r="J208"/>
      <c r="K208"/>
    </row>
    <row r="209" spans="10:11">
      <c r="J209"/>
      <c r="K209"/>
    </row>
    <row r="210" spans="10:11">
      <c r="J210"/>
      <c r="K210"/>
    </row>
    <row r="211" spans="10:11">
      <c r="J211"/>
      <c r="K211"/>
    </row>
    <row r="212" spans="10:11">
      <c r="J212"/>
      <c r="K212"/>
    </row>
    <row r="213" spans="10:11">
      <c r="J213"/>
      <c r="K213"/>
    </row>
    <row r="214" spans="10:11">
      <c r="J214"/>
      <c r="K214"/>
    </row>
    <row r="215" spans="10:11">
      <c r="J215"/>
      <c r="K215"/>
    </row>
    <row r="216" spans="10:11">
      <c r="J216"/>
      <c r="K216"/>
    </row>
    <row r="217" spans="10:11">
      <c r="J217"/>
      <c r="K217"/>
    </row>
    <row r="218" spans="10:11">
      <c r="J218"/>
      <c r="K218"/>
    </row>
    <row r="219" spans="10:11">
      <c r="J219"/>
      <c r="K219"/>
    </row>
    <row r="220" spans="10:11">
      <c r="J220"/>
      <c r="K220"/>
    </row>
    <row r="221" spans="10:11">
      <c r="J221"/>
      <c r="K221"/>
    </row>
    <row r="222" spans="10:11">
      <c r="J222"/>
      <c r="K222"/>
    </row>
    <row r="223" spans="10:11">
      <c r="J223"/>
      <c r="K223"/>
    </row>
    <row r="224" spans="10:11">
      <c r="J224"/>
      <c r="K224"/>
    </row>
    <row r="225" spans="10:11">
      <c r="J225"/>
      <c r="K225"/>
    </row>
    <row r="226" spans="10:11">
      <c r="J226"/>
      <c r="K226"/>
    </row>
    <row r="227" spans="10:11">
      <c r="J227"/>
      <c r="K227"/>
    </row>
    <row r="228" spans="10:11">
      <c r="J228"/>
      <c r="K228"/>
    </row>
    <row r="229" spans="10:11">
      <c r="J229"/>
      <c r="K229"/>
    </row>
    <row r="230" spans="10:11">
      <c r="J230"/>
      <c r="K230"/>
    </row>
    <row r="231" spans="10:11">
      <c r="J231"/>
      <c r="K231"/>
    </row>
    <row r="232" spans="10:11">
      <c r="J232"/>
      <c r="K232"/>
    </row>
    <row r="233" spans="10:11">
      <c r="J233"/>
      <c r="K233"/>
    </row>
    <row r="234" spans="10:11">
      <c r="J234"/>
      <c r="K234"/>
    </row>
    <row r="235" spans="10:11">
      <c r="J235"/>
      <c r="K235"/>
    </row>
    <row r="236" spans="10:11">
      <c r="J236"/>
      <c r="K236"/>
    </row>
    <row r="237" spans="10:11">
      <c r="J237"/>
      <c r="K237"/>
    </row>
    <row r="238" spans="10:11">
      <c r="J238"/>
      <c r="K238"/>
    </row>
    <row r="239" spans="10:11">
      <c r="J239"/>
      <c r="K239"/>
    </row>
    <row r="240" spans="10:11">
      <c r="J240"/>
      <c r="K240"/>
    </row>
    <row r="241" spans="10:11">
      <c r="J241"/>
      <c r="K241"/>
    </row>
    <row r="242" spans="10:11">
      <c r="J242"/>
      <c r="K242"/>
    </row>
    <row r="243" spans="10:11">
      <c r="J243"/>
      <c r="K243"/>
    </row>
    <row r="244" spans="10:11">
      <c r="J244"/>
      <c r="K244"/>
    </row>
    <row r="245" spans="10:11">
      <c r="J245"/>
      <c r="K245"/>
    </row>
    <row r="246" spans="10:11">
      <c r="J246"/>
      <c r="K246"/>
    </row>
    <row r="247" spans="10:11">
      <c r="J247"/>
      <c r="K247"/>
    </row>
    <row r="248" spans="10:11">
      <c r="J248"/>
      <c r="K248"/>
    </row>
    <row r="249" spans="10:11">
      <c r="J249"/>
      <c r="K249"/>
    </row>
    <row r="250" spans="10:11">
      <c r="J250"/>
      <c r="K250"/>
    </row>
    <row r="251" spans="10:11">
      <c r="J251"/>
      <c r="K251"/>
    </row>
    <row r="252" spans="10:11">
      <c r="J252"/>
      <c r="K252"/>
    </row>
    <row r="253" spans="10:11">
      <c r="J253"/>
      <c r="K253"/>
    </row>
    <row r="254" spans="10:11">
      <c r="J254"/>
      <c r="K254"/>
    </row>
    <row r="255" spans="10:11">
      <c r="J255"/>
      <c r="K255"/>
    </row>
    <row r="256" spans="10:11">
      <c r="J256"/>
      <c r="K256"/>
    </row>
    <row r="257" spans="10:11">
      <c r="J257"/>
      <c r="K257"/>
    </row>
    <row r="258" spans="10:11">
      <c r="J258"/>
      <c r="K258"/>
    </row>
    <row r="259" spans="10:11">
      <c r="J259"/>
      <c r="K259"/>
    </row>
    <row r="260" spans="10:11">
      <c r="J260"/>
      <c r="K260"/>
    </row>
    <row r="261" spans="10:11">
      <c r="J261"/>
      <c r="K261"/>
    </row>
    <row r="262" spans="10:11">
      <c r="J262"/>
      <c r="K262"/>
    </row>
    <row r="263" spans="10:11">
      <c r="J263"/>
      <c r="K263"/>
    </row>
    <row r="264" spans="10:11">
      <c r="J264"/>
      <c r="K264"/>
    </row>
    <row r="265" spans="10:11">
      <c r="J265"/>
      <c r="K265"/>
    </row>
    <row r="266" spans="10:11">
      <c r="J266"/>
      <c r="K266"/>
    </row>
    <row r="267" spans="10:11">
      <c r="J267"/>
      <c r="K267"/>
    </row>
    <row r="268" spans="10:11">
      <c r="J268"/>
      <c r="K268"/>
    </row>
    <row r="269" spans="10:11">
      <c r="J269"/>
      <c r="K269"/>
    </row>
    <row r="270" spans="10:11">
      <c r="J270"/>
      <c r="K270"/>
    </row>
    <row r="271" spans="10:11">
      <c r="J271"/>
      <c r="K271"/>
    </row>
    <row r="272" spans="10:11">
      <c r="J272"/>
      <c r="K272"/>
    </row>
    <row r="273" spans="10:11">
      <c r="J273"/>
      <c r="K273"/>
    </row>
    <row r="274" spans="10:11">
      <c r="J274"/>
      <c r="K274"/>
    </row>
    <row r="275" spans="10:11">
      <c r="J275"/>
      <c r="K275"/>
    </row>
    <row r="276" spans="10:11">
      <c r="J276"/>
      <c r="K276"/>
    </row>
    <row r="277" spans="10:11">
      <c r="J277"/>
      <c r="K277"/>
    </row>
    <row r="278" spans="10:11">
      <c r="J278"/>
      <c r="K278"/>
    </row>
    <row r="279" spans="10:11">
      <c r="J279"/>
      <c r="K279"/>
    </row>
    <row r="280" spans="10:11">
      <c r="J280"/>
      <c r="K280"/>
    </row>
    <row r="281" spans="10:11">
      <c r="J281"/>
      <c r="K281"/>
    </row>
    <row r="282" spans="10:11">
      <c r="J282"/>
      <c r="K282"/>
    </row>
    <row r="283" spans="10:11">
      <c r="J283"/>
      <c r="K283"/>
    </row>
    <row r="284" spans="10:11">
      <c r="J284"/>
      <c r="K284"/>
    </row>
    <row r="285" spans="10:11">
      <c r="J285"/>
      <c r="K285"/>
    </row>
    <row r="286" spans="10:11">
      <c r="J286"/>
      <c r="K286"/>
    </row>
    <row r="287" spans="10:11">
      <c r="J287"/>
      <c r="K287"/>
    </row>
    <row r="288" spans="10:11">
      <c r="J288"/>
      <c r="K288"/>
    </row>
    <row r="289" spans="10:11">
      <c r="J289"/>
      <c r="K289"/>
    </row>
    <row r="290" spans="10:11">
      <c r="J290"/>
      <c r="K290"/>
    </row>
    <row r="291" spans="10:11">
      <c r="J291"/>
      <c r="K291"/>
    </row>
    <row r="292" spans="10:11">
      <c r="J292"/>
      <c r="K292"/>
    </row>
    <row r="293" spans="10:11">
      <c r="J293"/>
      <c r="K293"/>
    </row>
    <row r="294" spans="10:11">
      <c r="J294"/>
      <c r="K294"/>
    </row>
    <row r="295" spans="10:11">
      <c r="J295"/>
      <c r="K295"/>
    </row>
    <row r="296" spans="10:11">
      <c r="J296"/>
      <c r="K296"/>
    </row>
    <row r="297" spans="10:11">
      <c r="J297"/>
      <c r="K297"/>
    </row>
    <row r="298" spans="10:11">
      <c r="J298"/>
      <c r="K298"/>
    </row>
    <row r="299" spans="10:11">
      <c r="J299"/>
      <c r="K299"/>
    </row>
    <row r="300" spans="10:11">
      <c r="J300"/>
      <c r="K300"/>
    </row>
    <row r="301" spans="10:11">
      <c r="J301"/>
      <c r="K301"/>
    </row>
    <row r="302" spans="10:11">
      <c r="J302"/>
      <c r="K302"/>
    </row>
    <row r="303" spans="10:11">
      <c r="J303"/>
      <c r="K303"/>
    </row>
    <row r="304" spans="10:11">
      <c r="J304"/>
      <c r="K304"/>
    </row>
    <row r="305" spans="10:11">
      <c r="J305"/>
      <c r="K305"/>
    </row>
    <row r="306" spans="10:11">
      <c r="J306"/>
      <c r="K306"/>
    </row>
    <row r="307" spans="10:11">
      <c r="J307"/>
      <c r="K307"/>
    </row>
    <row r="308" spans="10:11">
      <c r="J308"/>
      <c r="K308"/>
    </row>
    <row r="309" spans="10:11">
      <c r="J309"/>
      <c r="K309"/>
    </row>
    <row r="310" spans="10:11">
      <c r="J310"/>
      <c r="K310"/>
    </row>
    <row r="311" spans="10:11">
      <c r="J311"/>
      <c r="K311"/>
    </row>
    <row r="312" spans="10:11">
      <c r="J312"/>
      <c r="K312"/>
    </row>
    <row r="313" spans="10:11">
      <c r="J313"/>
      <c r="K313"/>
    </row>
    <row r="314" spans="10:11">
      <c r="J314"/>
      <c r="K314"/>
    </row>
    <row r="315" spans="10:11">
      <c r="J315"/>
      <c r="K315"/>
    </row>
    <row r="316" spans="10:11">
      <c r="J316"/>
      <c r="K316"/>
    </row>
    <row r="317" spans="10:11">
      <c r="J317"/>
      <c r="K317"/>
    </row>
    <row r="318" spans="10:11">
      <c r="J318"/>
      <c r="K318"/>
    </row>
    <row r="319" spans="10:11">
      <c r="J319"/>
      <c r="K319"/>
    </row>
    <row r="320" spans="10:11">
      <c r="J320"/>
      <c r="K320"/>
    </row>
    <row r="321" spans="10:11">
      <c r="J321"/>
      <c r="K321"/>
    </row>
    <row r="322" spans="10:11">
      <c r="J322"/>
      <c r="K322"/>
    </row>
    <row r="323" spans="10:11">
      <c r="J323"/>
      <c r="K323"/>
    </row>
    <row r="324" spans="10:11">
      <c r="J324"/>
      <c r="K324"/>
    </row>
    <row r="325" spans="10:11">
      <c r="J325"/>
      <c r="K325"/>
    </row>
    <row r="326" spans="10:11">
      <c r="J326"/>
      <c r="K326"/>
    </row>
    <row r="327" spans="10:11">
      <c r="J327"/>
      <c r="K327"/>
    </row>
    <row r="328" spans="10:11">
      <c r="J328"/>
      <c r="K328"/>
    </row>
    <row r="329" spans="10:11">
      <c r="J329"/>
      <c r="K329"/>
    </row>
    <row r="330" spans="10:11">
      <c r="J330"/>
      <c r="K330"/>
    </row>
    <row r="331" spans="10:11">
      <c r="J331"/>
      <c r="K331"/>
    </row>
    <row r="332" spans="10:11">
      <c r="J332"/>
      <c r="K332"/>
    </row>
    <row r="333" spans="10:11">
      <c r="J333"/>
      <c r="K333"/>
    </row>
    <row r="334" spans="10:11">
      <c r="J334"/>
      <c r="K334"/>
    </row>
    <row r="335" spans="10:11">
      <c r="J335"/>
      <c r="K335"/>
    </row>
    <row r="336" spans="10:11">
      <c r="J336"/>
      <c r="K336"/>
    </row>
    <row r="337" spans="10:11">
      <c r="J337"/>
      <c r="K337"/>
    </row>
    <row r="338" spans="10:11">
      <c r="J338"/>
      <c r="K338"/>
    </row>
    <row r="339" spans="10:11">
      <c r="J339"/>
      <c r="K339"/>
    </row>
    <row r="340" spans="10:11">
      <c r="J340"/>
      <c r="K340"/>
    </row>
    <row r="341" spans="10:11">
      <c r="J341"/>
      <c r="K341"/>
    </row>
    <row r="342" spans="10:11">
      <c r="J342"/>
      <c r="K342"/>
    </row>
    <row r="343" spans="10:11">
      <c r="J343"/>
      <c r="K343"/>
    </row>
    <row r="344" spans="10:11">
      <c r="J344"/>
      <c r="K344"/>
    </row>
    <row r="345" spans="10:11">
      <c r="J345"/>
      <c r="K345"/>
    </row>
    <row r="346" spans="10:11">
      <c r="J346"/>
      <c r="K346"/>
    </row>
    <row r="347" spans="10:11">
      <c r="J347"/>
      <c r="K347"/>
    </row>
    <row r="348" spans="10:11">
      <c r="J348"/>
      <c r="K348"/>
    </row>
    <row r="349" spans="10:11">
      <c r="J349"/>
      <c r="K349"/>
    </row>
    <row r="350" spans="10:11">
      <c r="J350"/>
      <c r="K350"/>
    </row>
    <row r="351" spans="10:11">
      <c r="J351"/>
      <c r="K351"/>
    </row>
    <row r="352" spans="10:11">
      <c r="J352"/>
      <c r="K352"/>
    </row>
    <row r="353" spans="10:11">
      <c r="J353"/>
      <c r="K353"/>
    </row>
    <row r="354" spans="10:11">
      <c r="J354"/>
      <c r="K354"/>
    </row>
    <row r="355" spans="10:11">
      <c r="J355"/>
      <c r="K355"/>
    </row>
    <row r="356" spans="10:11">
      <c r="J356"/>
      <c r="K356"/>
    </row>
    <row r="357" spans="10:11">
      <c r="J357"/>
      <c r="K357"/>
    </row>
    <row r="358" spans="10:11">
      <c r="J358"/>
      <c r="K358"/>
    </row>
    <row r="359" spans="10:11">
      <c r="J359"/>
      <c r="K359"/>
    </row>
    <row r="360" spans="10:11">
      <c r="J360"/>
      <c r="K360"/>
    </row>
    <row r="361" spans="10:11">
      <c r="J361"/>
      <c r="K361"/>
    </row>
    <row r="362" spans="10:11">
      <c r="J362"/>
      <c r="K362"/>
    </row>
    <row r="363" spans="10:11">
      <c r="J363"/>
      <c r="K363"/>
    </row>
    <row r="364" spans="10:11">
      <c r="J364"/>
      <c r="K364"/>
    </row>
    <row r="365" spans="10:11">
      <c r="J365"/>
      <c r="K365"/>
    </row>
    <row r="366" spans="10:11">
      <c r="J366"/>
      <c r="K366"/>
    </row>
    <row r="367" spans="10:11">
      <c r="J367"/>
      <c r="K367"/>
    </row>
    <row r="368" spans="10:11">
      <c r="J368"/>
      <c r="K368"/>
    </row>
    <row r="369" spans="10:11">
      <c r="J369"/>
      <c r="K369"/>
    </row>
    <row r="370" spans="10:11">
      <c r="J370"/>
      <c r="K370"/>
    </row>
    <row r="371" spans="10:11">
      <c r="J371"/>
      <c r="K371"/>
    </row>
    <row r="372" spans="10:11">
      <c r="J372"/>
      <c r="K372"/>
    </row>
    <row r="373" spans="10:11">
      <c r="J373"/>
      <c r="K373"/>
    </row>
    <row r="374" spans="10:11">
      <c r="J374"/>
      <c r="K374"/>
    </row>
    <row r="375" spans="10:11">
      <c r="J375"/>
      <c r="K375"/>
    </row>
    <row r="376" spans="10:11">
      <c r="J376"/>
      <c r="K376"/>
    </row>
    <row r="377" spans="10:11">
      <c r="J377"/>
      <c r="K377"/>
    </row>
    <row r="378" spans="10:11">
      <c r="J378"/>
      <c r="K378"/>
    </row>
    <row r="379" spans="10:11">
      <c r="J379"/>
      <c r="K379"/>
    </row>
    <row r="380" spans="10:11">
      <c r="J380"/>
      <c r="K380"/>
    </row>
    <row r="381" spans="10:11">
      <c r="J381"/>
      <c r="K381"/>
    </row>
    <row r="382" spans="10:11">
      <c r="J382"/>
      <c r="K382"/>
    </row>
    <row r="383" spans="10:11">
      <c r="J383"/>
      <c r="K383"/>
    </row>
    <row r="384" spans="10:11">
      <c r="J384"/>
      <c r="K384"/>
    </row>
    <row r="385" spans="10:11">
      <c r="J385"/>
      <c r="K385"/>
    </row>
    <row r="386" spans="10:11">
      <c r="J386"/>
      <c r="K386"/>
    </row>
    <row r="387" spans="10:11">
      <c r="J387"/>
      <c r="K387"/>
    </row>
    <row r="388" spans="10:11">
      <c r="J388"/>
      <c r="K388"/>
    </row>
    <row r="389" spans="10:11">
      <c r="J389"/>
      <c r="K389"/>
    </row>
    <row r="390" spans="10:11">
      <c r="J390"/>
      <c r="K390"/>
    </row>
    <row r="391" spans="10:11">
      <c r="J391"/>
      <c r="K391"/>
    </row>
    <row r="392" spans="10:11">
      <c r="J392"/>
      <c r="K392"/>
    </row>
    <row r="393" spans="10:11">
      <c r="J393"/>
      <c r="K393"/>
    </row>
    <row r="394" spans="10:11">
      <c r="J394"/>
      <c r="K394"/>
    </row>
    <row r="395" spans="10:11">
      <c r="J395"/>
      <c r="K395"/>
    </row>
    <row r="396" spans="10:11">
      <c r="J396"/>
      <c r="K396"/>
    </row>
    <row r="397" spans="10:11">
      <c r="J397"/>
      <c r="K397"/>
    </row>
    <row r="398" spans="10:11">
      <c r="J398"/>
      <c r="K398"/>
    </row>
    <row r="399" spans="10:11">
      <c r="J399"/>
      <c r="K399"/>
    </row>
    <row r="400" spans="10:11">
      <c r="J400"/>
      <c r="K400"/>
    </row>
    <row r="401" spans="10:11">
      <c r="J401"/>
      <c r="K401"/>
    </row>
    <row r="402" spans="10:11">
      <c r="J402"/>
      <c r="K402"/>
    </row>
    <row r="403" spans="10:11">
      <c r="J403"/>
      <c r="K403"/>
    </row>
    <row r="404" spans="10:11">
      <c r="J404"/>
      <c r="K404"/>
    </row>
    <row r="405" spans="10:11">
      <c r="J405"/>
      <c r="K405"/>
    </row>
    <row r="406" spans="10:11">
      <c r="J406"/>
      <c r="K406"/>
    </row>
    <row r="407" spans="10:11">
      <c r="J407"/>
      <c r="K407"/>
    </row>
    <row r="408" spans="10:11">
      <c r="J408"/>
      <c r="K408"/>
    </row>
    <row r="409" spans="10:11">
      <c r="J409"/>
      <c r="K409"/>
    </row>
    <row r="410" spans="10:11">
      <c r="J410"/>
      <c r="K410"/>
    </row>
    <row r="411" spans="10:11">
      <c r="J411"/>
      <c r="K411"/>
    </row>
    <row r="412" spans="10:11">
      <c r="J412"/>
      <c r="K412"/>
    </row>
    <row r="413" spans="10:11">
      <c r="J413"/>
      <c r="K413"/>
    </row>
    <row r="414" spans="10:11">
      <c r="J414"/>
      <c r="K414"/>
    </row>
    <row r="415" spans="10:11">
      <c r="J415"/>
      <c r="K415"/>
    </row>
    <row r="416" spans="10:11">
      <c r="J416"/>
      <c r="K416"/>
    </row>
    <row r="417" spans="10:11">
      <c r="J417"/>
      <c r="K417"/>
    </row>
    <row r="418" spans="10:11">
      <c r="J418"/>
      <c r="K418"/>
    </row>
    <row r="419" spans="10:11">
      <c r="J419"/>
      <c r="K419"/>
    </row>
    <row r="420" spans="10:11">
      <c r="J420"/>
      <c r="K420"/>
    </row>
    <row r="421" spans="10:11">
      <c r="J421"/>
      <c r="K421"/>
    </row>
    <row r="422" spans="10:11">
      <c r="J422"/>
      <c r="K422"/>
    </row>
    <row r="423" spans="10:11">
      <c r="J423"/>
      <c r="K423"/>
    </row>
    <row r="424" spans="10:11">
      <c r="J424"/>
      <c r="K424"/>
    </row>
    <row r="425" spans="10:11">
      <c r="J425"/>
      <c r="K425"/>
    </row>
    <row r="426" spans="10:11">
      <c r="J426"/>
      <c r="K426"/>
    </row>
    <row r="427" spans="10:11">
      <c r="J427"/>
      <c r="K427"/>
    </row>
    <row r="428" spans="10:11">
      <c r="J428"/>
      <c r="K428"/>
    </row>
    <row r="429" spans="10:11">
      <c r="J429"/>
      <c r="K429"/>
    </row>
    <row r="430" spans="10:11">
      <c r="J430"/>
      <c r="K430"/>
    </row>
    <row r="431" spans="10:11">
      <c r="J431"/>
      <c r="K431"/>
    </row>
    <row r="432" spans="10:11">
      <c r="J432"/>
      <c r="K432"/>
    </row>
    <row r="433" spans="10:11">
      <c r="J433"/>
      <c r="K433"/>
    </row>
    <row r="434" spans="10:11">
      <c r="J434"/>
      <c r="K434"/>
    </row>
    <row r="435" spans="10:11">
      <c r="J435"/>
      <c r="K435"/>
    </row>
    <row r="436" spans="10:11">
      <c r="J436"/>
      <c r="K436"/>
    </row>
    <row r="437" spans="10:11">
      <c r="J437"/>
      <c r="K437"/>
    </row>
    <row r="438" spans="10:11">
      <c r="J438"/>
      <c r="K438"/>
    </row>
    <row r="439" spans="10:11">
      <c r="J439"/>
      <c r="K439"/>
    </row>
    <row r="440" spans="10:11">
      <c r="J440"/>
      <c r="K440"/>
    </row>
    <row r="441" spans="10:11">
      <c r="J441"/>
      <c r="K441"/>
    </row>
    <row r="442" spans="10:11">
      <c r="J442"/>
      <c r="K442"/>
    </row>
    <row r="443" spans="10:11">
      <c r="J443"/>
      <c r="K443"/>
    </row>
    <row r="444" spans="10:11">
      <c r="J444"/>
      <c r="K444"/>
    </row>
    <row r="445" spans="10:11">
      <c r="J445"/>
      <c r="K445"/>
    </row>
    <row r="446" spans="10:11">
      <c r="J446"/>
      <c r="K446"/>
    </row>
    <row r="447" spans="10:11">
      <c r="J447"/>
      <c r="K447"/>
    </row>
    <row r="448" spans="10:11">
      <c r="J448"/>
      <c r="K448"/>
    </row>
    <row r="449" spans="10:11">
      <c r="J449"/>
      <c r="K449"/>
    </row>
    <row r="450" spans="10:11">
      <c r="J450"/>
      <c r="K450"/>
    </row>
    <row r="451" spans="10:11">
      <c r="J451"/>
      <c r="K451"/>
    </row>
    <row r="452" spans="10:11">
      <c r="J452"/>
      <c r="K452"/>
    </row>
    <row r="453" spans="10:11">
      <c r="J453"/>
      <c r="K453"/>
    </row>
    <row r="454" spans="10:11">
      <c r="J454"/>
      <c r="K454"/>
    </row>
    <row r="455" spans="10:11">
      <c r="J455"/>
      <c r="K455"/>
    </row>
    <row r="456" spans="10:11">
      <c r="J456"/>
      <c r="K456"/>
    </row>
    <row r="457" spans="10:11">
      <c r="J457"/>
      <c r="K457"/>
    </row>
    <row r="458" spans="10:11">
      <c r="J458"/>
      <c r="K458"/>
    </row>
    <row r="459" spans="10:11">
      <c r="J459"/>
      <c r="K459"/>
    </row>
    <row r="460" spans="10:11">
      <c r="J460"/>
      <c r="K460"/>
    </row>
    <row r="461" spans="10:11">
      <c r="J461"/>
      <c r="K461"/>
    </row>
    <row r="462" spans="10:11">
      <c r="J462"/>
      <c r="K462"/>
    </row>
    <row r="463" spans="10:11">
      <c r="J463"/>
      <c r="K463"/>
    </row>
    <row r="464" spans="10:11">
      <c r="J464"/>
      <c r="K464"/>
    </row>
    <row r="465" spans="10:11">
      <c r="J465"/>
      <c r="K465"/>
    </row>
    <row r="466" spans="10:11">
      <c r="J466"/>
      <c r="K466"/>
    </row>
    <row r="467" spans="10:11">
      <c r="J467"/>
      <c r="K467"/>
    </row>
    <row r="468" spans="10:11">
      <c r="J468"/>
      <c r="K468"/>
    </row>
    <row r="469" spans="10:11">
      <c r="J469"/>
      <c r="K469"/>
    </row>
    <row r="470" spans="10:11">
      <c r="J470"/>
      <c r="K470"/>
    </row>
    <row r="471" spans="10:11">
      <c r="J471"/>
      <c r="K471"/>
    </row>
    <row r="472" spans="10:11">
      <c r="J472"/>
      <c r="K472"/>
    </row>
    <row r="473" spans="10:11">
      <c r="J473"/>
      <c r="K473"/>
    </row>
    <row r="474" spans="10:11">
      <c r="J474"/>
      <c r="K474"/>
    </row>
    <row r="475" spans="10:11">
      <c r="J475"/>
      <c r="K475"/>
    </row>
    <row r="476" spans="10:11">
      <c r="J476"/>
      <c r="K476"/>
    </row>
    <row r="477" spans="10:11">
      <c r="J477"/>
      <c r="K477"/>
    </row>
    <row r="478" spans="10:11">
      <c r="J478"/>
      <c r="K478"/>
    </row>
    <row r="479" spans="10:11">
      <c r="J479"/>
      <c r="K479"/>
    </row>
    <row r="480" spans="10:11">
      <c r="J480"/>
      <c r="K480"/>
    </row>
    <row r="481" spans="10:11">
      <c r="J481"/>
      <c r="K481"/>
    </row>
    <row r="482" spans="10:11">
      <c r="J482"/>
      <c r="K482"/>
    </row>
    <row r="483" spans="10:11">
      <c r="J483"/>
      <c r="K483"/>
    </row>
    <row r="484" spans="10:11">
      <c r="J484"/>
      <c r="K484"/>
    </row>
    <row r="485" spans="10:11">
      <c r="J485"/>
      <c r="K485"/>
    </row>
    <row r="486" spans="10:11">
      <c r="J486"/>
      <c r="K486"/>
    </row>
    <row r="487" spans="10:11">
      <c r="J487"/>
      <c r="K487"/>
    </row>
    <row r="488" spans="10:11">
      <c r="J488"/>
      <c r="K488"/>
    </row>
    <row r="489" spans="10:11">
      <c r="J489"/>
      <c r="K489"/>
    </row>
    <row r="490" spans="10:11">
      <c r="J490"/>
      <c r="K490"/>
    </row>
    <row r="491" spans="10:11">
      <c r="J491"/>
      <c r="K491"/>
    </row>
    <row r="492" spans="10:11">
      <c r="J492"/>
      <c r="K492"/>
    </row>
    <row r="493" spans="10:11">
      <c r="J493"/>
      <c r="K493"/>
    </row>
    <row r="494" spans="10:11">
      <c r="J494"/>
      <c r="K494"/>
    </row>
    <row r="495" spans="10:11">
      <c r="J495"/>
      <c r="K495"/>
    </row>
    <row r="496" spans="10:11">
      <c r="J496"/>
      <c r="K496"/>
    </row>
    <row r="497" spans="10:11">
      <c r="J497"/>
      <c r="K497"/>
    </row>
    <row r="498" spans="10:11">
      <c r="J498"/>
      <c r="K498"/>
    </row>
    <row r="499" spans="10:11">
      <c r="J499"/>
      <c r="K499"/>
    </row>
    <row r="500" spans="10:11">
      <c r="J500"/>
      <c r="K500"/>
    </row>
    <row r="501" spans="10:11">
      <c r="J501"/>
      <c r="K501"/>
    </row>
    <row r="502" spans="10:11">
      <c r="J502"/>
      <c r="K502"/>
    </row>
    <row r="503" spans="10:11">
      <c r="J503"/>
      <c r="K503"/>
    </row>
    <row r="504" spans="10:11">
      <c r="J504"/>
      <c r="K504"/>
    </row>
    <row r="505" spans="10:11">
      <c r="J505"/>
      <c r="K505"/>
    </row>
    <row r="506" spans="10:11">
      <c r="J506"/>
      <c r="K506"/>
    </row>
    <row r="507" spans="10:11">
      <c r="J507"/>
      <c r="K507"/>
    </row>
    <row r="508" spans="10:11">
      <c r="J508"/>
      <c r="K508"/>
    </row>
    <row r="509" spans="10:11">
      <c r="J509"/>
      <c r="K509"/>
    </row>
    <row r="510" spans="10:11">
      <c r="J510"/>
      <c r="K510"/>
    </row>
    <row r="511" spans="10:11">
      <c r="J511"/>
      <c r="K511"/>
    </row>
    <row r="512" spans="10:11">
      <c r="J512"/>
      <c r="K512"/>
    </row>
    <row r="513" spans="10:11">
      <c r="J513"/>
      <c r="K513"/>
    </row>
    <row r="514" spans="10:11">
      <c r="J514"/>
      <c r="K514"/>
    </row>
    <row r="515" spans="10:11">
      <c r="J515"/>
      <c r="K515"/>
    </row>
    <row r="516" spans="10:11">
      <c r="J516"/>
      <c r="K516"/>
    </row>
    <row r="517" spans="10:11">
      <c r="J517"/>
      <c r="K517"/>
    </row>
    <row r="518" spans="10:11">
      <c r="J518"/>
      <c r="K518"/>
    </row>
    <row r="519" spans="10:11">
      <c r="J519"/>
      <c r="K519"/>
    </row>
    <row r="520" spans="10:11">
      <c r="J520"/>
      <c r="K520"/>
    </row>
    <row r="521" spans="10:11">
      <c r="J521"/>
      <c r="K521"/>
    </row>
    <row r="522" spans="10:11">
      <c r="J522"/>
      <c r="K522"/>
    </row>
    <row r="523" spans="10:11">
      <c r="J523"/>
      <c r="K523"/>
    </row>
    <row r="524" spans="10:11">
      <c r="J524"/>
      <c r="K524"/>
    </row>
    <row r="525" spans="10:11">
      <c r="J525"/>
      <c r="K525"/>
    </row>
    <row r="526" spans="10:11">
      <c r="J526"/>
      <c r="K526"/>
    </row>
    <row r="527" spans="10:11">
      <c r="J527"/>
      <c r="K527"/>
    </row>
    <row r="528" spans="10:11">
      <c r="J528"/>
      <c r="K528"/>
    </row>
    <row r="529" spans="10:11">
      <c r="J529"/>
      <c r="K529"/>
    </row>
    <row r="530" spans="10:11">
      <c r="J530"/>
      <c r="K530"/>
    </row>
    <row r="531" spans="10:11">
      <c r="J531"/>
      <c r="K531"/>
    </row>
    <row r="532" spans="10:11">
      <c r="J532"/>
      <c r="K532"/>
    </row>
    <row r="533" spans="10:11">
      <c r="J533"/>
      <c r="K533"/>
    </row>
    <row r="534" spans="10:11">
      <c r="J534"/>
      <c r="K534"/>
    </row>
    <row r="535" spans="10:11">
      <c r="J535"/>
      <c r="K535"/>
    </row>
    <row r="536" spans="10:11">
      <c r="J536"/>
      <c r="K536"/>
    </row>
    <row r="537" spans="10:11">
      <c r="J537"/>
      <c r="K537"/>
    </row>
    <row r="538" spans="10:11">
      <c r="J538"/>
      <c r="K538"/>
    </row>
    <row r="539" spans="10:11">
      <c r="J539"/>
      <c r="K539"/>
    </row>
    <row r="540" spans="10:11">
      <c r="J540"/>
      <c r="K540"/>
    </row>
    <row r="541" spans="10:11">
      <c r="J541"/>
      <c r="K541"/>
    </row>
    <row r="542" spans="10:11">
      <c r="J542"/>
      <c r="K542"/>
    </row>
    <row r="543" spans="10:11">
      <c r="J543"/>
      <c r="K543"/>
    </row>
    <row r="544" spans="10:11">
      <c r="J544"/>
      <c r="K544"/>
    </row>
    <row r="545" spans="10:11">
      <c r="J545"/>
      <c r="K545"/>
    </row>
    <row r="546" spans="10:11">
      <c r="J546"/>
      <c r="K546"/>
    </row>
    <row r="547" spans="10:11">
      <c r="J547"/>
      <c r="K547"/>
    </row>
    <row r="548" spans="10:11">
      <c r="J548"/>
      <c r="K548"/>
    </row>
    <row r="549" spans="10:11">
      <c r="J549"/>
      <c r="K549"/>
    </row>
    <row r="550" spans="10:11">
      <c r="J550"/>
      <c r="K550"/>
    </row>
    <row r="551" spans="10:11">
      <c r="J551"/>
      <c r="K551"/>
    </row>
    <row r="552" spans="10:11">
      <c r="J552"/>
      <c r="K552"/>
    </row>
    <row r="553" spans="10:11">
      <c r="J553"/>
      <c r="K553"/>
    </row>
    <row r="554" spans="10:11">
      <c r="J554"/>
      <c r="K554"/>
    </row>
    <row r="555" spans="10:11">
      <c r="J555"/>
      <c r="K555"/>
    </row>
    <row r="556" spans="10:11">
      <c r="J556"/>
      <c r="K556"/>
    </row>
    <row r="557" spans="10:11">
      <c r="J557"/>
      <c r="K557"/>
    </row>
    <row r="558" spans="10:11">
      <c r="J558"/>
      <c r="K558"/>
    </row>
    <row r="559" spans="10:11">
      <c r="J559"/>
      <c r="K559"/>
    </row>
    <row r="560" spans="10:11">
      <c r="J560"/>
      <c r="K560"/>
    </row>
    <row r="561" spans="10:11">
      <c r="J561"/>
      <c r="K561"/>
    </row>
    <row r="562" spans="10:11">
      <c r="J562"/>
      <c r="K562"/>
    </row>
    <row r="563" spans="10:11">
      <c r="J563"/>
      <c r="K563"/>
    </row>
    <row r="564" spans="10:11">
      <c r="J564"/>
      <c r="K564"/>
    </row>
    <row r="565" spans="10:11">
      <c r="J565"/>
      <c r="K565"/>
    </row>
    <row r="566" spans="10:11">
      <c r="J566"/>
      <c r="K566"/>
    </row>
    <row r="567" spans="10:11">
      <c r="J567"/>
      <c r="K567"/>
    </row>
    <row r="568" spans="10:11">
      <c r="J568"/>
      <c r="K568"/>
    </row>
    <row r="569" spans="10:11">
      <c r="J569"/>
      <c r="K569"/>
    </row>
    <row r="570" spans="10:11">
      <c r="J570"/>
      <c r="K570"/>
    </row>
    <row r="571" spans="10:11">
      <c r="J571"/>
      <c r="K571"/>
    </row>
    <row r="572" spans="10:11">
      <c r="J572"/>
      <c r="K572"/>
    </row>
    <row r="573" spans="10:11">
      <c r="J573"/>
      <c r="K573"/>
    </row>
    <row r="574" spans="10:11">
      <c r="J574"/>
      <c r="K574"/>
    </row>
    <row r="575" spans="10:11">
      <c r="J575"/>
      <c r="K575"/>
    </row>
    <row r="576" spans="10:11">
      <c r="J576"/>
      <c r="K576"/>
    </row>
    <row r="577" spans="10:11">
      <c r="J577"/>
      <c r="K577"/>
    </row>
    <row r="578" spans="10:11">
      <c r="J578"/>
      <c r="K578"/>
    </row>
    <row r="579" spans="10:11">
      <c r="J579"/>
      <c r="K579"/>
    </row>
    <row r="580" spans="10:11">
      <c r="J580"/>
      <c r="K580"/>
    </row>
    <row r="581" spans="10:11">
      <c r="J581"/>
      <c r="K581"/>
    </row>
    <row r="582" spans="10:11">
      <c r="J582"/>
      <c r="K582"/>
    </row>
    <row r="583" spans="10:11">
      <c r="J583"/>
      <c r="K583"/>
    </row>
    <row r="584" spans="10:11">
      <c r="J584"/>
      <c r="K584"/>
    </row>
    <row r="585" spans="10:11">
      <c r="J585"/>
      <c r="K585"/>
    </row>
    <row r="586" spans="10:11">
      <c r="J586"/>
      <c r="K586"/>
    </row>
    <row r="587" spans="10:11">
      <c r="J587"/>
      <c r="K587"/>
    </row>
    <row r="588" spans="10:11">
      <c r="J588"/>
      <c r="K588"/>
    </row>
    <row r="589" spans="10:11">
      <c r="J589"/>
      <c r="K589"/>
    </row>
    <row r="590" spans="10:11">
      <c r="J590"/>
      <c r="K590"/>
    </row>
    <row r="591" spans="10:11">
      <c r="J591"/>
      <c r="K591"/>
    </row>
    <row r="592" spans="10:11">
      <c r="J592"/>
      <c r="K592"/>
    </row>
    <row r="593" spans="10:11">
      <c r="J593"/>
      <c r="K593"/>
    </row>
    <row r="594" spans="10:11">
      <c r="J594"/>
      <c r="K594"/>
    </row>
    <row r="595" spans="10:11">
      <c r="J595"/>
      <c r="K595"/>
    </row>
    <row r="596" spans="10:11">
      <c r="J596"/>
      <c r="K596"/>
    </row>
    <row r="597" spans="10:11">
      <c r="J597"/>
      <c r="K597"/>
    </row>
    <row r="598" spans="10:11">
      <c r="J598"/>
      <c r="K598"/>
    </row>
    <row r="599" spans="10:11">
      <c r="J599"/>
      <c r="K599"/>
    </row>
    <row r="600" spans="10:11">
      <c r="J600"/>
      <c r="K600"/>
    </row>
    <row r="601" spans="10:11">
      <c r="J601"/>
      <c r="K601"/>
    </row>
    <row r="602" spans="10:11">
      <c r="J602"/>
      <c r="K602"/>
    </row>
    <row r="603" spans="10:11">
      <c r="J603"/>
      <c r="K603"/>
    </row>
    <row r="604" spans="10:11">
      <c r="J604"/>
      <c r="K604"/>
    </row>
    <row r="605" spans="10:11">
      <c r="J605"/>
      <c r="K605"/>
    </row>
    <row r="606" spans="10:11">
      <c r="J606"/>
      <c r="K606"/>
    </row>
    <row r="607" spans="10:11">
      <c r="J607"/>
      <c r="K607"/>
    </row>
    <row r="608" spans="10:11">
      <c r="J608"/>
      <c r="K608"/>
    </row>
    <row r="609" spans="10:11">
      <c r="J609"/>
      <c r="K609"/>
    </row>
    <row r="610" spans="10:11">
      <c r="J610"/>
      <c r="K610"/>
    </row>
    <row r="611" spans="10:11">
      <c r="J611"/>
      <c r="K611"/>
    </row>
    <row r="612" spans="10:11">
      <c r="J612"/>
      <c r="K612"/>
    </row>
    <row r="613" spans="10:11">
      <c r="J613"/>
      <c r="K613"/>
    </row>
    <row r="614" spans="10:11">
      <c r="J614"/>
      <c r="K614"/>
    </row>
    <row r="615" spans="10:11">
      <c r="J615"/>
      <c r="K615"/>
    </row>
    <row r="616" spans="10:11">
      <c r="J616"/>
      <c r="K616"/>
    </row>
    <row r="617" spans="10:11">
      <c r="J617"/>
      <c r="K617"/>
    </row>
    <row r="618" spans="10:11">
      <c r="J618"/>
      <c r="K618"/>
    </row>
    <row r="619" spans="10:11">
      <c r="J619"/>
      <c r="K619"/>
    </row>
    <row r="620" spans="10:11">
      <c r="J620"/>
      <c r="K620"/>
    </row>
    <row r="621" spans="10:11">
      <c r="J621"/>
      <c r="K621"/>
    </row>
    <row r="622" spans="10:11">
      <c r="J622"/>
      <c r="K622"/>
    </row>
    <row r="623" spans="10:11">
      <c r="J623"/>
      <c r="K623"/>
    </row>
    <row r="624" spans="10:11">
      <c r="J624"/>
      <c r="K624"/>
    </row>
    <row r="625" spans="10:11">
      <c r="J625"/>
      <c r="K625"/>
    </row>
    <row r="626" spans="10:11">
      <c r="J626"/>
      <c r="K626"/>
    </row>
    <row r="627" spans="10:11">
      <c r="J627"/>
      <c r="K627"/>
    </row>
    <row r="628" spans="10:11">
      <c r="J628"/>
      <c r="K628"/>
    </row>
    <row r="629" spans="10:11">
      <c r="J629"/>
      <c r="K629"/>
    </row>
    <row r="630" spans="10:11">
      <c r="J630"/>
      <c r="K630"/>
    </row>
    <row r="631" spans="10:11">
      <c r="J631"/>
      <c r="K631"/>
    </row>
    <row r="632" spans="10:11">
      <c r="J632"/>
      <c r="K632"/>
    </row>
    <row r="633" spans="10:11">
      <c r="J633"/>
      <c r="K633"/>
    </row>
    <row r="634" spans="10:11">
      <c r="J634"/>
      <c r="K634"/>
    </row>
    <row r="635" spans="10:11">
      <c r="J635"/>
      <c r="K635"/>
    </row>
    <row r="636" spans="10:11">
      <c r="J636"/>
      <c r="K636"/>
    </row>
    <row r="637" spans="10:11">
      <c r="J637"/>
      <c r="K637"/>
    </row>
    <row r="638" spans="10:11">
      <c r="J638"/>
      <c r="K638"/>
    </row>
    <row r="639" spans="10:11">
      <c r="J639"/>
      <c r="K639"/>
    </row>
    <row r="640" spans="10:11">
      <c r="J640"/>
      <c r="K640"/>
    </row>
    <row r="641" spans="10:11">
      <c r="J641"/>
      <c r="K641"/>
    </row>
    <row r="642" spans="10:11">
      <c r="J642"/>
      <c r="K642"/>
    </row>
    <row r="643" spans="10:11">
      <c r="J643"/>
      <c r="K643"/>
    </row>
    <row r="644" spans="10:11">
      <c r="J644"/>
      <c r="K644"/>
    </row>
    <row r="645" spans="10:11">
      <c r="J645"/>
      <c r="K645"/>
    </row>
    <row r="646" spans="10:11">
      <c r="J646"/>
      <c r="K646"/>
    </row>
    <row r="647" spans="10:11">
      <c r="J647"/>
      <c r="K647"/>
    </row>
    <row r="648" spans="10:11">
      <c r="J648"/>
      <c r="K648"/>
    </row>
    <row r="649" spans="10:11">
      <c r="J649"/>
      <c r="K649"/>
    </row>
    <row r="650" spans="10:11">
      <c r="J650"/>
      <c r="K650"/>
    </row>
    <row r="651" spans="10:11">
      <c r="J651"/>
      <c r="K651"/>
    </row>
    <row r="652" spans="10:11">
      <c r="J652"/>
      <c r="K652"/>
    </row>
    <row r="653" spans="10:11">
      <c r="J653"/>
      <c r="K653"/>
    </row>
    <row r="654" spans="10:11">
      <c r="J654"/>
      <c r="K654"/>
    </row>
    <row r="655" spans="10:11">
      <c r="J655"/>
      <c r="K655"/>
    </row>
    <row r="656" spans="10:11">
      <c r="J656"/>
      <c r="K656"/>
    </row>
    <row r="657" spans="10:11">
      <c r="J657"/>
      <c r="K657"/>
    </row>
    <row r="658" spans="10:11">
      <c r="J658"/>
      <c r="K658"/>
    </row>
    <row r="659" spans="10:11">
      <c r="J659"/>
      <c r="K659"/>
    </row>
    <row r="660" spans="10:11">
      <c r="J660"/>
      <c r="K660"/>
    </row>
    <row r="661" spans="10:11">
      <c r="J661"/>
      <c r="K661"/>
    </row>
    <row r="662" spans="10:11">
      <c r="J662"/>
      <c r="K662"/>
    </row>
    <row r="663" spans="10:11">
      <c r="J663"/>
      <c r="K663"/>
    </row>
    <row r="664" spans="10:11">
      <c r="J664"/>
      <c r="K664"/>
    </row>
    <row r="665" spans="10:11">
      <c r="J665"/>
      <c r="K665"/>
    </row>
    <row r="666" spans="10:11">
      <c r="J666"/>
      <c r="K666"/>
    </row>
    <row r="667" spans="10:11">
      <c r="J667"/>
      <c r="K667"/>
    </row>
    <row r="668" spans="10:11">
      <c r="J668"/>
      <c r="K668"/>
    </row>
    <row r="669" spans="10:11">
      <c r="J669"/>
      <c r="K669"/>
    </row>
    <row r="670" spans="10:11">
      <c r="J670"/>
      <c r="K670"/>
    </row>
    <row r="671" spans="10:11">
      <c r="J671"/>
      <c r="K671"/>
    </row>
    <row r="672" spans="10:11">
      <c r="J672"/>
      <c r="K672"/>
    </row>
    <row r="673" spans="10:11">
      <c r="J673"/>
      <c r="K673"/>
    </row>
    <row r="674" spans="10:11">
      <c r="J674"/>
      <c r="K674"/>
    </row>
    <row r="675" spans="10:11">
      <c r="J675"/>
      <c r="K675"/>
    </row>
    <row r="676" spans="10:11">
      <c r="J676"/>
      <c r="K676"/>
    </row>
    <row r="677" spans="10:11">
      <c r="J677"/>
      <c r="K677"/>
    </row>
    <row r="678" spans="10:11">
      <c r="J678"/>
      <c r="K678"/>
    </row>
    <row r="679" spans="10:11">
      <c r="J679"/>
      <c r="K679"/>
    </row>
    <row r="680" spans="10:11">
      <c r="J680"/>
      <c r="K680"/>
    </row>
    <row r="681" spans="10:11">
      <c r="J681"/>
      <c r="K681"/>
    </row>
    <row r="682" spans="10:11">
      <c r="J682"/>
      <c r="K682"/>
    </row>
    <row r="683" spans="10:11">
      <c r="J683"/>
      <c r="K683"/>
    </row>
    <row r="684" spans="10:11">
      <c r="J684"/>
      <c r="K684"/>
    </row>
    <row r="685" spans="10:11">
      <c r="J685"/>
      <c r="K685"/>
    </row>
    <row r="686" spans="10:11">
      <c r="J686"/>
      <c r="K686"/>
    </row>
    <row r="687" spans="10:11">
      <c r="J687"/>
      <c r="K687"/>
    </row>
    <row r="688" spans="10:11">
      <c r="J688"/>
      <c r="K688"/>
    </row>
    <row r="689" spans="10:11">
      <c r="J689"/>
      <c r="K689"/>
    </row>
    <row r="690" spans="10:11">
      <c r="J690"/>
      <c r="K690"/>
    </row>
    <row r="691" spans="10:11">
      <c r="J691"/>
      <c r="K691"/>
    </row>
    <row r="692" spans="10:11">
      <c r="J692"/>
      <c r="K692"/>
    </row>
    <row r="693" spans="10:11">
      <c r="J693"/>
      <c r="K693"/>
    </row>
    <row r="694" spans="10:11">
      <c r="J694"/>
      <c r="K694"/>
    </row>
    <row r="695" spans="10:11">
      <c r="J695"/>
      <c r="K695"/>
    </row>
    <row r="696" spans="10:11">
      <c r="J696"/>
      <c r="K696"/>
    </row>
    <row r="697" spans="10:11">
      <c r="J697"/>
      <c r="K697"/>
    </row>
    <row r="698" spans="10:11">
      <c r="J698"/>
      <c r="K698"/>
    </row>
    <row r="699" spans="10:11">
      <c r="J699"/>
      <c r="K699"/>
    </row>
    <row r="700" spans="10:11">
      <c r="J700"/>
      <c r="K700"/>
    </row>
    <row r="701" spans="10:11">
      <c r="J701"/>
      <c r="K701"/>
    </row>
    <row r="702" spans="10:11">
      <c r="J702"/>
      <c r="K702"/>
    </row>
    <row r="703" spans="10:11">
      <c r="J703"/>
      <c r="K703"/>
    </row>
    <row r="704" spans="10:11">
      <c r="J704"/>
      <c r="K704"/>
    </row>
    <row r="705" spans="10:11">
      <c r="J705"/>
      <c r="K705"/>
    </row>
    <row r="706" spans="10:11">
      <c r="J706"/>
      <c r="K706"/>
    </row>
    <row r="707" spans="10:11">
      <c r="J707"/>
      <c r="K707"/>
    </row>
    <row r="708" spans="10:11">
      <c r="J708"/>
      <c r="K708"/>
    </row>
    <row r="709" spans="10:11">
      <c r="J709"/>
      <c r="K709"/>
    </row>
    <row r="710" spans="10:11">
      <c r="J710"/>
      <c r="K710"/>
    </row>
    <row r="711" spans="10:11">
      <c r="J711"/>
      <c r="K711"/>
    </row>
    <row r="712" spans="10:11">
      <c r="J712"/>
      <c r="K712"/>
    </row>
    <row r="713" spans="10:11">
      <c r="J713"/>
      <c r="K713"/>
    </row>
    <row r="714" spans="10:11">
      <c r="J714"/>
      <c r="K714"/>
    </row>
    <row r="715" spans="10:11">
      <c r="J715"/>
      <c r="K715"/>
    </row>
    <row r="716" spans="10:11">
      <c r="J716"/>
      <c r="K716"/>
    </row>
    <row r="717" spans="10:11">
      <c r="J717"/>
      <c r="K717"/>
    </row>
    <row r="718" spans="10:11">
      <c r="J718"/>
      <c r="K718"/>
    </row>
    <row r="719" spans="10:11">
      <c r="J719"/>
      <c r="K719"/>
    </row>
    <row r="720" spans="10:11">
      <c r="J720"/>
      <c r="K720"/>
    </row>
    <row r="721" spans="10:11">
      <c r="J721"/>
      <c r="K721"/>
    </row>
    <row r="722" spans="10:11">
      <c r="J722"/>
      <c r="K722"/>
    </row>
    <row r="723" spans="10:11">
      <c r="J723"/>
      <c r="K723"/>
    </row>
    <row r="724" spans="10:11">
      <c r="J724"/>
      <c r="K724"/>
    </row>
    <row r="725" spans="10:11">
      <c r="J725"/>
      <c r="K725"/>
    </row>
    <row r="726" spans="10:11">
      <c r="J726"/>
      <c r="K726"/>
    </row>
    <row r="727" spans="10:11">
      <c r="J727"/>
      <c r="K727"/>
    </row>
    <row r="728" spans="10:11">
      <c r="J728"/>
      <c r="K728"/>
    </row>
    <row r="729" spans="10:11">
      <c r="J729"/>
      <c r="K729"/>
    </row>
    <row r="730" spans="10:11">
      <c r="J730"/>
      <c r="K730"/>
    </row>
    <row r="731" spans="10:11">
      <c r="J731"/>
      <c r="K731"/>
    </row>
    <row r="732" spans="10:11">
      <c r="J732"/>
      <c r="K732"/>
    </row>
    <row r="733" spans="10:11">
      <c r="J733"/>
      <c r="K733"/>
    </row>
    <row r="734" spans="10:11">
      <c r="J734"/>
      <c r="K734"/>
    </row>
    <row r="735" spans="10:11">
      <c r="J735"/>
      <c r="K735"/>
    </row>
    <row r="736" spans="10:11">
      <c r="J736"/>
      <c r="K736"/>
    </row>
    <row r="737" spans="10:11">
      <c r="J737"/>
      <c r="K737"/>
    </row>
    <row r="738" spans="10:11">
      <c r="J738"/>
      <c r="K738"/>
    </row>
    <row r="739" spans="10:11">
      <c r="J739"/>
      <c r="K739"/>
    </row>
    <row r="740" spans="10:11">
      <c r="J740"/>
      <c r="K740"/>
    </row>
    <row r="741" spans="10:11">
      <c r="J741"/>
      <c r="K741"/>
    </row>
    <row r="742" spans="10:11">
      <c r="J742"/>
      <c r="K742"/>
    </row>
    <row r="743" spans="10:11">
      <c r="J743"/>
      <c r="K743"/>
    </row>
    <row r="744" spans="10:11">
      <c r="J744"/>
      <c r="K744"/>
    </row>
    <row r="745" spans="10:11">
      <c r="J745"/>
      <c r="K745"/>
    </row>
    <row r="746" spans="10:11">
      <c r="J746"/>
      <c r="K746"/>
    </row>
    <row r="747" spans="10:11">
      <c r="J747"/>
      <c r="K747"/>
    </row>
    <row r="748" spans="10:11">
      <c r="J748"/>
      <c r="K748"/>
    </row>
    <row r="749" spans="10:11">
      <c r="J749"/>
      <c r="K749"/>
    </row>
    <row r="750" spans="10:11">
      <c r="J750"/>
      <c r="K750"/>
    </row>
    <row r="751" spans="10:11">
      <c r="J751"/>
      <c r="K751"/>
    </row>
    <row r="752" spans="10:11">
      <c r="J752"/>
      <c r="K752"/>
    </row>
    <row r="753" spans="10:11">
      <c r="J753"/>
      <c r="K753"/>
    </row>
    <row r="754" spans="10:11">
      <c r="J754"/>
      <c r="K754"/>
    </row>
    <row r="755" spans="10:11">
      <c r="J755"/>
      <c r="K755"/>
    </row>
    <row r="756" spans="10:11">
      <c r="J756"/>
      <c r="K756"/>
    </row>
    <row r="757" spans="10:11">
      <c r="J757"/>
      <c r="K757"/>
    </row>
    <row r="758" spans="10:11">
      <c r="J758"/>
      <c r="K758"/>
    </row>
    <row r="759" spans="10:11">
      <c r="J759"/>
      <c r="K759"/>
    </row>
    <row r="760" spans="10:11">
      <c r="J760"/>
      <c r="K760"/>
    </row>
    <row r="761" spans="10:11">
      <c r="J761"/>
      <c r="K761"/>
    </row>
    <row r="762" spans="10:11">
      <c r="J762"/>
      <c r="K762"/>
    </row>
    <row r="763" spans="10:11">
      <c r="J763"/>
      <c r="K763"/>
    </row>
    <row r="764" spans="10:11">
      <c r="J764"/>
      <c r="K764"/>
    </row>
    <row r="765" spans="10:11">
      <c r="J765"/>
      <c r="K765"/>
    </row>
    <row r="766" spans="10:11">
      <c r="J766"/>
      <c r="K766"/>
    </row>
    <row r="767" spans="10:11">
      <c r="J767"/>
      <c r="K767"/>
    </row>
    <row r="768" spans="10:11">
      <c r="J768"/>
      <c r="K768"/>
    </row>
    <row r="769" spans="10:11">
      <c r="J769"/>
      <c r="K769"/>
    </row>
    <row r="770" spans="10:11">
      <c r="J770"/>
      <c r="K770"/>
    </row>
    <row r="771" spans="10:11">
      <c r="J771"/>
      <c r="K771"/>
    </row>
    <row r="772" spans="10:11">
      <c r="J772"/>
      <c r="K772"/>
    </row>
    <row r="773" spans="10:11">
      <c r="J773"/>
      <c r="K773"/>
    </row>
    <row r="774" spans="10:11">
      <c r="J774"/>
      <c r="K774"/>
    </row>
    <row r="775" spans="10:11">
      <c r="J775"/>
      <c r="K775"/>
    </row>
    <row r="776" spans="10:11">
      <c r="J776"/>
      <c r="K776"/>
    </row>
    <row r="777" spans="10:11">
      <c r="J777"/>
      <c r="K777"/>
    </row>
    <row r="778" spans="10:11">
      <c r="J778"/>
      <c r="K778"/>
    </row>
    <row r="779" spans="10:11">
      <c r="J779"/>
      <c r="K779"/>
    </row>
    <row r="780" spans="10:11">
      <c r="J780"/>
      <c r="K780"/>
    </row>
    <row r="781" spans="10:11">
      <c r="J781"/>
      <c r="K781"/>
    </row>
    <row r="782" spans="10:11">
      <c r="J782"/>
      <c r="K782"/>
    </row>
    <row r="783" spans="10:11">
      <c r="J783"/>
      <c r="K783"/>
    </row>
    <row r="784" spans="10:11">
      <c r="J784"/>
      <c r="K784"/>
    </row>
    <row r="785" spans="10:11">
      <c r="J785"/>
      <c r="K785"/>
    </row>
    <row r="786" spans="10:11">
      <c r="J786"/>
      <c r="K786"/>
    </row>
    <row r="787" spans="10:11">
      <c r="J787"/>
      <c r="K787"/>
    </row>
    <row r="788" spans="10:11">
      <c r="J788"/>
      <c r="K788"/>
    </row>
    <row r="789" spans="10:11">
      <c r="J789"/>
      <c r="K789"/>
    </row>
    <row r="790" spans="10:11">
      <c r="J790"/>
      <c r="K790"/>
    </row>
    <row r="791" spans="10:11">
      <c r="J791"/>
      <c r="K791"/>
    </row>
    <row r="792" spans="10:11">
      <c r="J792"/>
      <c r="K792"/>
    </row>
    <row r="793" spans="10:11">
      <c r="J793"/>
      <c r="K793"/>
    </row>
    <row r="794" spans="10:11">
      <c r="J794"/>
      <c r="K794"/>
    </row>
    <row r="795" spans="10:11">
      <c r="J795"/>
      <c r="K795"/>
    </row>
    <row r="796" spans="10:11">
      <c r="J796"/>
      <c r="K796"/>
    </row>
    <row r="797" spans="10:11">
      <c r="J797"/>
      <c r="K797"/>
    </row>
    <row r="798" spans="10:11">
      <c r="J798"/>
      <c r="K798"/>
    </row>
    <row r="799" spans="10:11">
      <c r="J799"/>
      <c r="K799"/>
    </row>
    <row r="800" spans="10:11">
      <c r="J800"/>
      <c r="K800"/>
    </row>
    <row r="801" spans="10:11">
      <c r="J801"/>
      <c r="K801"/>
    </row>
    <row r="802" spans="10:11">
      <c r="J802"/>
      <c r="K802"/>
    </row>
    <row r="803" spans="10:11">
      <c r="J803"/>
      <c r="K803"/>
    </row>
    <row r="804" spans="10:11">
      <c r="J804"/>
      <c r="K804"/>
    </row>
    <row r="805" spans="10:11">
      <c r="J805"/>
      <c r="K805"/>
    </row>
    <row r="806" spans="10:11">
      <c r="J806"/>
      <c r="K806"/>
    </row>
    <row r="807" spans="10:11">
      <c r="J807"/>
      <c r="K807"/>
    </row>
    <row r="808" spans="10:11">
      <c r="J808"/>
      <c r="K808"/>
    </row>
    <row r="809" spans="10:11">
      <c r="J809"/>
      <c r="K809"/>
    </row>
    <row r="810" spans="10:11">
      <c r="J810"/>
      <c r="K810"/>
    </row>
    <row r="811" spans="10:11">
      <c r="J811"/>
      <c r="K811"/>
    </row>
    <row r="812" spans="10:11">
      <c r="J812"/>
      <c r="K812"/>
    </row>
    <row r="813" spans="10:11">
      <c r="J813"/>
      <c r="K813"/>
    </row>
    <row r="814" spans="10:11">
      <c r="J814"/>
      <c r="K814"/>
    </row>
    <row r="815" spans="10:11">
      <c r="J815"/>
      <c r="K815"/>
    </row>
    <row r="816" spans="10:11">
      <c r="J816"/>
      <c r="K816"/>
    </row>
    <row r="817" spans="10:11">
      <c r="J817"/>
      <c r="K817"/>
    </row>
    <row r="818" spans="10:11">
      <c r="J818"/>
      <c r="K818"/>
    </row>
    <row r="819" spans="10:11">
      <c r="J819"/>
      <c r="K819"/>
    </row>
    <row r="820" spans="10:11">
      <c r="J820"/>
      <c r="K820"/>
    </row>
    <row r="821" spans="10:11">
      <c r="J821"/>
      <c r="K821"/>
    </row>
    <row r="822" spans="10:11">
      <c r="J822"/>
      <c r="K822"/>
    </row>
    <row r="823" spans="10:11">
      <c r="J823"/>
      <c r="K823"/>
    </row>
    <row r="824" spans="10:11">
      <c r="J824"/>
      <c r="K824"/>
    </row>
    <row r="825" spans="10:11">
      <c r="J825"/>
      <c r="K825"/>
    </row>
    <row r="826" spans="10:11">
      <c r="J826"/>
      <c r="K826"/>
    </row>
    <row r="827" spans="10:11">
      <c r="J827"/>
      <c r="K827"/>
    </row>
    <row r="828" spans="10:11">
      <c r="J828"/>
      <c r="K828"/>
    </row>
    <row r="829" spans="10:11">
      <c r="J829"/>
      <c r="K829"/>
    </row>
    <row r="830" spans="10:11">
      <c r="J830"/>
      <c r="K830"/>
    </row>
    <row r="831" spans="10:11">
      <c r="J831"/>
      <c r="K831"/>
    </row>
    <row r="832" spans="10:11">
      <c r="J832"/>
      <c r="K832"/>
    </row>
    <row r="833" spans="10:11">
      <c r="J833"/>
      <c r="K833"/>
    </row>
    <row r="834" spans="10:11">
      <c r="J834"/>
      <c r="K834"/>
    </row>
    <row r="835" spans="10:11">
      <c r="J835"/>
      <c r="K835"/>
    </row>
    <row r="836" spans="10:11">
      <c r="J836"/>
      <c r="K836"/>
    </row>
    <row r="837" spans="10:11">
      <c r="J837"/>
      <c r="K837"/>
    </row>
    <row r="838" spans="10:11">
      <c r="J838"/>
      <c r="K838"/>
    </row>
    <row r="839" spans="10:11">
      <c r="J839"/>
      <c r="K839"/>
    </row>
    <row r="840" spans="10:11">
      <c r="J840"/>
      <c r="K840"/>
    </row>
    <row r="841" spans="10:11">
      <c r="J841"/>
      <c r="K841"/>
    </row>
    <row r="842" spans="10:11">
      <c r="J842"/>
      <c r="K842"/>
    </row>
    <row r="843" spans="10:11">
      <c r="J843"/>
      <c r="K843"/>
    </row>
    <row r="844" spans="10:11">
      <c r="J844"/>
      <c r="K844"/>
    </row>
    <row r="845" spans="10:11">
      <c r="J845"/>
      <c r="K845"/>
    </row>
    <row r="846" spans="10:11">
      <c r="J846"/>
      <c r="K846"/>
    </row>
    <row r="847" spans="10:11">
      <c r="J847"/>
      <c r="K847"/>
    </row>
    <row r="848" spans="10:11">
      <c r="J848"/>
      <c r="K848"/>
    </row>
    <row r="849" spans="10:11">
      <c r="J849"/>
      <c r="K849"/>
    </row>
    <row r="850" spans="10:11">
      <c r="J850"/>
      <c r="K850"/>
    </row>
    <row r="851" spans="10:11">
      <c r="J851"/>
      <c r="K851"/>
    </row>
    <row r="852" spans="10:11">
      <c r="J852"/>
      <c r="K852"/>
    </row>
    <row r="853" spans="10:11">
      <c r="J853"/>
      <c r="K853"/>
    </row>
    <row r="854" spans="10:11">
      <c r="J854"/>
      <c r="K854"/>
    </row>
    <row r="855" spans="10:11">
      <c r="J855"/>
      <c r="K855"/>
    </row>
    <row r="856" spans="10:11">
      <c r="J856"/>
      <c r="K856"/>
    </row>
    <row r="857" spans="10:11">
      <c r="J857"/>
      <c r="K857"/>
    </row>
    <row r="858" spans="10:11">
      <c r="J858"/>
      <c r="K858"/>
    </row>
    <row r="859" spans="10:11">
      <c r="J859"/>
      <c r="K859"/>
    </row>
    <row r="860" spans="10:11">
      <c r="J860"/>
      <c r="K860"/>
    </row>
    <row r="861" spans="10:11">
      <c r="J861"/>
      <c r="K861"/>
    </row>
    <row r="862" spans="10:11">
      <c r="J862"/>
      <c r="K862"/>
    </row>
    <row r="863" spans="10:11">
      <c r="J863"/>
      <c r="K863"/>
    </row>
    <row r="864" spans="10:11">
      <c r="J864"/>
      <c r="K864"/>
    </row>
    <row r="865" spans="10:11">
      <c r="J865"/>
      <c r="K865"/>
    </row>
    <row r="866" spans="10:11">
      <c r="J866"/>
      <c r="K866"/>
    </row>
    <row r="867" spans="10:11">
      <c r="J867"/>
      <c r="K867"/>
    </row>
    <row r="868" spans="10:11">
      <c r="J868"/>
      <c r="K868"/>
    </row>
    <row r="869" spans="10:11">
      <c r="J869"/>
      <c r="K869"/>
    </row>
    <row r="870" spans="10:11">
      <c r="J870"/>
      <c r="K870"/>
    </row>
    <row r="871" spans="10:11">
      <c r="J871"/>
      <c r="K871"/>
    </row>
    <row r="872" spans="10:11">
      <c r="J872"/>
      <c r="K872"/>
    </row>
    <row r="873" spans="10:11">
      <c r="J873"/>
      <c r="K873"/>
    </row>
    <row r="874" spans="10:11">
      <c r="J874"/>
      <c r="K874"/>
    </row>
    <row r="875" spans="10:11">
      <c r="J875"/>
      <c r="K875"/>
    </row>
    <row r="876" spans="10:11">
      <c r="J876"/>
      <c r="K876"/>
    </row>
    <row r="877" spans="10:11">
      <c r="J877"/>
      <c r="K877"/>
    </row>
    <row r="878" spans="10:11">
      <c r="J878"/>
      <c r="K878"/>
    </row>
    <row r="879" spans="10:11">
      <c r="J879"/>
      <c r="K879"/>
    </row>
    <row r="880" spans="10:11">
      <c r="J880"/>
      <c r="K880"/>
    </row>
    <row r="881" spans="10:11">
      <c r="J881"/>
      <c r="K881"/>
    </row>
    <row r="882" spans="10:11">
      <c r="J882"/>
      <c r="K882"/>
    </row>
    <row r="883" spans="10:11">
      <c r="J883"/>
      <c r="K883"/>
    </row>
    <row r="884" spans="10:11">
      <c r="J884"/>
      <c r="K884"/>
    </row>
    <row r="885" spans="10:11">
      <c r="J885"/>
      <c r="K885"/>
    </row>
    <row r="886" spans="10:11">
      <c r="J886"/>
      <c r="K886"/>
    </row>
    <row r="887" spans="10:11">
      <c r="J887"/>
      <c r="K887"/>
    </row>
    <row r="888" spans="10:11">
      <c r="J888"/>
      <c r="K888"/>
    </row>
    <row r="889" spans="10:11">
      <c r="J889"/>
      <c r="K889"/>
    </row>
    <row r="890" spans="10:11">
      <c r="J890"/>
      <c r="K890"/>
    </row>
    <row r="891" spans="10:11">
      <c r="J891"/>
      <c r="K891"/>
    </row>
    <row r="892" spans="10:11">
      <c r="J892"/>
      <c r="K892"/>
    </row>
    <row r="893" spans="10:11">
      <c r="J893"/>
      <c r="K893"/>
    </row>
    <row r="894" spans="10:11">
      <c r="J894"/>
      <c r="K894"/>
    </row>
    <row r="895" spans="10:11">
      <c r="J895"/>
      <c r="K895"/>
    </row>
    <row r="896" spans="10:11">
      <c r="J896"/>
      <c r="K896"/>
    </row>
    <row r="897" spans="10:11">
      <c r="J897"/>
      <c r="K897"/>
    </row>
    <row r="898" spans="10:11">
      <c r="J898"/>
      <c r="K898"/>
    </row>
    <row r="899" spans="10:11">
      <c r="J899"/>
      <c r="K899"/>
    </row>
    <row r="900" spans="10:11">
      <c r="J900"/>
      <c r="K900"/>
    </row>
    <row r="901" spans="10:11">
      <c r="J901"/>
      <c r="K901"/>
    </row>
    <row r="902" spans="10:11">
      <c r="J902"/>
      <c r="K902"/>
    </row>
    <row r="903" spans="10:11">
      <c r="J903"/>
      <c r="K903"/>
    </row>
    <row r="904" spans="10:11">
      <c r="J904"/>
      <c r="K904"/>
    </row>
    <row r="905" spans="10:11">
      <c r="J905"/>
      <c r="K905"/>
    </row>
    <row r="906" spans="10:11">
      <c r="J906"/>
      <c r="K906"/>
    </row>
    <row r="907" spans="10:11">
      <c r="J907"/>
      <c r="K907"/>
    </row>
    <row r="908" spans="10:11">
      <c r="J908"/>
      <c r="K908"/>
    </row>
    <row r="909" spans="10:11">
      <c r="J909"/>
      <c r="K909"/>
    </row>
    <row r="910" spans="10:11">
      <c r="J910"/>
      <c r="K910"/>
    </row>
    <row r="911" spans="10:11">
      <c r="J911"/>
      <c r="K911"/>
    </row>
    <row r="912" spans="10:11">
      <c r="J912"/>
      <c r="K912"/>
    </row>
    <row r="913" spans="10:11">
      <c r="J913"/>
      <c r="K913"/>
    </row>
    <row r="914" spans="10:11">
      <c r="J914"/>
      <c r="K914"/>
    </row>
    <row r="915" spans="10:11">
      <c r="J915"/>
      <c r="K915"/>
    </row>
    <row r="916" spans="10:11">
      <c r="J916"/>
      <c r="K916"/>
    </row>
    <row r="917" spans="10:11">
      <c r="J917"/>
      <c r="K917"/>
    </row>
    <row r="918" spans="10:11">
      <c r="J918"/>
      <c r="K918"/>
    </row>
    <row r="919" spans="10:11">
      <c r="J919"/>
      <c r="K919"/>
    </row>
    <row r="920" spans="10:11">
      <c r="J920"/>
      <c r="K920"/>
    </row>
    <row r="921" spans="10:11">
      <c r="J921"/>
      <c r="K921"/>
    </row>
    <row r="922" spans="10:11">
      <c r="J922"/>
      <c r="K922"/>
    </row>
    <row r="923" spans="10:11">
      <c r="J923"/>
      <c r="K923"/>
    </row>
    <row r="924" spans="10:11">
      <c r="J924"/>
      <c r="K924"/>
    </row>
    <row r="925" spans="10:11">
      <c r="J925"/>
      <c r="K925"/>
    </row>
    <row r="926" spans="10:11">
      <c r="J926"/>
      <c r="K926"/>
    </row>
    <row r="927" spans="10:11">
      <c r="J927"/>
      <c r="K927"/>
    </row>
    <row r="928" spans="10:11">
      <c r="J928"/>
      <c r="K928"/>
    </row>
    <row r="929" spans="10:11">
      <c r="J929"/>
      <c r="K929"/>
    </row>
    <row r="930" spans="10:11">
      <c r="J930"/>
      <c r="K930"/>
    </row>
    <row r="931" spans="10:11">
      <c r="J931"/>
      <c r="K931"/>
    </row>
    <row r="932" spans="10:11">
      <c r="J932"/>
      <c r="K932"/>
    </row>
    <row r="933" spans="10:11">
      <c r="J933"/>
      <c r="K933"/>
    </row>
    <row r="934" spans="10:11">
      <c r="J934"/>
      <c r="K934"/>
    </row>
    <row r="935" spans="10:11">
      <c r="J935"/>
      <c r="K935"/>
    </row>
    <row r="936" spans="10:11">
      <c r="J936"/>
      <c r="K936"/>
    </row>
    <row r="937" spans="10:11">
      <c r="J937"/>
      <c r="K937"/>
    </row>
    <row r="938" spans="10:11">
      <c r="J938"/>
      <c r="K938"/>
    </row>
    <row r="939" spans="10:11">
      <c r="J939"/>
      <c r="K939"/>
    </row>
    <row r="940" spans="10:11">
      <c r="J940"/>
      <c r="K940"/>
    </row>
    <row r="941" spans="10:11">
      <c r="J941"/>
      <c r="K941"/>
    </row>
    <row r="942" spans="10:11">
      <c r="J942"/>
      <c r="K942"/>
    </row>
    <row r="943" spans="10:11">
      <c r="J943"/>
      <c r="K943"/>
    </row>
    <row r="944" spans="10:11">
      <c r="J944"/>
      <c r="K944"/>
    </row>
    <row r="945" spans="10:11">
      <c r="J945"/>
      <c r="K945"/>
    </row>
    <row r="946" spans="10:11">
      <c r="J946"/>
      <c r="K946"/>
    </row>
    <row r="947" spans="10:11">
      <c r="J947"/>
      <c r="K947"/>
    </row>
    <row r="948" spans="10:11">
      <c r="J948"/>
      <c r="K948"/>
    </row>
    <row r="949" spans="10:11">
      <c r="J949"/>
      <c r="K949"/>
    </row>
    <row r="950" spans="10:11">
      <c r="J950"/>
      <c r="K950"/>
    </row>
    <row r="951" spans="10:11">
      <c r="J951"/>
      <c r="K951"/>
    </row>
    <row r="952" spans="10:11">
      <c r="J952"/>
      <c r="K952"/>
    </row>
    <row r="953" spans="10:11">
      <c r="J953"/>
      <c r="K953"/>
    </row>
    <row r="954" spans="10:11">
      <c r="J954"/>
      <c r="K954"/>
    </row>
    <row r="955" spans="10:11">
      <c r="J955"/>
      <c r="K955"/>
    </row>
    <row r="956" spans="10:11">
      <c r="J956"/>
      <c r="K956"/>
    </row>
    <row r="957" spans="10:11">
      <c r="J957"/>
      <c r="K957"/>
    </row>
    <row r="958" spans="10:11">
      <c r="J958"/>
      <c r="K958"/>
    </row>
    <row r="959" spans="10:11">
      <c r="J959"/>
      <c r="K959"/>
    </row>
    <row r="960" spans="10:11">
      <c r="J960"/>
      <c r="K960"/>
    </row>
    <row r="961" spans="10:11">
      <c r="J961"/>
      <c r="K961"/>
    </row>
    <row r="962" spans="10:11">
      <c r="J962"/>
      <c r="K962"/>
    </row>
    <row r="963" spans="10:11">
      <c r="J963"/>
      <c r="K963"/>
    </row>
    <row r="964" spans="10:11">
      <c r="J964"/>
      <c r="K964"/>
    </row>
    <row r="965" spans="10:11">
      <c r="J965"/>
      <c r="K965"/>
    </row>
    <row r="966" spans="10:11">
      <c r="J966"/>
      <c r="K966"/>
    </row>
    <row r="967" spans="10:11">
      <c r="J967"/>
      <c r="K967"/>
    </row>
    <row r="968" spans="10:11">
      <c r="J968"/>
      <c r="K968"/>
    </row>
    <row r="969" spans="10:11">
      <c r="J969"/>
      <c r="K969"/>
    </row>
    <row r="970" spans="10:11">
      <c r="J970"/>
      <c r="K970"/>
    </row>
    <row r="971" spans="10:11">
      <c r="J971"/>
      <c r="K971"/>
    </row>
    <row r="972" spans="10:11">
      <c r="J972"/>
      <c r="K972"/>
    </row>
    <row r="973" spans="10:11">
      <c r="J973"/>
      <c r="K973"/>
    </row>
    <row r="974" spans="10:11">
      <c r="J974"/>
      <c r="K974"/>
    </row>
    <row r="975" spans="10:11">
      <c r="J975"/>
      <c r="K975"/>
    </row>
    <row r="976" spans="10:11">
      <c r="J976"/>
      <c r="K976"/>
    </row>
    <row r="977" spans="10:11">
      <c r="J977"/>
      <c r="K977"/>
    </row>
    <row r="978" spans="10:11">
      <c r="J978"/>
      <c r="K978"/>
    </row>
    <row r="979" spans="10:11">
      <c r="J979"/>
      <c r="K979"/>
    </row>
    <row r="980" spans="10:11">
      <c r="J980"/>
      <c r="K980"/>
    </row>
    <row r="981" spans="10:11">
      <c r="J981"/>
      <c r="K981"/>
    </row>
    <row r="982" spans="10:11">
      <c r="J982"/>
      <c r="K982"/>
    </row>
    <row r="983" spans="10:11">
      <c r="J983"/>
      <c r="K983"/>
    </row>
    <row r="984" spans="10:11">
      <c r="J984"/>
      <c r="K984"/>
    </row>
    <row r="985" spans="10:11">
      <c r="J985"/>
      <c r="K985"/>
    </row>
    <row r="986" spans="10:11">
      <c r="J986"/>
      <c r="K986"/>
    </row>
    <row r="987" spans="10:11">
      <c r="J987"/>
      <c r="K987"/>
    </row>
    <row r="988" spans="10:11">
      <c r="J988"/>
      <c r="K988"/>
    </row>
    <row r="989" spans="10:11">
      <c r="J989"/>
      <c r="K989"/>
    </row>
    <row r="990" spans="10:11">
      <c r="J990"/>
      <c r="K990"/>
    </row>
    <row r="991" spans="10:11">
      <c r="J991"/>
      <c r="K991"/>
    </row>
    <row r="992" spans="10:11">
      <c r="J992"/>
      <c r="K992"/>
    </row>
    <row r="993" spans="10:11">
      <c r="J993"/>
      <c r="K993"/>
    </row>
    <row r="994" spans="10:11">
      <c r="J994"/>
      <c r="K994"/>
    </row>
    <row r="995" spans="10:11">
      <c r="J995"/>
      <c r="K995"/>
    </row>
    <row r="996" spans="10:11">
      <c r="J996"/>
      <c r="K996"/>
    </row>
    <row r="997" spans="10:11">
      <c r="J997"/>
      <c r="K997"/>
    </row>
    <row r="998" spans="10:11">
      <c r="J998"/>
      <c r="K998"/>
    </row>
    <row r="999" spans="10:11">
      <c r="J999"/>
      <c r="K999"/>
    </row>
    <row r="1000" spans="10:11">
      <c r="J1000"/>
      <c r="K1000"/>
    </row>
    <row r="1001" spans="10:11">
      <c r="J1001"/>
      <c r="K1001"/>
    </row>
    <row r="1002" spans="10:11">
      <c r="J1002"/>
      <c r="K1002"/>
    </row>
    <row r="1003" spans="10:11">
      <c r="J1003"/>
      <c r="K1003"/>
    </row>
    <row r="1004" spans="10:11">
      <c r="J1004"/>
      <c r="K1004"/>
    </row>
    <row r="1005" spans="10:11">
      <c r="J1005"/>
      <c r="K1005"/>
    </row>
    <row r="1006" spans="10:11">
      <c r="J1006"/>
      <c r="K1006"/>
    </row>
    <row r="1007" spans="10:11">
      <c r="J1007"/>
      <c r="K1007"/>
    </row>
    <row r="1008" spans="10:11">
      <c r="J1008"/>
      <c r="K1008"/>
    </row>
    <row r="1009" spans="10:11">
      <c r="J1009"/>
      <c r="K1009"/>
    </row>
    <row r="1010" spans="10:11">
      <c r="J1010"/>
      <c r="K1010"/>
    </row>
    <row r="1011" spans="10:11">
      <c r="J1011"/>
      <c r="K1011"/>
    </row>
    <row r="1012" spans="10:11">
      <c r="J1012"/>
      <c r="K1012"/>
    </row>
    <row r="1013" spans="10:11">
      <c r="J1013"/>
      <c r="K1013"/>
    </row>
    <row r="1014" spans="10:11">
      <c r="J1014"/>
      <c r="K1014"/>
    </row>
    <row r="1015" spans="10:11">
      <c r="J1015"/>
      <c r="K1015"/>
    </row>
    <row r="1016" spans="10:11">
      <c r="J1016"/>
      <c r="K1016"/>
    </row>
    <row r="1017" spans="10:11">
      <c r="J1017"/>
      <c r="K1017"/>
    </row>
    <row r="1018" spans="10:11">
      <c r="J1018"/>
      <c r="K1018"/>
    </row>
    <row r="1019" spans="10:11">
      <c r="J1019"/>
      <c r="K1019"/>
    </row>
    <row r="1020" spans="10:11">
      <c r="J1020"/>
      <c r="K1020"/>
    </row>
    <row r="1021" spans="10:11">
      <c r="J1021"/>
      <c r="K1021"/>
    </row>
    <row r="1022" spans="10:11">
      <c r="J1022"/>
      <c r="K1022"/>
    </row>
    <row r="1023" spans="10:11">
      <c r="J1023"/>
      <c r="K1023"/>
    </row>
    <row r="1024" spans="10:11">
      <c r="J1024"/>
      <c r="K1024"/>
    </row>
    <row r="1025" spans="10:11">
      <c r="J1025"/>
      <c r="K1025"/>
    </row>
    <row r="1026" spans="10:11">
      <c r="J1026"/>
      <c r="K1026"/>
    </row>
    <row r="1027" spans="10:11">
      <c r="J1027"/>
      <c r="K1027"/>
    </row>
    <row r="1028" spans="10:11">
      <c r="J1028"/>
      <c r="K1028"/>
    </row>
    <row r="1029" spans="10:11">
      <c r="J1029"/>
      <c r="K1029"/>
    </row>
    <row r="1030" spans="10:11">
      <c r="J1030"/>
      <c r="K1030"/>
    </row>
    <row r="1031" spans="10:11">
      <c r="J1031"/>
      <c r="K1031"/>
    </row>
    <row r="1032" spans="10:11">
      <c r="J1032"/>
      <c r="K1032"/>
    </row>
    <row r="1033" spans="10:11">
      <c r="J1033"/>
      <c r="K1033"/>
    </row>
    <row r="1034" spans="10:11">
      <c r="J1034"/>
      <c r="K1034"/>
    </row>
    <row r="1035" spans="10:11">
      <c r="J1035"/>
      <c r="K1035"/>
    </row>
    <row r="1036" spans="10:11">
      <c r="J1036"/>
      <c r="K1036"/>
    </row>
    <row r="1037" spans="10:11">
      <c r="J1037"/>
      <c r="K1037"/>
    </row>
    <row r="1038" spans="10:11">
      <c r="J1038"/>
      <c r="K1038"/>
    </row>
    <row r="1039" spans="10:11">
      <c r="J1039"/>
      <c r="K1039"/>
    </row>
    <row r="1040" spans="10:11">
      <c r="J1040"/>
      <c r="K1040"/>
    </row>
    <row r="1041" spans="10:11">
      <c r="J1041"/>
      <c r="K1041"/>
    </row>
    <row r="1042" spans="10:11">
      <c r="J1042"/>
      <c r="K1042"/>
    </row>
    <row r="1043" spans="10:11">
      <c r="J1043"/>
      <c r="K1043"/>
    </row>
    <row r="1044" spans="10:11">
      <c r="J1044"/>
      <c r="K1044"/>
    </row>
    <row r="1045" spans="10:11">
      <c r="J1045"/>
      <c r="K1045"/>
    </row>
    <row r="1046" spans="10:11">
      <c r="J1046"/>
      <c r="K1046"/>
    </row>
    <row r="1047" spans="10:11">
      <c r="J1047"/>
      <c r="K1047"/>
    </row>
    <row r="1048" spans="10:11">
      <c r="J1048"/>
      <c r="K1048"/>
    </row>
    <row r="1049" spans="10:11">
      <c r="J1049"/>
      <c r="K1049"/>
    </row>
    <row r="1050" spans="10:11">
      <c r="J1050"/>
      <c r="K1050"/>
    </row>
    <row r="1051" spans="10:11">
      <c r="J1051"/>
      <c r="K1051"/>
    </row>
    <row r="1052" spans="10:11">
      <c r="J1052"/>
      <c r="K1052"/>
    </row>
    <row r="1053" spans="10:11">
      <c r="J1053"/>
      <c r="K1053"/>
    </row>
    <row r="1054" spans="10:11">
      <c r="J1054"/>
      <c r="K1054"/>
    </row>
    <row r="1055" spans="10:11">
      <c r="J1055"/>
      <c r="K1055"/>
    </row>
    <row r="1056" spans="10:11">
      <c r="J1056"/>
      <c r="K1056"/>
    </row>
    <row r="1057" spans="10:11">
      <c r="J1057"/>
      <c r="K1057"/>
    </row>
    <row r="1058" spans="10:11">
      <c r="J1058"/>
      <c r="K1058"/>
    </row>
    <row r="1059" spans="10:11">
      <c r="J1059"/>
      <c r="K1059"/>
    </row>
    <row r="1060" spans="10:11">
      <c r="J1060"/>
      <c r="K1060"/>
    </row>
    <row r="1061" spans="10:11">
      <c r="J1061"/>
      <c r="K1061"/>
    </row>
    <row r="1062" spans="10:11">
      <c r="J1062"/>
      <c r="K1062"/>
    </row>
    <row r="1063" spans="10:11">
      <c r="J1063"/>
      <c r="K1063"/>
    </row>
    <row r="1064" spans="10:11">
      <c r="J1064"/>
      <c r="K1064"/>
    </row>
    <row r="1065" spans="10:11">
      <c r="J1065"/>
      <c r="K1065"/>
    </row>
    <row r="1066" spans="10:11">
      <c r="J1066"/>
      <c r="K1066"/>
    </row>
    <row r="1067" spans="10:11">
      <c r="J1067"/>
      <c r="K1067"/>
    </row>
    <row r="1068" spans="10:11">
      <c r="J1068"/>
      <c r="K1068"/>
    </row>
    <row r="1069" spans="10:11">
      <c r="J1069"/>
      <c r="K1069"/>
    </row>
    <row r="1070" spans="10:11">
      <c r="J1070"/>
      <c r="K1070"/>
    </row>
    <row r="1071" spans="10:11">
      <c r="J1071"/>
      <c r="K1071"/>
    </row>
    <row r="1072" spans="10:11">
      <c r="J1072"/>
      <c r="K1072"/>
    </row>
    <row r="1073" spans="10:11">
      <c r="J1073"/>
      <c r="K1073"/>
    </row>
    <row r="1074" spans="10:11">
      <c r="J1074"/>
      <c r="K1074"/>
    </row>
    <row r="1075" spans="10:11">
      <c r="J1075"/>
      <c r="K1075"/>
    </row>
    <row r="1076" spans="10:11">
      <c r="J1076"/>
      <c r="K1076"/>
    </row>
    <row r="1077" spans="10:11">
      <c r="J1077"/>
      <c r="K1077"/>
    </row>
    <row r="1078" spans="10:11">
      <c r="J1078"/>
      <c r="K1078"/>
    </row>
    <row r="1079" spans="10:11">
      <c r="J1079"/>
      <c r="K1079"/>
    </row>
    <row r="1080" spans="10:11">
      <c r="J1080"/>
      <c r="K1080"/>
    </row>
    <row r="1081" spans="10:11">
      <c r="J1081"/>
      <c r="K1081"/>
    </row>
    <row r="1082" spans="10:11">
      <c r="J1082"/>
      <c r="K1082"/>
    </row>
    <row r="1083" spans="10:11">
      <c r="J1083"/>
      <c r="K1083"/>
    </row>
    <row r="1084" spans="10:11">
      <c r="J1084"/>
      <c r="K1084"/>
    </row>
    <row r="1085" spans="10:11">
      <c r="J1085"/>
      <c r="K1085"/>
    </row>
    <row r="1086" spans="10:11">
      <c r="J1086"/>
      <c r="K1086"/>
    </row>
    <row r="1087" spans="10:11">
      <c r="J1087"/>
      <c r="K1087"/>
    </row>
    <row r="1088" spans="10:11">
      <c r="J1088"/>
      <c r="K1088"/>
    </row>
    <row r="1089" spans="10:11">
      <c r="J1089"/>
      <c r="K1089"/>
    </row>
    <row r="1090" spans="10:11">
      <c r="J1090"/>
      <c r="K1090"/>
    </row>
    <row r="1091" spans="10:11">
      <c r="J1091"/>
      <c r="K1091"/>
    </row>
    <row r="1092" spans="10:11">
      <c r="J1092"/>
      <c r="K1092"/>
    </row>
    <row r="1093" spans="10:11">
      <c r="J1093"/>
      <c r="K1093"/>
    </row>
    <row r="1094" spans="10:11">
      <c r="J1094"/>
      <c r="K1094"/>
    </row>
    <row r="1095" spans="10:11">
      <c r="J1095"/>
      <c r="K1095"/>
    </row>
    <row r="1096" spans="10:11">
      <c r="J1096"/>
      <c r="K1096"/>
    </row>
    <row r="1097" spans="10:11">
      <c r="J1097"/>
      <c r="K1097"/>
    </row>
    <row r="1098" spans="10:11">
      <c r="J1098"/>
      <c r="K1098"/>
    </row>
    <row r="1099" spans="10:11">
      <c r="J1099"/>
      <c r="K1099"/>
    </row>
    <row r="1100" spans="10:11">
      <c r="J1100"/>
      <c r="K1100"/>
    </row>
    <row r="1101" spans="10:11">
      <c r="J1101"/>
      <c r="K1101"/>
    </row>
    <row r="1102" spans="10:11">
      <c r="J1102"/>
      <c r="K1102"/>
    </row>
    <row r="1103" spans="10:11">
      <c r="J1103"/>
      <c r="K1103"/>
    </row>
    <row r="1104" spans="10:11">
      <c r="J1104"/>
      <c r="K1104"/>
    </row>
    <row r="1105" spans="10:11">
      <c r="J1105"/>
      <c r="K1105"/>
    </row>
    <row r="1106" spans="10:11">
      <c r="J1106"/>
      <c r="K1106"/>
    </row>
    <row r="1107" spans="10:11">
      <c r="J1107"/>
      <c r="K1107"/>
    </row>
    <row r="1108" spans="10:11">
      <c r="J1108"/>
      <c r="K1108"/>
    </row>
    <row r="1109" spans="10:11">
      <c r="J1109"/>
      <c r="K1109"/>
    </row>
    <row r="1110" spans="10:11">
      <c r="J1110"/>
      <c r="K1110"/>
    </row>
    <row r="1111" spans="10:11">
      <c r="J1111"/>
      <c r="K1111"/>
    </row>
    <row r="1112" spans="10:11">
      <c r="J1112"/>
      <c r="K1112"/>
    </row>
    <row r="1113" spans="10:11">
      <c r="J1113"/>
      <c r="K1113"/>
    </row>
    <row r="1114" spans="10:11">
      <c r="J1114"/>
      <c r="K1114"/>
    </row>
    <row r="1115" spans="10:11">
      <c r="J1115"/>
      <c r="K1115"/>
    </row>
    <row r="1116" spans="10:11">
      <c r="J1116"/>
      <c r="K1116"/>
    </row>
    <row r="1117" spans="10:11">
      <c r="J1117"/>
      <c r="K1117"/>
    </row>
    <row r="1118" spans="10:11">
      <c r="J1118"/>
      <c r="K1118"/>
    </row>
    <row r="1119" spans="10:11">
      <c r="J1119"/>
      <c r="K1119"/>
    </row>
    <row r="1120" spans="10:11">
      <c r="J1120"/>
      <c r="K1120"/>
    </row>
    <row r="1121" spans="10:11">
      <c r="J1121"/>
      <c r="K1121"/>
    </row>
    <row r="1122" spans="10:11">
      <c r="J1122"/>
      <c r="K1122"/>
    </row>
    <row r="1123" spans="10:11">
      <c r="J1123"/>
      <c r="K1123"/>
    </row>
    <row r="1124" spans="10:11">
      <c r="J1124"/>
      <c r="K1124"/>
    </row>
    <row r="1125" spans="10:11">
      <c r="J1125"/>
      <c r="K1125"/>
    </row>
    <row r="1126" spans="10:11">
      <c r="J1126"/>
      <c r="K1126"/>
    </row>
    <row r="1127" spans="10:11">
      <c r="J1127"/>
      <c r="K1127"/>
    </row>
    <row r="1128" spans="10:11">
      <c r="J1128"/>
      <c r="K1128"/>
    </row>
    <row r="1129" spans="10:11">
      <c r="J1129"/>
      <c r="K1129"/>
    </row>
    <row r="1130" spans="10:11">
      <c r="J1130"/>
      <c r="K1130"/>
    </row>
    <row r="1131" spans="10:11">
      <c r="J1131"/>
      <c r="K1131"/>
    </row>
    <row r="1132" spans="10:11">
      <c r="J1132"/>
      <c r="K1132"/>
    </row>
    <row r="1133" spans="10:11">
      <c r="J1133"/>
      <c r="K1133"/>
    </row>
    <row r="1134" spans="10:11">
      <c r="J1134"/>
      <c r="K1134"/>
    </row>
    <row r="1135" spans="10:11">
      <c r="J1135"/>
      <c r="K1135"/>
    </row>
    <row r="1136" spans="10:11">
      <c r="J1136"/>
      <c r="K1136"/>
    </row>
    <row r="1137" spans="10:11">
      <c r="J1137"/>
      <c r="K1137"/>
    </row>
    <row r="1138" spans="10:11">
      <c r="J1138"/>
      <c r="K1138"/>
    </row>
    <row r="1139" spans="10:11">
      <c r="J1139"/>
      <c r="K1139"/>
    </row>
    <row r="1140" spans="10:11">
      <c r="J1140"/>
      <c r="K1140"/>
    </row>
    <row r="1141" spans="10:11">
      <c r="J1141"/>
      <c r="K1141"/>
    </row>
    <row r="1142" spans="10:11">
      <c r="J1142"/>
      <c r="K1142"/>
    </row>
    <row r="1143" spans="10:11">
      <c r="J1143"/>
      <c r="K1143"/>
    </row>
    <row r="1144" spans="10:11">
      <c r="J1144"/>
      <c r="K1144"/>
    </row>
    <row r="1145" spans="10:11">
      <c r="J1145"/>
      <c r="K1145"/>
    </row>
    <row r="1146" spans="10:11">
      <c r="J1146"/>
      <c r="K1146"/>
    </row>
    <row r="1147" spans="10:11">
      <c r="J1147"/>
      <c r="K1147"/>
    </row>
    <row r="1148" spans="10:11">
      <c r="J1148"/>
      <c r="K1148"/>
    </row>
    <row r="1149" spans="10:11">
      <c r="J1149"/>
      <c r="K1149"/>
    </row>
    <row r="1150" spans="10:11">
      <c r="J1150"/>
      <c r="K1150"/>
    </row>
    <row r="1151" spans="10:11">
      <c r="J1151"/>
      <c r="K1151"/>
    </row>
    <row r="1152" spans="10:11">
      <c r="J1152"/>
      <c r="K1152"/>
    </row>
    <row r="1153" spans="10:11">
      <c r="J1153"/>
      <c r="K1153"/>
    </row>
    <row r="1154" spans="10:11">
      <c r="J1154"/>
      <c r="K1154"/>
    </row>
    <row r="1155" spans="10:11">
      <c r="J1155"/>
      <c r="K1155"/>
    </row>
    <row r="1156" spans="10:11">
      <c r="J1156"/>
      <c r="K1156"/>
    </row>
    <row r="1157" spans="10:11">
      <c r="J1157"/>
      <c r="K1157"/>
    </row>
    <row r="1158" spans="10:11">
      <c r="J1158"/>
      <c r="K1158"/>
    </row>
    <row r="1159" spans="10:11">
      <c r="J1159"/>
      <c r="K1159"/>
    </row>
    <row r="1160" spans="10:11">
      <c r="J1160"/>
      <c r="K1160"/>
    </row>
    <row r="1161" spans="10:11">
      <c r="J1161"/>
      <c r="K1161"/>
    </row>
    <row r="1162" spans="10:11">
      <c r="J1162"/>
      <c r="K1162"/>
    </row>
    <row r="1163" spans="10:11">
      <c r="J1163"/>
      <c r="K1163"/>
    </row>
    <row r="1164" spans="10:11">
      <c r="J1164"/>
      <c r="K1164"/>
    </row>
    <row r="1165" spans="10:11">
      <c r="J1165"/>
      <c r="K1165"/>
    </row>
    <row r="1166" spans="10:11">
      <c r="J1166"/>
      <c r="K1166"/>
    </row>
    <row r="1167" spans="10:11">
      <c r="J1167"/>
      <c r="K1167"/>
    </row>
    <row r="1168" spans="10:11">
      <c r="J1168"/>
      <c r="K1168"/>
    </row>
    <row r="1169" spans="10:11">
      <c r="J1169"/>
      <c r="K1169"/>
    </row>
    <row r="1170" spans="10:11">
      <c r="J1170"/>
      <c r="K1170"/>
    </row>
    <row r="1171" spans="10:11">
      <c r="J1171"/>
      <c r="K1171"/>
    </row>
    <row r="1172" spans="10:11">
      <c r="J1172"/>
      <c r="K1172"/>
    </row>
    <row r="1173" spans="10:11">
      <c r="J1173"/>
      <c r="K1173"/>
    </row>
    <row r="1174" spans="10:11">
      <c r="J1174"/>
      <c r="K1174"/>
    </row>
    <row r="1175" spans="10:11">
      <c r="J1175"/>
      <c r="K1175"/>
    </row>
    <row r="1176" spans="10:11">
      <c r="J1176"/>
      <c r="K1176"/>
    </row>
    <row r="1177" spans="10:11">
      <c r="J1177"/>
      <c r="K1177"/>
    </row>
    <row r="1178" spans="10:11">
      <c r="J1178"/>
      <c r="K1178"/>
    </row>
    <row r="1179" spans="10:11">
      <c r="J1179"/>
      <c r="K1179"/>
    </row>
    <row r="1180" spans="10:11">
      <c r="J1180"/>
      <c r="K1180"/>
    </row>
    <row r="1181" spans="10:11">
      <c r="J1181"/>
      <c r="K1181"/>
    </row>
    <row r="1182" spans="10:11">
      <c r="J1182"/>
      <c r="K1182"/>
    </row>
    <row r="1183" spans="10:11">
      <c r="J1183"/>
      <c r="K1183"/>
    </row>
    <row r="1184" spans="10:11">
      <c r="J1184"/>
      <c r="K1184"/>
    </row>
    <row r="1185" spans="10:11">
      <c r="J1185"/>
      <c r="K1185"/>
    </row>
    <row r="1186" spans="10:11">
      <c r="J1186"/>
      <c r="K1186"/>
    </row>
    <row r="1187" spans="10:11">
      <c r="J1187"/>
      <c r="K1187"/>
    </row>
    <row r="1188" spans="10:11">
      <c r="J1188"/>
      <c r="K1188"/>
    </row>
    <row r="1189" spans="10:11">
      <c r="J1189"/>
      <c r="K1189"/>
    </row>
    <row r="1190" spans="10:11">
      <c r="J1190"/>
      <c r="K1190"/>
    </row>
    <row r="1191" spans="10:11">
      <c r="J1191"/>
      <c r="K1191"/>
    </row>
    <row r="1192" spans="10:11">
      <c r="J1192"/>
      <c r="K1192"/>
    </row>
    <row r="1193" spans="10:11">
      <c r="J1193"/>
      <c r="K1193"/>
    </row>
    <row r="1194" spans="10:11">
      <c r="J1194"/>
      <c r="K1194"/>
    </row>
    <row r="1195" spans="10:11">
      <c r="J1195"/>
      <c r="K1195"/>
    </row>
    <row r="1196" spans="10:11">
      <c r="J1196"/>
      <c r="K1196"/>
    </row>
    <row r="1197" spans="10:11">
      <c r="J1197"/>
      <c r="K1197"/>
    </row>
    <row r="1198" spans="10:11">
      <c r="J1198"/>
      <c r="K1198"/>
    </row>
    <row r="1199" spans="10:11">
      <c r="J1199"/>
      <c r="K1199"/>
    </row>
    <row r="1200" spans="10:11">
      <c r="J1200"/>
      <c r="K1200"/>
    </row>
    <row r="1201" spans="10:11">
      <c r="J1201"/>
      <c r="K1201"/>
    </row>
    <row r="1202" spans="10:11">
      <c r="J1202"/>
      <c r="K1202"/>
    </row>
    <row r="1203" spans="10:11">
      <c r="J1203"/>
      <c r="K1203"/>
    </row>
    <row r="1204" spans="10:11">
      <c r="J1204"/>
      <c r="K1204"/>
    </row>
    <row r="1205" spans="10:11">
      <c r="J1205"/>
      <c r="K1205"/>
    </row>
    <row r="1206" spans="10:11">
      <c r="J1206"/>
      <c r="K1206"/>
    </row>
    <row r="1207" spans="10:11">
      <c r="J1207"/>
      <c r="K1207"/>
    </row>
    <row r="1208" spans="10:11">
      <c r="J1208"/>
      <c r="K1208"/>
    </row>
    <row r="1209" spans="10:11">
      <c r="J1209"/>
      <c r="K1209"/>
    </row>
    <row r="1210" spans="10:11">
      <c r="J1210"/>
      <c r="K1210"/>
    </row>
    <row r="1211" spans="10:11">
      <c r="J1211"/>
      <c r="K1211"/>
    </row>
    <row r="1212" spans="10:11">
      <c r="J1212"/>
      <c r="K1212"/>
    </row>
    <row r="1213" spans="10:11">
      <c r="J1213"/>
      <c r="K1213"/>
    </row>
    <row r="1214" spans="10:11">
      <c r="J1214"/>
      <c r="K1214"/>
    </row>
    <row r="1215" spans="10:11">
      <c r="J1215"/>
      <c r="K1215"/>
    </row>
    <row r="1216" spans="10:11">
      <c r="J1216"/>
      <c r="K1216"/>
    </row>
    <row r="1217" spans="10:11">
      <c r="J1217"/>
      <c r="K1217"/>
    </row>
    <row r="1218" spans="10:11">
      <c r="J1218"/>
      <c r="K1218"/>
    </row>
    <row r="1219" spans="10:11">
      <c r="J1219"/>
      <c r="K1219"/>
    </row>
    <row r="1220" spans="10:11">
      <c r="J1220"/>
      <c r="K1220"/>
    </row>
    <row r="1221" spans="10:11">
      <c r="J1221"/>
      <c r="K1221"/>
    </row>
    <row r="1222" spans="10:11">
      <c r="J1222"/>
      <c r="K1222"/>
    </row>
    <row r="1223" spans="10:11">
      <c r="J1223"/>
      <c r="K1223"/>
    </row>
    <row r="1224" spans="10:11">
      <c r="J1224"/>
      <c r="K1224"/>
    </row>
    <row r="1225" spans="10:11">
      <c r="J1225"/>
      <c r="K1225"/>
    </row>
    <row r="1226" spans="10:11">
      <c r="J1226"/>
      <c r="K1226"/>
    </row>
    <row r="1227" spans="10:11">
      <c r="J1227"/>
      <c r="K1227"/>
    </row>
    <row r="1228" spans="10:11">
      <c r="J1228"/>
      <c r="K1228"/>
    </row>
    <row r="1229" spans="10:11">
      <c r="J1229"/>
      <c r="K1229"/>
    </row>
    <row r="1230" spans="10:11">
      <c r="J1230"/>
      <c r="K1230"/>
    </row>
    <row r="1231" spans="10:11">
      <c r="J1231"/>
      <c r="K1231"/>
    </row>
    <row r="1232" spans="10:11">
      <c r="J1232"/>
      <c r="K1232"/>
    </row>
    <row r="1233" spans="10:11">
      <c r="J1233"/>
      <c r="K1233"/>
    </row>
    <row r="1234" spans="10:11">
      <c r="J1234"/>
      <c r="K1234"/>
    </row>
    <row r="1235" spans="10:11">
      <c r="J1235"/>
      <c r="K1235"/>
    </row>
    <row r="1236" spans="10:11">
      <c r="J1236"/>
      <c r="K1236"/>
    </row>
    <row r="1237" spans="10:11">
      <c r="J1237"/>
      <c r="K1237"/>
    </row>
    <row r="1238" spans="10:11">
      <c r="J1238"/>
      <c r="K1238"/>
    </row>
    <row r="1239" spans="10:11">
      <c r="J1239"/>
      <c r="K1239"/>
    </row>
    <row r="1240" spans="10:11">
      <c r="J1240"/>
      <c r="K1240"/>
    </row>
    <row r="1241" spans="10:11">
      <c r="J1241"/>
      <c r="K1241"/>
    </row>
    <row r="1242" spans="10:11">
      <c r="J1242"/>
      <c r="K1242"/>
    </row>
    <row r="1243" spans="10:11">
      <c r="J1243"/>
      <c r="K1243"/>
    </row>
    <row r="1244" spans="10:11">
      <c r="J1244"/>
      <c r="K1244"/>
    </row>
    <row r="1245" spans="10:11">
      <c r="J1245"/>
      <c r="K1245"/>
    </row>
    <row r="1246" spans="10:11">
      <c r="J1246"/>
      <c r="K1246"/>
    </row>
    <row r="1247" spans="10:11">
      <c r="J1247"/>
      <c r="K1247"/>
    </row>
    <row r="1248" spans="10:11">
      <c r="J1248"/>
      <c r="K1248"/>
    </row>
    <row r="1249" spans="10:11">
      <c r="J1249"/>
      <c r="K1249"/>
    </row>
    <row r="1250" spans="10:11">
      <c r="J1250"/>
      <c r="K1250"/>
    </row>
    <row r="1251" spans="10:11">
      <c r="J1251"/>
      <c r="K1251"/>
    </row>
    <row r="1252" spans="10:11">
      <c r="J1252"/>
      <c r="K1252"/>
    </row>
    <row r="1253" spans="10:11">
      <c r="J1253"/>
      <c r="K1253"/>
    </row>
    <row r="1254" spans="10:11">
      <c r="J1254"/>
      <c r="K1254"/>
    </row>
    <row r="1255" spans="10:11">
      <c r="J1255"/>
      <c r="K1255"/>
    </row>
    <row r="1256" spans="10:11">
      <c r="J1256"/>
      <c r="K1256"/>
    </row>
    <row r="1257" spans="10:11">
      <c r="J1257"/>
      <c r="K1257"/>
    </row>
    <row r="1258" spans="10:11">
      <c r="J1258"/>
      <c r="K1258"/>
    </row>
    <row r="1259" spans="10:11">
      <c r="J1259"/>
      <c r="K1259"/>
    </row>
    <row r="1260" spans="10:11">
      <c r="J1260"/>
      <c r="K1260"/>
    </row>
    <row r="1261" spans="10:11">
      <c r="J1261"/>
      <c r="K1261"/>
    </row>
    <row r="1262" spans="10:11">
      <c r="J1262"/>
      <c r="K1262"/>
    </row>
    <row r="1263" spans="10:11">
      <c r="J1263"/>
      <c r="K1263"/>
    </row>
    <row r="1264" spans="10:11">
      <c r="J1264"/>
      <c r="K1264"/>
    </row>
    <row r="1265" spans="10:11">
      <c r="J1265"/>
      <c r="K1265"/>
    </row>
    <row r="1266" spans="10:11">
      <c r="J1266"/>
      <c r="K1266"/>
    </row>
    <row r="1267" spans="10:11">
      <c r="J1267"/>
      <c r="K1267"/>
    </row>
    <row r="1268" spans="10:11">
      <c r="J1268"/>
      <c r="K1268"/>
    </row>
    <row r="1269" spans="10:11">
      <c r="J1269"/>
      <c r="K1269"/>
    </row>
    <row r="1270" spans="10:11">
      <c r="J1270"/>
      <c r="K1270"/>
    </row>
    <row r="1271" spans="10:11">
      <c r="J1271"/>
      <c r="K1271"/>
    </row>
    <row r="1272" spans="10:11">
      <c r="J1272"/>
      <c r="K1272"/>
    </row>
    <row r="1273" spans="10:11">
      <c r="J1273"/>
      <c r="K1273"/>
    </row>
    <row r="1274" spans="10:11">
      <c r="J1274"/>
      <c r="K1274"/>
    </row>
    <row r="1275" spans="10:11">
      <c r="J1275"/>
      <c r="K1275"/>
    </row>
    <row r="1276" spans="10:11">
      <c r="J1276"/>
      <c r="K1276"/>
    </row>
    <row r="1277" spans="10:11">
      <c r="J1277"/>
      <c r="K1277"/>
    </row>
    <row r="1278" spans="10:11">
      <c r="J1278"/>
      <c r="K1278"/>
    </row>
    <row r="1279" spans="10:11">
      <c r="J1279"/>
      <c r="K1279"/>
    </row>
    <row r="1280" spans="10:11">
      <c r="J1280"/>
      <c r="K1280"/>
    </row>
    <row r="1281" spans="10:11">
      <c r="J1281"/>
      <c r="K1281"/>
    </row>
    <row r="1282" spans="10:11">
      <c r="J1282"/>
      <c r="K1282"/>
    </row>
    <row r="1283" spans="10:11">
      <c r="J1283"/>
      <c r="K1283"/>
    </row>
    <row r="1284" spans="10:11">
      <c r="J1284"/>
      <c r="K1284"/>
    </row>
    <row r="1285" spans="10:11">
      <c r="J1285"/>
      <c r="K1285"/>
    </row>
    <row r="1286" spans="10:11">
      <c r="J1286"/>
      <c r="K1286"/>
    </row>
    <row r="1287" spans="10:11">
      <c r="J1287"/>
      <c r="K1287"/>
    </row>
    <row r="1288" spans="10:11">
      <c r="J1288"/>
      <c r="K1288"/>
    </row>
    <row r="1289" spans="10:11">
      <c r="J1289"/>
      <c r="K1289"/>
    </row>
    <row r="1290" spans="10:11">
      <c r="J1290"/>
      <c r="K1290"/>
    </row>
    <row r="1291" spans="10:11">
      <c r="J1291"/>
      <c r="K1291"/>
    </row>
    <row r="1292" spans="10:11">
      <c r="J1292"/>
      <c r="K1292"/>
    </row>
    <row r="1293" spans="10:11">
      <c r="J1293"/>
      <c r="K1293"/>
    </row>
    <row r="1294" spans="10:11">
      <c r="J1294"/>
      <c r="K1294"/>
    </row>
    <row r="1295" spans="10:11">
      <c r="J1295"/>
      <c r="K1295"/>
    </row>
    <row r="1296" spans="10:11">
      <c r="J1296"/>
      <c r="K1296"/>
    </row>
    <row r="1297" spans="10:11">
      <c r="J1297"/>
      <c r="K1297"/>
    </row>
    <row r="1298" spans="10:11">
      <c r="J1298"/>
      <c r="K1298"/>
    </row>
    <row r="1299" spans="10:11">
      <c r="J1299"/>
      <c r="K1299"/>
    </row>
    <row r="1300" spans="10:11">
      <c r="J1300"/>
      <c r="K1300"/>
    </row>
    <row r="1301" spans="10:11">
      <c r="J1301"/>
      <c r="K1301"/>
    </row>
    <row r="1302" spans="10:11">
      <c r="J1302"/>
      <c r="K1302"/>
    </row>
    <row r="1303" spans="10:11">
      <c r="J1303"/>
      <c r="K1303"/>
    </row>
    <row r="1304" spans="10:11">
      <c r="J1304"/>
      <c r="K1304"/>
    </row>
    <row r="1305" spans="10:11">
      <c r="J1305"/>
      <c r="K1305"/>
    </row>
    <row r="1306" spans="10:11">
      <c r="J1306"/>
      <c r="K1306"/>
    </row>
    <row r="1307" spans="10:11">
      <c r="J1307"/>
      <c r="K1307"/>
    </row>
    <row r="1308" spans="10:11">
      <c r="J1308"/>
      <c r="K1308"/>
    </row>
    <row r="1309" spans="10:11">
      <c r="J1309"/>
      <c r="K1309"/>
    </row>
    <row r="1310" spans="10:11">
      <c r="J1310"/>
      <c r="K1310"/>
    </row>
    <row r="1311" spans="10:11">
      <c r="J1311"/>
      <c r="K1311"/>
    </row>
    <row r="1312" spans="10:11">
      <c r="J1312"/>
      <c r="K1312"/>
    </row>
    <row r="1313" spans="10:11">
      <c r="J1313"/>
      <c r="K1313"/>
    </row>
    <row r="1314" spans="10:11">
      <c r="J1314"/>
      <c r="K1314"/>
    </row>
    <row r="1315" spans="10:11">
      <c r="J1315"/>
      <c r="K1315"/>
    </row>
    <row r="1316" spans="10:11">
      <c r="J1316"/>
      <c r="K1316"/>
    </row>
    <row r="1317" spans="10:11">
      <c r="J1317"/>
      <c r="K1317"/>
    </row>
    <row r="1318" spans="10:11">
      <c r="J1318"/>
      <c r="K1318"/>
    </row>
    <row r="1319" spans="10:11">
      <c r="J1319"/>
      <c r="K1319"/>
    </row>
    <row r="1320" spans="10:11">
      <c r="J1320"/>
      <c r="K1320"/>
    </row>
    <row r="1321" spans="10:11">
      <c r="J1321"/>
      <c r="K1321"/>
    </row>
    <row r="1322" spans="10:11">
      <c r="J1322"/>
      <c r="K1322"/>
    </row>
    <row r="1323" spans="10:11">
      <c r="J1323"/>
      <c r="K1323"/>
    </row>
    <row r="1324" spans="10:11">
      <c r="J1324"/>
      <c r="K1324"/>
    </row>
    <row r="1325" spans="10:11">
      <c r="J1325"/>
      <c r="K1325"/>
    </row>
    <row r="1326" spans="10:11">
      <c r="J1326"/>
      <c r="K1326"/>
    </row>
    <row r="1327" spans="10:11">
      <c r="J1327"/>
      <c r="K1327"/>
    </row>
    <row r="1328" spans="10:11">
      <c r="J1328"/>
      <c r="K1328"/>
    </row>
    <row r="1329" spans="10:11">
      <c r="J1329"/>
      <c r="K1329"/>
    </row>
    <row r="1330" spans="10:11">
      <c r="J1330"/>
      <c r="K1330"/>
    </row>
    <row r="1331" spans="10:11">
      <c r="J1331"/>
      <c r="K1331"/>
    </row>
    <row r="1332" spans="10:11">
      <c r="J1332"/>
      <c r="K1332"/>
    </row>
    <row r="1333" spans="10:11">
      <c r="J1333"/>
      <c r="K1333"/>
    </row>
    <row r="1334" spans="10:11">
      <c r="J1334"/>
      <c r="K1334"/>
    </row>
    <row r="1335" spans="10:11">
      <c r="J1335"/>
      <c r="K1335"/>
    </row>
    <row r="1336" spans="10:11">
      <c r="J1336"/>
      <c r="K1336"/>
    </row>
    <row r="1337" spans="10:11">
      <c r="J1337"/>
      <c r="K1337"/>
    </row>
    <row r="1338" spans="10:11">
      <c r="J1338"/>
      <c r="K1338"/>
    </row>
    <row r="1339" spans="10:11">
      <c r="J1339"/>
      <c r="K1339"/>
    </row>
    <row r="1340" spans="10:11">
      <c r="J1340"/>
      <c r="K1340"/>
    </row>
    <row r="1341" spans="10:11">
      <c r="J1341"/>
      <c r="K1341"/>
    </row>
    <row r="1342" spans="10:11">
      <c r="J1342"/>
      <c r="K1342"/>
    </row>
    <row r="1343" spans="10:11">
      <c r="J1343"/>
      <c r="K1343"/>
    </row>
    <row r="1344" spans="10:11">
      <c r="J1344"/>
      <c r="K1344"/>
    </row>
    <row r="1345" spans="10:11">
      <c r="J1345"/>
      <c r="K1345"/>
    </row>
    <row r="1346" spans="10:11">
      <c r="J1346"/>
      <c r="K1346"/>
    </row>
    <row r="1347" spans="10:11">
      <c r="J1347"/>
      <c r="K1347"/>
    </row>
    <row r="1348" spans="10:11">
      <c r="J1348"/>
      <c r="K1348"/>
    </row>
    <row r="1349" spans="10:11">
      <c r="J1349"/>
      <c r="K1349"/>
    </row>
    <row r="1350" spans="10:11">
      <c r="J1350"/>
      <c r="K1350"/>
    </row>
    <row r="1351" spans="10:11">
      <c r="J1351"/>
      <c r="K1351"/>
    </row>
    <row r="1352" spans="10:11">
      <c r="J1352"/>
      <c r="K1352"/>
    </row>
    <row r="1353" spans="10:11">
      <c r="J1353"/>
      <c r="K1353"/>
    </row>
    <row r="1354" spans="10:11">
      <c r="J1354"/>
      <c r="K1354"/>
    </row>
    <row r="1355" spans="10:11">
      <c r="J1355"/>
      <c r="K1355"/>
    </row>
    <row r="1356" spans="10:11">
      <c r="J1356"/>
      <c r="K1356"/>
    </row>
    <row r="1357" spans="10:11">
      <c r="J1357"/>
      <c r="K1357"/>
    </row>
    <row r="1358" spans="10:11">
      <c r="J1358"/>
      <c r="K1358"/>
    </row>
    <row r="1359" spans="10:11">
      <c r="J1359"/>
      <c r="K1359"/>
    </row>
    <row r="1360" spans="10:11">
      <c r="J1360"/>
      <c r="K1360"/>
    </row>
    <row r="1361" spans="10:11">
      <c r="J1361"/>
      <c r="K1361"/>
    </row>
    <row r="1362" spans="10:11">
      <c r="J1362"/>
      <c r="K1362"/>
    </row>
    <row r="1363" spans="10:11">
      <c r="J1363"/>
      <c r="K1363"/>
    </row>
    <row r="1364" spans="10:11">
      <c r="J1364"/>
      <c r="K1364"/>
    </row>
    <row r="1365" spans="10:11">
      <c r="J1365"/>
      <c r="K1365"/>
    </row>
    <row r="1366" spans="10:11">
      <c r="J1366"/>
      <c r="K1366"/>
    </row>
    <row r="1367" spans="10:11">
      <c r="J1367"/>
      <c r="K1367"/>
    </row>
    <row r="1368" spans="10:11">
      <c r="J1368"/>
      <c r="K1368"/>
    </row>
    <row r="1369" spans="10:11">
      <c r="J1369"/>
      <c r="K1369"/>
    </row>
    <row r="1370" spans="10:11">
      <c r="J1370"/>
      <c r="K1370"/>
    </row>
    <row r="1371" spans="10:11">
      <c r="J1371"/>
      <c r="K1371"/>
    </row>
    <row r="1372" spans="10:11">
      <c r="J1372"/>
      <c r="K1372"/>
    </row>
    <row r="1373" spans="10:11">
      <c r="J1373"/>
      <c r="K1373"/>
    </row>
    <row r="1374" spans="10:11">
      <c r="J1374"/>
      <c r="K1374"/>
    </row>
    <row r="1375" spans="10:11">
      <c r="J1375"/>
      <c r="K1375"/>
    </row>
    <row r="1376" spans="10:11">
      <c r="J1376"/>
      <c r="K1376"/>
    </row>
    <row r="1377" spans="10:11">
      <c r="J1377"/>
      <c r="K1377"/>
    </row>
    <row r="1378" spans="10:11">
      <c r="J1378"/>
      <c r="K1378"/>
    </row>
    <row r="1379" spans="10:11">
      <c r="J1379"/>
      <c r="K1379"/>
    </row>
    <row r="1380" spans="10:11">
      <c r="J1380"/>
      <c r="K1380"/>
    </row>
    <row r="1381" spans="10:11">
      <c r="J1381"/>
      <c r="K1381"/>
    </row>
    <row r="1382" spans="10:11">
      <c r="J1382"/>
      <c r="K1382"/>
    </row>
    <row r="1383" spans="10:11">
      <c r="J1383"/>
      <c r="K1383"/>
    </row>
    <row r="1384" spans="10:11">
      <c r="J1384"/>
      <c r="K1384"/>
    </row>
    <row r="1385" spans="10:11">
      <c r="J1385"/>
      <c r="K1385"/>
    </row>
    <row r="1386" spans="10:11">
      <c r="J1386"/>
      <c r="K1386"/>
    </row>
    <row r="1387" spans="10:11">
      <c r="J1387"/>
      <c r="K1387"/>
    </row>
    <row r="1388" spans="10:11">
      <c r="J1388"/>
      <c r="K1388"/>
    </row>
    <row r="1389" spans="10:11">
      <c r="J1389"/>
      <c r="K1389"/>
    </row>
    <row r="1390" spans="10:11">
      <c r="J1390"/>
      <c r="K1390"/>
    </row>
    <row r="1391" spans="10:11">
      <c r="J1391"/>
      <c r="K1391"/>
    </row>
    <row r="1392" spans="10:11">
      <c r="J1392"/>
      <c r="K1392"/>
    </row>
    <row r="1393" spans="10:11">
      <c r="J1393"/>
      <c r="K1393"/>
    </row>
    <row r="1394" spans="10:11">
      <c r="J1394"/>
      <c r="K1394"/>
    </row>
    <row r="1395" spans="10:11">
      <c r="J1395"/>
      <c r="K1395"/>
    </row>
    <row r="1396" spans="10:11">
      <c r="J1396"/>
      <c r="K1396"/>
    </row>
    <row r="1397" spans="10:11">
      <c r="J1397"/>
      <c r="K1397"/>
    </row>
    <row r="1398" spans="10:11">
      <c r="J1398"/>
      <c r="K1398"/>
    </row>
    <row r="1399" spans="10:11">
      <c r="J1399"/>
      <c r="K1399"/>
    </row>
    <row r="1400" spans="10:11">
      <c r="J1400"/>
      <c r="K1400"/>
    </row>
    <row r="1401" spans="10:11">
      <c r="J1401"/>
      <c r="K1401"/>
    </row>
    <row r="1402" spans="10:11">
      <c r="J1402"/>
      <c r="K1402"/>
    </row>
    <row r="1403" spans="10:11">
      <c r="J1403"/>
      <c r="K1403"/>
    </row>
    <row r="1404" spans="10:11">
      <c r="J1404"/>
      <c r="K1404"/>
    </row>
    <row r="1405" spans="10:11">
      <c r="J1405"/>
      <c r="K1405"/>
    </row>
    <row r="1406" spans="10:11">
      <c r="J1406"/>
      <c r="K1406"/>
    </row>
    <row r="1407" spans="10:11">
      <c r="J1407"/>
      <c r="K1407"/>
    </row>
    <row r="1408" spans="10:11">
      <c r="J1408"/>
      <c r="K1408"/>
    </row>
    <row r="1409" spans="10:11">
      <c r="J1409"/>
      <c r="K1409"/>
    </row>
    <row r="1410" spans="10:11">
      <c r="J1410"/>
      <c r="K1410"/>
    </row>
    <row r="1411" spans="10:11">
      <c r="J1411"/>
      <c r="K1411"/>
    </row>
    <row r="1412" spans="10:11">
      <c r="J1412"/>
      <c r="K1412"/>
    </row>
    <row r="1413" spans="10:11">
      <c r="J1413"/>
      <c r="K1413"/>
    </row>
    <row r="1414" spans="10:11">
      <c r="J1414"/>
      <c r="K1414"/>
    </row>
    <row r="1415" spans="10:11">
      <c r="J1415"/>
      <c r="K1415"/>
    </row>
    <row r="1416" spans="10:11">
      <c r="J1416"/>
      <c r="K1416"/>
    </row>
    <row r="1417" spans="10:11">
      <c r="J1417"/>
      <c r="K1417"/>
    </row>
    <row r="1418" spans="10:11">
      <c r="J1418"/>
      <c r="K1418"/>
    </row>
    <row r="1419" spans="10:11">
      <c r="J1419"/>
      <c r="K1419"/>
    </row>
    <row r="1420" spans="10:11">
      <c r="J1420"/>
      <c r="K1420"/>
    </row>
    <row r="1421" spans="10:11">
      <c r="J1421"/>
      <c r="K1421"/>
    </row>
    <row r="1422" spans="10:11">
      <c r="J1422"/>
      <c r="K1422"/>
    </row>
    <row r="1423" spans="10:11">
      <c r="J1423"/>
      <c r="K1423"/>
    </row>
    <row r="1424" spans="10:11">
      <c r="J1424"/>
      <c r="K1424"/>
    </row>
    <row r="1425" spans="10:11">
      <c r="J1425"/>
      <c r="K1425"/>
    </row>
    <row r="1426" spans="10:11">
      <c r="J1426"/>
      <c r="K1426"/>
    </row>
    <row r="1427" spans="10:11">
      <c r="J1427"/>
      <c r="K1427"/>
    </row>
    <row r="1428" spans="10:11">
      <c r="J1428"/>
      <c r="K1428"/>
    </row>
    <row r="1429" spans="10:11">
      <c r="J1429"/>
      <c r="K1429"/>
    </row>
    <row r="1430" spans="10:11">
      <c r="J1430"/>
      <c r="K1430"/>
    </row>
    <row r="1431" spans="10:11">
      <c r="J1431"/>
      <c r="K1431"/>
    </row>
    <row r="1432" spans="10:11">
      <c r="J1432"/>
      <c r="K1432"/>
    </row>
    <row r="1433" spans="10:11">
      <c r="J1433"/>
      <c r="K1433"/>
    </row>
    <row r="1434" spans="10:11">
      <c r="J1434"/>
      <c r="K1434"/>
    </row>
    <row r="1435" spans="10:11">
      <c r="J1435"/>
      <c r="K1435"/>
    </row>
    <row r="1436" spans="10:11">
      <c r="J1436"/>
      <c r="K1436"/>
    </row>
    <row r="1437" spans="10:11">
      <c r="J1437"/>
      <c r="K1437"/>
    </row>
    <row r="1438" spans="10:11">
      <c r="J1438"/>
      <c r="K1438"/>
    </row>
    <row r="1439" spans="10:11">
      <c r="J1439"/>
      <c r="K1439"/>
    </row>
    <row r="1440" spans="10:11">
      <c r="J1440"/>
      <c r="K1440"/>
    </row>
    <row r="1441" spans="10:11">
      <c r="J1441"/>
      <c r="K1441"/>
    </row>
    <row r="1442" spans="10:11">
      <c r="J1442"/>
      <c r="K1442"/>
    </row>
    <row r="1443" spans="10:11">
      <c r="J1443"/>
      <c r="K1443"/>
    </row>
    <row r="1444" spans="10:11">
      <c r="J1444"/>
      <c r="K1444"/>
    </row>
    <row r="1445" spans="10:11">
      <c r="J1445"/>
      <c r="K1445"/>
    </row>
    <row r="1446" spans="10:11">
      <c r="J1446"/>
      <c r="K1446"/>
    </row>
    <row r="1447" spans="10:11">
      <c r="J1447"/>
      <c r="K1447"/>
    </row>
    <row r="1448" spans="10:11">
      <c r="J1448"/>
      <c r="K1448"/>
    </row>
    <row r="1449" spans="10:11">
      <c r="J1449"/>
      <c r="K1449"/>
    </row>
    <row r="1450" spans="10:11">
      <c r="J1450"/>
      <c r="K1450"/>
    </row>
    <row r="1451" spans="10:11">
      <c r="J1451"/>
      <c r="K1451"/>
    </row>
    <row r="1452" spans="10:11">
      <c r="J1452"/>
      <c r="K1452"/>
    </row>
    <row r="1453" spans="10:11">
      <c r="J1453"/>
      <c r="K1453"/>
    </row>
    <row r="1454" spans="10:11">
      <c r="J1454"/>
      <c r="K1454"/>
    </row>
    <row r="1455" spans="10:11">
      <c r="J1455"/>
      <c r="K1455"/>
    </row>
    <row r="1456" spans="10:11">
      <c r="J1456"/>
      <c r="K1456"/>
    </row>
    <row r="1457" spans="10:11">
      <c r="J1457"/>
      <c r="K1457"/>
    </row>
    <row r="1458" spans="10:11">
      <c r="J1458"/>
      <c r="K1458"/>
    </row>
    <row r="1459" spans="10:11">
      <c r="J1459"/>
      <c r="K1459"/>
    </row>
    <row r="1460" spans="10:11">
      <c r="J1460"/>
      <c r="K1460"/>
    </row>
    <row r="1461" spans="10:11">
      <c r="J1461"/>
      <c r="K1461"/>
    </row>
    <row r="1462" spans="10:11">
      <c r="J1462"/>
      <c r="K1462"/>
    </row>
    <row r="1463" spans="10:11">
      <c r="J1463"/>
      <c r="K1463"/>
    </row>
    <row r="1464" spans="10:11">
      <c r="J1464"/>
      <c r="K1464"/>
    </row>
    <row r="1465" spans="10:11">
      <c r="J1465"/>
      <c r="K1465"/>
    </row>
    <row r="1466" spans="10:11">
      <c r="J1466"/>
      <c r="K1466"/>
    </row>
    <row r="1467" spans="10:11">
      <c r="J1467"/>
      <c r="K1467"/>
    </row>
    <row r="1468" spans="10:11">
      <c r="J1468"/>
      <c r="K1468"/>
    </row>
    <row r="1469" spans="10:11">
      <c r="J1469"/>
      <c r="K1469"/>
    </row>
    <row r="1470" spans="10:11">
      <c r="J1470"/>
      <c r="K1470"/>
    </row>
    <row r="1471" spans="10:11">
      <c r="J1471"/>
      <c r="K1471"/>
    </row>
    <row r="1472" spans="10:11">
      <c r="J1472"/>
      <c r="K1472"/>
    </row>
    <row r="1473" spans="10:11">
      <c r="J1473"/>
      <c r="K1473"/>
    </row>
    <row r="1474" spans="10:11">
      <c r="J1474"/>
      <c r="K1474"/>
    </row>
    <row r="1475" spans="10:11">
      <c r="J1475"/>
      <c r="K1475"/>
    </row>
    <row r="1476" spans="10:11">
      <c r="J1476"/>
      <c r="K1476"/>
    </row>
    <row r="1477" spans="10:11">
      <c r="J1477"/>
      <c r="K1477"/>
    </row>
    <row r="1478" spans="10:11">
      <c r="J1478"/>
      <c r="K1478"/>
    </row>
    <row r="1479" spans="10:11">
      <c r="J1479"/>
      <c r="K1479"/>
    </row>
    <row r="1480" spans="10:11">
      <c r="J1480"/>
      <c r="K1480"/>
    </row>
    <row r="1481" spans="10:11">
      <c r="J1481"/>
      <c r="K1481"/>
    </row>
    <row r="1482" spans="10:11">
      <c r="J1482"/>
      <c r="K1482"/>
    </row>
    <row r="1483" spans="10:11">
      <c r="J1483"/>
      <c r="K1483"/>
    </row>
    <row r="1484" spans="10:11">
      <c r="J1484"/>
      <c r="K1484"/>
    </row>
    <row r="1485" spans="10:11">
      <c r="J1485"/>
      <c r="K1485"/>
    </row>
    <row r="1486" spans="10:11">
      <c r="J1486"/>
      <c r="K1486"/>
    </row>
    <row r="1487" spans="10:11">
      <c r="J1487"/>
      <c r="K1487"/>
    </row>
    <row r="1488" spans="10:11">
      <c r="J1488"/>
      <c r="K1488"/>
    </row>
    <row r="1489" spans="10:11">
      <c r="J1489"/>
      <c r="K1489"/>
    </row>
    <row r="1490" spans="10:11">
      <c r="J1490"/>
      <c r="K1490"/>
    </row>
    <row r="1491" spans="10:11">
      <c r="J1491"/>
      <c r="K1491"/>
    </row>
    <row r="1492" spans="10:11">
      <c r="J1492"/>
      <c r="K1492"/>
    </row>
    <row r="1493" spans="10:11">
      <c r="J1493"/>
      <c r="K1493"/>
    </row>
    <row r="1494" spans="10:11">
      <c r="J1494"/>
      <c r="K1494"/>
    </row>
    <row r="1495" spans="10:11">
      <c r="J1495"/>
      <c r="K1495"/>
    </row>
    <row r="1496" spans="10:11">
      <c r="J1496"/>
      <c r="K1496"/>
    </row>
    <row r="1497" spans="10:11">
      <c r="J1497"/>
      <c r="K1497"/>
    </row>
    <row r="1498" spans="10:11">
      <c r="J1498"/>
      <c r="K1498"/>
    </row>
    <row r="1499" spans="10:11">
      <c r="J1499"/>
      <c r="K1499"/>
    </row>
    <row r="1500" spans="10:11">
      <c r="J1500"/>
      <c r="K1500"/>
    </row>
    <row r="1501" spans="10:11">
      <c r="J1501"/>
      <c r="K1501"/>
    </row>
    <row r="1502" spans="10:11">
      <c r="J1502"/>
      <c r="K1502"/>
    </row>
    <row r="1503" spans="10:11">
      <c r="J1503"/>
      <c r="K1503"/>
    </row>
    <row r="1504" spans="10:11">
      <c r="J1504"/>
      <c r="K1504"/>
    </row>
    <row r="1505" spans="10:11">
      <c r="J1505"/>
      <c r="K1505"/>
    </row>
    <row r="1506" spans="10:11">
      <c r="J1506"/>
      <c r="K1506"/>
    </row>
    <row r="1507" spans="10:11">
      <c r="J1507"/>
      <c r="K1507"/>
    </row>
    <row r="1508" spans="10:11">
      <c r="J1508"/>
      <c r="K1508"/>
    </row>
    <row r="1509" spans="10:11">
      <c r="J1509"/>
      <c r="K1509"/>
    </row>
    <row r="1510" spans="10:11">
      <c r="J1510"/>
      <c r="K1510"/>
    </row>
    <row r="1511" spans="10:11">
      <c r="J1511"/>
      <c r="K1511"/>
    </row>
    <row r="1512" spans="10:11">
      <c r="J1512"/>
      <c r="K1512"/>
    </row>
    <row r="1513" spans="10:11">
      <c r="J1513"/>
      <c r="K1513"/>
    </row>
    <row r="1514" spans="10:11">
      <c r="J1514"/>
      <c r="K1514"/>
    </row>
    <row r="1515" spans="10:11">
      <c r="J1515"/>
      <c r="K1515"/>
    </row>
    <row r="1516" spans="10:11">
      <c r="J1516"/>
      <c r="K1516"/>
    </row>
    <row r="1517" spans="10:11">
      <c r="J1517"/>
      <c r="K1517"/>
    </row>
    <row r="1518" spans="10:11">
      <c r="J1518"/>
      <c r="K1518"/>
    </row>
    <row r="1519" spans="10:11">
      <c r="J1519"/>
      <c r="K1519"/>
    </row>
    <row r="1520" spans="10:11">
      <c r="J1520"/>
      <c r="K1520"/>
    </row>
    <row r="1521" spans="10:11">
      <c r="J1521"/>
      <c r="K1521"/>
    </row>
    <row r="1522" spans="10:11">
      <c r="J1522"/>
      <c r="K1522"/>
    </row>
    <row r="1523" spans="10:11">
      <c r="J1523"/>
      <c r="K1523"/>
    </row>
    <row r="1524" spans="10:11">
      <c r="J1524"/>
      <c r="K1524"/>
    </row>
    <row r="1525" spans="10:11">
      <c r="J1525"/>
      <c r="K1525"/>
    </row>
    <row r="1526" spans="10:11">
      <c r="J1526"/>
      <c r="K1526"/>
    </row>
    <row r="1527" spans="10:11">
      <c r="J1527"/>
      <c r="K1527"/>
    </row>
    <row r="1528" spans="10:11">
      <c r="J1528"/>
      <c r="K1528"/>
    </row>
    <row r="1529" spans="10:11">
      <c r="J1529"/>
      <c r="K1529"/>
    </row>
    <row r="1530" spans="10:11">
      <c r="J1530"/>
      <c r="K1530"/>
    </row>
    <row r="1531" spans="10:11">
      <c r="J1531"/>
      <c r="K1531"/>
    </row>
    <row r="1532" spans="10:11">
      <c r="J1532"/>
      <c r="K1532"/>
    </row>
    <row r="1533" spans="10:11">
      <c r="J1533"/>
      <c r="K1533"/>
    </row>
    <row r="1534" spans="10:11">
      <c r="J1534"/>
      <c r="K1534"/>
    </row>
    <row r="1535" spans="10:11">
      <c r="J1535"/>
      <c r="K1535"/>
    </row>
    <row r="1536" spans="10:11">
      <c r="J1536"/>
      <c r="K1536"/>
    </row>
    <row r="1537" spans="10:11">
      <c r="J1537"/>
      <c r="K1537"/>
    </row>
    <row r="1538" spans="10:11">
      <c r="J1538"/>
      <c r="K1538"/>
    </row>
    <row r="1539" spans="10:11">
      <c r="J1539"/>
      <c r="K1539"/>
    </row>
    <row r="1540" spans="10:11">
      <c r="J1540"/>
      <c r="K1540"/>
    </row>
    <row r="1541" spans="10:11">
      <c r="J1541"/>
      <c r="K1541"/>
    </row>
    <row r="1542" spans="10:11">
      <c r="J1542"/>
      <c r="K1542"/>
    </row>
    <row r="1543" spans="10:11">
      <c r="J1543"/>
      <c r="K1543"/>
    </row>
    <row r="1544" spans="10:11">
      <c r="J1544"/>
      <c r="K1544"/>
    </row>
    <row r="1545" spans="10:11">
      <c r="J1545"/>
      <c r="K1545"/>
    </row>
    <row r="1546" spans="10:11">
      <c r="J1546"/>
      <c r="K1546"/>
    </row>
    <row r="1547" spans="10:11">
      <c r="J1547"/>
      <c r="K1547"/>
    </row>
    <row r="1548" spans="10:11">
      <c r="J1548"/>
      <c r="K1548"/>
    </row>
    <row r="1549" spans="10:11">
      <c r="J1549"/>
      <c r="K1549"/>
    </row>
    <row r="1550" spans="10:11">
      <c r="J1550"/>
      <c r="K1550"/>
    </row>
    <row r="1551" spans="10:11">
      <c r="J1551"/>
      <c r="K1551"/>
    </row>
    <row r="1552" spans="10:11">
      <c r="J1552"/>
      <c r="K1552"/>
    </row>
    <row r="1553" spans="10:11">
      <c r="J1553"/>
      <c r="K1553"/>
    </row>
    <row r="1554" spans="10:11">
      <c r="J1554"/>
      <c r="K1554"/>
    </row>
    <row r="1555" spans="10:11">
      <c r="J1555"/>
      <c r="K1555"/>
    </row>
    <row r="1556" spans="10:11">
      <c r="J1556"/>
      <c r="K1556"/>
    </row>
    <row r="1557" spans="10:11">
      <c r="J1557"/>
      <c r="K1557"/>
    </row>
    <row r="1558" spans="10:11">
      <c r="J1558"/>
      <c r="K1558"/>
    </row>
    <row r="1559" spans="10:11">
      <c r="J1559"/>
      <c r="K1559"/>
    </row>
    <row r="1560" spans="10:11">
      <c r="J1560"/>
      <c r="K1560"/>
    </row>
    <row r="1561" spans="10:11">
      <c r="J1561"/>
      <c r="K1561"/>
    </row>
    <row r="1562" spans="10:11">
      <c r="J1562"/>
      <c r="K1562"/>
    </row>
    <row r="1563" spans="10:11">
      <c r="J1563"/>
      <c r="K1563"/>
    </row>
    <row r="1564" spans="10:11">
      <c r="J1564"/>
      <c r="K1564"/>
    </row>
    <row r="1565" spans="10:11">
      <c r="J1565"/>
      <c r="K1565"/>
    </row>
    <row r="1566" spans="10:11">
      <c r="J1566"/>
      <c r="K1566"/>
    </row>
    <row r="1567" spans="10:11">
      <c r="J1567"/>
      <c r="K1567"/>
    </row>
    <row r="1568" spans="10:11">
      <c r="J1568"/>
      <c r="K1568"/>
    </row>
    <row r="1569" spans="10:11">
      <c r="J1569"/>
      <c r="K1569"/>
    </row>
    <row r="1570" spans="10:11">
      <c r="J1570"/>
      <c r="K1570"/>
    </row>
    <row r="1571" spans="10:11">
      <c r="J1571"/>
      <c r="K1571"/>
    </row>
    <row r="1572" spans="10:11">
      <c r="J1572"/>
      <c r="K1572"/>
    </row>
    <row r="1573" spans="10:11">
      <c r="J1573"/>
      <c r="K1573"/>
    </row>
    <row r="1574" spans="10:11">
      <c r="J1574"/>
      <c r="K1574"/>
    </row>
    <row r="1575" spans="10:11">
      <c r="J1575"/>
      <c r="K1575"/>
    </row>
    <row r="1576" spans="10:11">
      <c r="J1576"/>
      <c r="K1576"/>
    </row>
    <row r="1577" spans="10:11">
      <c r="J1577"/>
      <c r="K1577"/>
    </row>
    <row r="1578" spans="10:11">
      <c r="J1578"/>
      <c r="K1578"/>
    </row>
    <row r="1579" spans="10:11">
      <c r="J1579"/>
      <c r="K1579"/>
    </row>
    <row r="1580" spans="10:11">
      <c r="J1580"/>
      <c r="K1580"/>
    </row>
    <row r="1581" spans="10:11">
      <c r="J1581"/>
      <c r="K1581"/>
    </row>
    <row r="1582" spans="10:11">
      <c r="J1582"/>
      <c r="K1582"/>
    </row>
    <row r="1583" spans="10:11">
      <c r="J1583"/>
      <c r="K1583"/>
    </row>
    <row r="1584" spans="10:11">
      <c r="J1584"/>
      <c r="K1584"/>
    </row>
    <row r="1585" spans="10:11">
      <c r="J1585"/>
      <c r="K1585"/>
    </row>
    <row r="1586" spans="10:11">
      <c r="J1586"/>
      <c r="K1586"/>
    </row>
    <row r="1587" spans="10:11">
      <c r="J1587"/>
      <c r="K1587"/>
    </row>
    <row r="1588" spans="10:11">
      <c r="J1588"/>
      <c r="K1588"/>
    </row>
    <row r="1589" spans="10:11">
      <c r="J1589"/>
      <c r="K1589"/>
    </row>
    <row r="1590" spans="10:11">
      <c r="J1590"/>
      <c r="K1590"/>
    </row>
    <row r="1591" spans="10:11">
      <c r="J1591"/>
      <c r="K1591"/>
    </row>
    <row r="1592" spans="10:11">
      <c r="J1592"/>
      <c r="K1592"/>
    </row>
    <row r="1593" spans="10:11">
      <c r="J1593"/>
      <c r="K1593"/>
    </row>
    <row r="1594" spans="10:11">
      <c r="J1594"/>
      <c r="K1594"/>
    </row>
    <row r="1595" spans="10:11">
      <c r="J1595"/>
      <c r="K1595"/>
    </row>
    <row r="1596" spans="10:11">
      <c r="J1596"/>
      <c r="K1596"/>
    </row>
    <row r="1597" spans="10:11">
      <c r="J1597"/>
      <c r="K1597"/>
    </row>
    <row r="1598" spans="10:11">
      <c r="J1598"/>
      <c r="K1598"/>
    </row>
    <row r="1599" spans="10:11">
      <c r="J1599"/>
      <c r="K1599"/>
    </row>
    <row r="1600" spans="10:11">
      <c r="J1600"/>
      <c r="K1600"/>
    </row>
    <row r="1601" spans="10:11">
      <c r="J1601"/>
      <c r="K1601"/>
    </row>
    <row r="1602" spans="10:11">
      <c r="J1602"/>
      <c r="K1602"/>
    </row>
    <row r="1603" spans="10:11">
      <c r="J1603"/>
      <c r="K1603"/>
    </row>
    <row r="1604" spans="10:11">
      <c r="J1604"/>
      <c r="K1604"/>
    </row>
    <row r="1605" spans="10:11">
      <c r="J1605"/>
      <c r="K1605"/>
    </row>
    <row r="1606" spans="10:11">
      <c r="J1606"/>
      <c r="K1606"/>
    </row>
    <row r="1607" spans="10:11">
      <c r="J1607"/>
      <c r="K1607"/>
    </row>
    <row r="1608" spans="10:11">
      <c r="J1608"/>
      <c r="K1608"/>
    </row>
    <row r="1609" spans="10:11">
      <c r="J1609"/>
      <c r="K1609"/>
    </row>
    <row r="1610" spans="10:11">
      <c r="J1610"/>
      <c r="K1610"/>
    </row>
    <row r="1611" spans="10:11">
      <c r="J1611"/>
      <c r="K1611"/>
    </row>
    <row r="1612" spans="10:11">
      <c r="J1612"/>
      <c r="K1612"/>
    </row>
    <row r="1613" spans="10:11">
      <c r="J1613"/>
      <c r="K1613"/>
    </row>
    <row r="1614" spans="10:11">
      <c r="J1614"/>
      <c r="K1614"/>
    </row>
    <row r="1615" spans="10:11">
      <c r="J1615"/>
      <c r="K1615"/>
    </row>
    <row r="1616" spans="10:11">
      <c r="J1616"/>
      <c r="K1616"/>
    </row>
    <row r="1617" spans="10:11">
      <c r="J1617"/>
      <c r="K1617"/>
    </row>
    <row r="1618" spans="10:11">
      <c r="J1618"/>
      <c r="K1618"/>
    </row>
    <row r="1619" spans="10:11">
      <c r="J1619"/>
      <c r="K1619"/>
    </row>
    <row r="1620" spans="10:11">
      <c r="J1620"/>
      <c r="K1620"/>
    </row>
    <row r="1621" spans="10:11">
      <c r="J1621"/>
      <c r="K1621"/>
    </row>
    <row r="1622" spans="10:11">
      <c r="J1622"/>
      <c r="K1622"/>
    </row>
    <row r="1623" spans="10:11">
      <c r="J1623"/>
      <c r="K1623"/>
    </row>
    <row r="1624" spans="10:11">
      <c r="J1624"/>
      <c r="K1624"/>
    </row>
    <row r="1625" spans="10:11">
      <c r="J1625"/>
      <c r="K1625"/>
    </row>
    <row r="1626" spans="10:11">
      <c r="J1626"/>
      <c r="K1626"/>
    </row>
    <row r="1627" spans="10:11">
      <c r="J1627"/>
      <c r="K1627"/>
    </row>
    <row r="1628" spans="10:11">
      <c r="J1628"/>
      <c r="K1628"/>
    </row>
    <row r="1629" spans="10:11">
      <c r="J1629"/>
      <c r="K1629"/>
    </row>
    <row r="1630" spans="10:11">
      <c r="J1630"/>
      <c r="K1630"/>
    </row>
    <row r="1631" spans="10:11">
      <c r="J1631"/>
      <c r="K1631"/>
    </row>
    <row r="1632" spans="10:11">
      <c r="J1632"/>
      <c r="K1632"/>
    </row>
    <row r="1633" spans="10:11">
      <c r="J1633"/>
      <c r="K1633"/>
    </row>
    <row r="1634" spans="10:11">
      <c r="J1634"/>
      <c r="K1634"/>
    </row>
    <row r="1635" spans="10:11">
      <c r="J1635"/>
      <c r="K1635"/>
    </row>
    <row r="1636" spans="10:11">
      <c r="J1636"/>
      <c r="K1636"/>
    </row>
    <row r="1637" spans="10:11">
      <c r="J1637"/>
      <c r="K1637"/>
    </row>
    <row r="1638" spans="10:11">
      <c r="J1638"/>
      <c r="K1638"/>
    </row>
    <row r="1639" spans="10:11">
      <c r="J1639"/>
      <c r="K1639"/>
    </row>
    <row r="1640" spans="10:11">
      <c r="J1640"/>
      <c r="K1640"/>
    </row>
    <row r="1641" spans="10:11">
      <c r="J1641"/>
      <c r="K1641"/>
    </row>
    <row r="1642" spans="10:11">
      <c r="J1642"/>
      <c r="K1642"/>
    </row>
    <row r="1643" spans="10:11">
      <c r="J1643"/>
      <c r="K1643"/>
    </row>
    <row r="1644" spans="10:11">
      <c r="J1644"/>
      <c r="K1644"/>
    </row>
    <row r="1645" spans="10:11">
      <c r="J1645"/>
      <c r="K1645"/>
    </row>
    <row r="1646" spans="10:11">
      <c r="J1646"/>
      <c r="K1646"/>
    </row>
    <row r="1647" spans="10:11">
      <c r="J1647"/>
      <c r="K1647"/>
    </row>
    <row r="1648" spans="10:11">
      <c r="J1648"/>
      <c r="K1648"/>
    </row>
    <row r="1649" spans="10:11">
      <c r="J1649"/>
      <c r="K1649"/>
    </row>
    <row r="1650" spans="10:11">
      <c r="J1650"/>
      <c r="K1650"/>
    </row>
    <row r="1651" spans="10:11">
      <c r="J1651"/>
      <c r="K1651"/>
    </row>
    <row r="1652" spans="10:11">
      <c r="J1652"/>
      <c r="K1652"/>
    </row>
    <row r="1653" spans="10:11">
      <c r="J1653"/>
      <c r="K1653"/>
    </row>
    <row r="1654" spans="10:11">
      <c r="J1654"/>
      <c r="K1654"/>
    </row>
    <row r="1655" spans="10:11">
      <c r="J1655"/>
      <c r="K1655"/>
    </row>
    <row r="1656" spans="10:11">
      <c r="J1656"/>
      <c r="K1656"/>
    </row>
    <row r="1657" spans="10:11">
      <c r="J1657"/>
      <c r="K1657"/>
    </row>
    <row r="1658" spans="10:11">
      <c r="J1658"/>
      <c r="K1658"/>
    </row>
    <row r="1659" spans="10:11">
      <c r="J1659"/>
      <c r="K1659"/>
    </row>
    <row r="1660" spans="10:11">
      <c r="J1660"/>
      <c r="K1660"/>
    </row>
    <row r="1661" spans="10:11">
      <c r="J1661"/>
      <c r="K1661"/>
    </row>
    <row r="1662" spans="10:11">
      <c r="J1662"/>
      <c r="K1662"/>
    </row>
    <row r="1663" spans="10:11">
      <c r="J1663"/>
      <c r="K1663"/>
    </row>
    <row r="1664" spans="10:11">
      <c r="J1664"/>
      <c r="K1664"/>
    </row>
    <row r="1665" spans="10:11">
      <c r="J1665"/>
      <c r="K1665"/>
    </row>
    <row r="1666" spans="10:11">
      <c r="J1666"/>
      <c r="K1666"/>
    </row>
    <row r="1667" spans="10:11">
      <c r="J1667"/>
      <c r="K1667"/>
    </row>
    <row r="1668" spans="10:11">
      <c r="J1668"/>
      <c r="K1668"/>
    </row>
    <row r="1669" spans="10:11">
      <c r="J1669"/>
      <c r="K1669"/>
    </row>
    <row r="1670" spans="10:11">
      <c r="J1670"/>
      <c r="K1670"/>
    </row>
    <row r="1671" spans="10:11">
      <c r="J1671"/>
      <c r="K1671"/>
    </row>
    <row r="1672" spans="10:11">
      <c r="J1672"/>
      <c r="K1672"/>
    </row>
    <row r="1673" spans="10:11">
      <c r="J1673"/>
      <c r="K1673"/>
    </row>
    <row r="1674" spans="10:11">
      <c r="J1674"/>
      <c r="K1674"/>
    </row>
    <row r="1675" spans="10:11">
      <c r="J1675"/>
      <c r="K1675"/>
    </row>
    <row r="1676" spans="10:11">
      <c r="J1676"/>
      <c r="K1676"/>
    </row>
    <row r="1677" spans="10:11">
      <c r="J1677"/>
      <c r="K1677"/>
    </row>
    <row r="1678" spans="10:11">
      <c r="J1678"/>
      <c r="K1678"/>
    </row>
    <row r="1679" spans="10:11">
      <c r="J1679"/>
      <c r="K1679"/>
    </row>
    <row r="1680" spans="10:11">
      <c r="J1680"/>
      <c r="K1680"/>
    </row>
    <row r="1681" spans="10:11">
      <c r="J1681"/>
      <c r="K1681"/>
    </row>
    <row r="1682" spans="10:11">
      <c r="J1682"/>
      <c r="K1682"/>
    </row>
    <row r="1683" spans="10:11">
      <c r="J1683"/>
      <c r="K1683"/>
    </row>
    <row r="1684" spans="10:11">
      <c r="J1684"/>
      <c r="K1684"/>
    </row>
    <row r="1685" spans="10:11">
      <c r="J1685"/>
      <c r="K1685"/>
    </row>
    <row r="1686" spans="10:11">
      <c r="J1686"/>
      <c r="K1686"/>
    </row>
    <row r="1687" spans="10:11">
      <c r="J1687"/>
      <c r="K1687"/>
    </row>
    <row r="1688" spans="10:11">
      <c r="J1688"/>
      <c r="K1688"/>
    </row>
    <row r="1689" spans="10:11">
      <c r="J1689"/>
      <c r="K1689"/>
    </row>
    <row r="1690" spans="10:11">
      <c r="J1690"/>
      <c r="K1690"/>
    </row>
    <row r="1691" spans="10:11">
      <c r="J1691"/>
      <c r="K1691"/>
    </row>
    <row r="1692" spans="10:11">
      <c r="J1692"/>
      <c r="K1692"/>
    </row>
    <row r="1693" spans="10:11">
      <c r="J1693"/>
      <c r="K1693"/>
    </row>
    <row r="1694" spans="10:11">
      <c r="J1694"/>
      <c r="K1694"/>
    </row>
    <row r="1695" spans="10:11">
      <c r="J1695"/>
      <c r="K1695"/>
    </row>
    <row r="1696" spans="10:11">
      <c r="J1696"/>
      <c r="K1696"/>
    </row>
    <row r="1697" spans="10:11">
      <c r="J1697"/>
      <c r="K1697"/>
    </row>
    <row r="1698" spans="10:11">
      <c r="J1698"/>
      <c r="K1698"/>
    </row>
    <row r="1699" spans="10:11">
      <c r="J1699"/>
      <c r="K1699"/>
    </row>
    <row r="1700" spans="10:11">
      <c r="J1700"/>
      <c r="K1700"/>
    </row>
    <row r="1701" spans="10:11">
      <c r="J1701"/>
      <c r="K1701"/>
    </row>
    <row r="1702" spans="10:11">
      <c r="J1702"/>
      <c r="K1702"/>
    </row>
    <row r="1703" spans="10:11">
      <c r="J1703"/>
      <c r="K1703"/>
    </row>
    <row r="1704" spans="10:11">
      <c r="J1704"/>
      <c r="K1704"/>
    </row>
    <row r="1705" spans="10:11">
      <c r="J1705"/>
      <c r="K1705"/>
    </row>
    <row r="1706" spans="10:11">
      <c r="J1706"/>
      <c r="K1706"/>
    </row>
    <row r="1707" spans="10:11">
      <c r="J1707"/>
      <c r="K1707"/>
    </row>
    <row r="1708" spans="10:11">
      <c r="J1708"/>
      <c r="K1708"/>
    </row>
    <row r="1709" spans="10:11">
      <c r="J1709"/>
      <c r="K1709"/>
    </row>
    <row r="1710" spans="10:11">
      <c r="J1710"/>
      <c r="K1710"/>
    </row>
    <row r="1711" spans="10:11">
      <c r="J1711"/>
      <c r="K1711"/>
    </row>
    <row r="1712" spans="10:11">
      <c r="J1712"/>
      <c r="K1712"/>
    </row>
    <row r="1713" spans="10:11">
      <c r="J1713"/>
      <c r="K1713"/>
    </row>
    <row r="1714" spans="10:11">
      <c r="J1714"/>
      <c r="K1714"/>
    </row>
    <row r="1715" spans="10:11">
      <c r="J1715"/>
      <c r="K1715"/>
    </row>
    <row r="1716" spans="10:11">
      <c r="J1716"/>
      <c r="K1716"/>
    </row>
    <row r="1717" spans="10:11">
      <c r="J1717"/>
      <c r="K1717"/>
    </row>
    <row r="1718" spans="10:11">
      <c r="J1718"/>
      <c r="K1718"/>
    </row>
    <row r="1719" spans="10:11">
      <c r="J1719"/>
      <c r="K1719"/>
    </row>
    <row r="1720" spans="10:11">
      <c r="J1720"/>
      <c r="K1720"/>
    </row>
    <row r="1721" spans="10:11">
      <c r="J1721"/>
      <c r="K1721"/>
    </row>
    <row r="1722" spans="10:11">
      <c r="J1722"/>
      <c r="K1722"/>
    </row>
    <row r="1723" spans="10:11">
      <c r="J1723"/>
      <c r="K1723"/>
    </row>
    <row r="1724" spans="10:11">
      <c r="J1724"/>
      <c r="K1724"/>
    </row>
    <row r="1725" spans="10:11">
      <c r="J1725"/>
      <c r="K1725"/>
    </row>
    <row r="1726" spans="10:11">
      <c r="J1726"/>
      <c r="K1726"/>
    </row>
    <row r="1727" spans="10:11">
      <c r="J1727"/>
      <c r="K1727"/>
    </row>
    <row r="1728" spans="10:11">
      <c r="J1728"/>
      <c r="K1728"/>
    </row>
    <row r="1729" spans="10:11">
      <c r="J1729"/>
      <c r="K1729"/>
    </row>
    <row r="1730" spans="10:11">
      <c r="J1730"/>
      <c r="K1730"/>
    </row>
    <row r="1731" spans="10:11">
      <c r="J1731"/>
      <c r="K1731"/>
    </row>
    <row r="1732" spans="10:11">
      <c r="J1732"/>
      <c r="K1732"/>
    </row>
    <row r="1733" spans="10:11">
      <c r="J1733"/>
      <c r="K1733"/>
    </row>
    <row r="1734" spans="10:11">
      <c r="J1734"/>
      <c r="K1734"/>
    </row>
    <row r="1735" spans="10:11">
      <c r="J1735"/>
      <c r="K1735"/>
    </row>
    <row r="1736" spans="10:11">
      <c r="J1736"/>
      <c r="K1736"/>
    </row>
    <row r="1737" spans="10:11">
      <c r="J1737"/>
      <c r="K1737"/>
    </row>
    <row r="1738" spans="10:11">
      <c r="J1738"/>
      <c r="K1738"/>
    </row>
    <row r="1739" spans="10:11">
      <c r="J1739"/>
      <c r="K1739"/>
    </row>
    <row r="1740" spans="10:11">
      <c r="J1740"/>
      <c r="K1740"/>
    </row>
    <row r="1741" spans="10:11">
      <c r="J1741"/>
      <c r="K1741"/>
    </row>
    <row r="1742" spans="10:11">
      <c r="J1742"/>
      <c r="K1742"/>
    </row>
    <row r="1743" spans="10:11">
      <c r="J1743"/>
      <c r="K1743"/>
    </row>
    <row r="1744" spans="10:11">
      <c r="J1744"/>
      <c r="K1744"/>
    </row>
    <row r="1745" spans="10:11">
      <c r="J1745"/>
      <c r="K1745"/>
    </row>
    <row r="1746" spans="10:11">
      <c r="J1746"/>
      <c r="K1746"/>
    </row>
    <row r="1747" spans="10:11">
      <c r="J1747"/>
      <c r="K1747"/>
    </row>
    <row r="1748" spans="10:11">
      <c r="J1748"/>
      <c r="K1748"/>
    </row>
    <row r="1749" spans="10:11">
      <c r="J1749"/>
      <c r="K1749"/>
    </row>
    <row r="1750" spans="10:11">
      <c r="J1750"/>
      <c r="K1750"/>
    </row>
    <row r="1751" spans="10:11">
      <c r="J1751"/>
      <c r="K1751"/>
    </row>
    <row r="1752" spans="10:11">
      <c r="J1752"/>
      <c r="K1752"/>
    </row>
    <row r="1753" spans="10:11">
      <c r="J1753"/>
      <c r="K1753"/>
    </row>
    <row r="1754" spans="10:11">
      <c r="J1754"/>
      <c r="K1754"/>
    </row>
    <row r="1755" spans="10:11">
      <c r="J1755"/>
      <c r="K1755"/>
    </row>
    <row r="1756" spans="10:11">
      <c r="J1756"/>
      <c r="K1756"/>
    </row>
    <row r="1757" spans="10:11">
      <c r="J1757"/>
      <c r="K1757"/>
    </row>
    <row r="1758" spans="10:11">
      <c r="J1758"/>
      <c r="K1758"/>
    </row>
    <row r="1759" spans="10:11">
      <c r="J1759"/>
      <c r="K1759"/>
    </row>
    <row r="1760" spans="10:11">
      <c r="J1760"/>
      <c r="K1760"/>
    </row>
    <row r="1761" spans="10:11">
      <c r="J1761"/>
      <c r="K1761"/>
    </row>
    <row r="1762" spans="10:11">
      <c r="J1762"/>
      <c r="K1762"/>
    </row>
    <row r="1763" spans="10:11">
      <c r="J1763"/>
      <c r="K1763"/>
    </row>
    <row r="1764" spans="10:11">
      <c r="J1764"/>
      <c r="K1764"/>
    </row>
    <row r="1765" spans="10:11">
      <c r="J1765"/>
      <c r="K1765"/>
    </row>
    <row r="1766" spans="10:11">
      <c r="J1766"/>
      <c r="K1766"/>
    </row>
    <row r="1767" spans="10:11">
      <c r="J1767"/>
      <c r="K1767"/>
    </row>
    <row r="1768" spans="10:11">
      <c r="J1768"/>
      <c r="K1768"/>
    </row>
    <row r="1769" spans="10:11">
      <c r="J1769"/>
      <c r="K1769"/>
    </row>
    <row r="1770" spans="10:11">
      <c r="J1770"/>
      <c r="K1770"/>
    </row>
    <row r="1771" spans="10:11">
      <c r="J1771"/>
      <c r="K1771"/>
    </row>
    <row r="1772" spans="10:11">
      <c r="J1772"/>
      <c r="K1772"/>
    </row>
    <row r="1773" spans="10:11">
      <c r="J1773"/>
      <c r="K1773"/>
    </row>
    <row r="1774" spans="10:11">
      <c r="J1774"/>
      <c r="K1774"/>
    </row>
    <row r="1775" spans="10:11">
      <c r="J1775"/>
      <c r="K1775"/>
    </row>
    <row r="1776" spans="10:11">
      <c r="J1776"/>
      <c r="K1776"/>
    </row>
    <row r="1777" spans="10:11">
      <c r="J1777"/>
      <c r="K1777"/>
    </row>
    <row r="1778" spans="10:11">
      <c r="J1778"/>
      <c r="K1778"/>
    </row>
    <row r="1779" spans="10:11">
      <c r="J1779"/>
      <c r="K1779"/>
    </row>
    <row r="1780" spans="10:11">
      <c r="J1780"/>
      <c r="K1780"/>
    </row>
    <row r="1781" spans="10:11">
      <c r="J1781"/>
      <c r="K1781"/>
    </row>
    <row r="1782" spans="10:11">
      <c r="J1782"/>
      <c r="K1782"/>
    </row>
    <row r="1783" spans="10:11">
      <c r="J1783"/>
      <c r="K1783"/>
    </row>
    <row r="1784" spans="10:11">
      <c r="J1784"/>
      <c r="K1784"/>
    </row>
    <row r="1785" spans="10:11">
      <c r="J1785"/>
      <c r="K1785"/>
    </row>
    <row r="1786" spans="10:11">
      <c r="J1786"/>
      <c r="K1786"/>
    </row>
    <row r="1787" spans="10:11">
      <c r="J1787"/>
      <c r="K1787"/>
    </row>
    <row r="1788" spans="10:11">
      <c r="J1788"/>
      <c r="K1788"/>
    </row>
    <row r="1789" spans="10:11">
      <c r="J1789"/>
      <c r="K1789"/>
    </row>
    <row r="1790" spans="10:11">
      <c r="J1790"/>
      <c r="K1790"/>
    </row>
    <row r="1791" spans="10:11">
      <c r="J1791"/>
      <c r="K1791"/>
    </row>
    <row r="1792" spans="10:11">
      <c r="J1792"/>
      <c r="K1792"/>
    </row>
    <row r="1793" spans="10:11">
      <c r="J1793"/>
      <c r="K1793"/>
    </row>
    <row r="1794" spans="10:11">
      <c r="J1794"/>
      <c r="K1794"/>
    </row>
    <row r="1795" spans="10:11">
      <c r="J1795"/>
      <c r="K1795"/>
    </row>
    <row r="1796" spans="10:11">
      <c r="J1796"/>
      <c r="K1796"/>
    </row>
    <row r="1797" spans="10:11">
      <c r="J1797"/>
      <c r="K1797"/>
    </row>
    <row r="1798" spans="10:11">
      <c r="J1798"/>
      <c r="K1798"/>
    </row>
    <row r="1799" spans="10:11">
      <c r="J1799"/>
      <c r="K1799"/>
    </row>
    <row r="1800" spans="10:11">
      <c r="J1800"/>
      <c r="K1800"/>
    </row>
    <row r="1801" spans="10:11">
      <c r="J1801"/>
      <c r="K1801"/>
    </row>
    <row r="1802" spans="10:11">
      <c r="J1802"/>
      <c r="K1802"/>
    </row>
    <row r="1803" spans="10:11">
      <c r="J1803"/>
      <c r="K1803"/>
    </row>
    <row r="1804" spans="10:11">
      <c r="J1804"/>
      <c r="K1804"/>
    </row>
    <row r="1805" spans="10:11">
      <c r="J1805"/>
      <c r="K1805"/>
    </row>
    <row r="1806" spans="10:11">
      <c r="J1806"/>
      <c r="K1806"/>
    </row>
    <row r="1807" spans="10:11">
      <c r="J1807"/>
      <c r="K1807"/>
    </row>
    <row r="1808" spans="10:11">
      <c r="J1808"/>
      <c r="K1808"/>
    </row>
    <row r="1809" spans="10:11">
      <c r="J1809"/>
      <c r="K1809"/>
    </row>
    <row r="1810" spans="10:11">
      <c r="J1810"/>
      <c r="K1810"/>
    </row>
    <row r="1811" spans="10:11">
      <c r="J1811"/>
      <c r="K1811"/>
    </row>
    <row r="1812" spans="10:11">
      <c r="J1812"/>
      <c r="K1812"/>
    </row>
    <row r="1813" spans="10:11">
      <c r="J1813"/>
      <c r="K1813"/>
    </row>
    <row r="1814" spans="10:11">
      <c r="J1814"/>
      <c r="K1814"/>
    </row>
    <row r="1815" spans="10:11">
      <c r="J1815"/>
      <c r="K1815"/>
    </row>
    <row r="1816" spans="10:11">
      <c r="J1816"/>
      <c r="K1816"/>
    </row>
    <row r="1817" spans="10:11">
      <c r="J1817"/>
      <c r="K1817"/>
    </row>
    <row r="1818" spans="10:11">
      <c r="J1818"/>
      <c r="K1818"/>
    </row>
    <row r="1819" spans="10:11">
      <c r="J1819"/>
      <c r="K1819"/>
    </row>
    <row r="1820" spans="10:11">
      <c r="J1820"/>
      <c r="K1820"/>
    </row>
    <row r="1821" spans="10:11">
      <c r="J1821"/>
      <c r="K1821"/>
    </row>
    <row r="1822" spans="10:11">
      <c r="J1822"/>
      <c r="K1822"/>
    </row>
    <row r="1823" spans="10:11">
      <c r="J1823"/>
      <c r="K1823"/>
    </row>
    <row r="1824" spans="10:11">
      <c r="J1824"/>
      <c r="K1824"/>
    </row>
    <row r="1825" spans="10:11">
      <c r="J1825"/>
      <c r="K1825"/>
    </row>
    <row r="1826" spans="10:11">
      <c r="J1826"/>
      <c r="K1826"/>
    </row>
    <row r="1827" spans="10:11">
      <c r="J1827"/>
      <c r="K1827"/>
    </row>
    <row r="1828" spans="10:11">
      <c r="J1828"/>
      <c r="K1828"/>
    </row>
    <row r="1829" spans="10:11">
      <c r="J1829"/>
      <c r="K1829"/>
    </row>
    <row r="1830" spans="10:11">
      <c r="J1830"/>
      <c r="K1830"/>
    </row>
    <row r="1831" spans="10:11">
      <c r="J1831"/>
      <c r="K1831"/>
    </row>
    <row r="1832" spans="10:11">
      <c r="J1832"/>
      <c r="K1832"/>
    </row>
    <row r="1833" spans="10:11">
      <c r="J1833"/>
      <c r="K1833"/>
    </row>
    <row r="1834" spans="10:11">
      <c r="J1834"/>
      <c r="K1834"/>
    </row>
    <row r="1835" spans="10:11">
      <c r="J1835"/>
      <c r="K1835"/>
    </row>
    <row r="1836" spans="10:11">
      <c r="J1836"/>
      <c r="K1836"/>
    </row>
    <row r="1837" spans="10:11">
      <c r="J1837"/>
      <c r="K1837"/>
    </row>
    <row r="1838" spans="10:11">
      <c r="J1838"/>
      <c r="K1838"/>
    </row>
    <row r="1839" spans="10:11">
      <c r="J1839"/>
      <c r="K1839"/>
    </row>
    <row r="1840" spans="10:11">
      <c r="J1840"/>
      <c r="K1840"/>
    </row>
    <row r="1841" spans="10:11">
      <c r="J1841"/>
      <c r="K1841"/>
    </row>
    <row r="1842" spans="10:11">
      <c r="J1842"/>
      <c r="K1842"/>
    </row>
    <row r="1843" spans="10:11">
      <c r="J1843"/>
      <c r="K1843"/>
    </row>
    <row r="1844" spans="10:11">
      <c r="J1844"/>
      <c r="K1844"/>
    </row>
    <row r="1845" spans="10:11">
      <c r="J1845"/>
      <c r="K1845"/>
    </row>
    <row r="1846" spans="10:11">
      <c r="J1846"/>
      <c r="K1846"/>
    </row>
    <row r="1847" spans="10:11">
      <c r="J1847"/>
      <c r="K1847"/>
    </row>
    <row r="1848" spans="10:11">
      <c r="J1848"/>
      <c r="K1848"/>
    </row>
    <row r="1849" spans="10:11">
      <c r="J1849"/>
      <c r="K1849"/>
    </row>
    <row r="1850" spans="10:11">
      <c r="J1850"/>
      <c r="K1850"/>
    </row>
    <row r="1851" spans="10:11">
      <c r="J1851"/>
      <c r="K1851"/>
    </row>
    <row r="1852" spans="10:11">
      <c r="J1852"/>
      <c r="K1852"/>
    </row>
    <row r="1853" spans="10:11">
      <c r="J1853"/>
      <c r="K1853"/>
    </row>
    <row r="1854" spans="10:11">
      <c r="J1854"/>
      <c r="K1854"/>
    </row>
    <row r="1855" spans="10:11">
      <c r="J1855"/>
      <c r="K1855"/>
    </row>
    <row r="1856" spans="10:11">
      <c r="J1856"/>
      <c r="K1856"/>
    </row>
    <row r="1857" spans="10:11">
      <c r="J1857"/>
      <c r="K1857"/>
    </row>
    <row r="1858" spans="10:11">
      <c r="J1858"/>
      <c r="K1858"/>
    </row>
    <row r="1859" spans="10:11">
      <c r="J1859"/>
      <c r="K1859"/>
    </row>
    <row r="1860" spans="10:11">
      <c r="J1860"/>
      <c r="K1860"/>
    </row>
    <row r="1861" spans="10:11">
      <c r="J1861"/>
      <c r="K1861"/>
    </row>
    <row r="1862" spans="10:11">
      <c r="J1862"/>
      <c r="K1862"/>
    </row>
    <row r="1863" spans="10:11">
      <c r="J1863"/>
      <c r="K1863"/>
    </row>
    <row r="1864" spans="10:11">
      <c r="J1864"/>
      <c r="K1864"/>
    </row>
    <row r="1865" spans="10:11">
      <c r="J1865"/>
      <c r="K1865"/>
    </row>
    <row r="1866" spans="10:11">
      <c r="J1866"/>
      <c r="K1866"/>
    </row>
    <row r="1867" spans="10:11">
      <c r="J1867"/>
      <c r="K1867"/>
    </row>
    <row r="1868" spans="10:11">
      <c r="J1868"/>
      <c r="K1868"/>
    </row>
    <row r="1869" spans="10:11">
      <c r="J1869"/>
      <c r="K1869"/>
    </row>
    <row r="1870" spans="10:11">
      <c r="J1870"/>
      <c r="K1870"/>
    </row>
    <row r="1871" spans="10:11">
      <c r="J1871"/>
      <c r="K1871"/>
    </row>
    <row r="1872" spans="10:11">
      <c r="J1872"/>
      <c r="K1872"/>
    </row>
    <row r="1873" spans="10:11">
      <c r="J1873"/>
      <c r="K1873"/>
    </row>
    <row r="1874" spans="10:11">
      <c r="J1874"/>
      <c r="K1874"/>
    </row>
    <row r="1875" spans="10:11">
      <c r="J1875"/>
      <c r="K1875"/>
    </row>
    <row r="1876" spans="10:11">
      <c r="J1876"/>
      <c r="K1876"/>
    </row>
    <row r="1877" spans="10:11">
      <c r="J1877"/>
      <c r="K1877"/>
    </row>
    <row r="1878" spans="10:11">
      <c r="J1878"/>
      <c r="K1878"/>
    </row>
    <row r="1879" spans="10:11">
      <c r="J1879"/>
      <c r="K1879"/>
    </row>
    <row r="1880" spans="10:11">
      <c r="J1880"/>
      <c r="K1880"/>
    </row>
    <row r="1881" spans="10:11">
      <c r="J1881"/>
      <c r="K1881"/>
    </row>
    <row r="1882" spans="10:11">
      <c r="J1882"/>
      <c r="K1882"/>
    </row>
    <row r="1883" spans="10:11">
      <c r="J1883"/>
      <c r="K1883"/>
    </row>
    <row r="1884" spans="10:11">
      <c r="J1884"/>
      <c r="K1884"/>
    </row>
    <row r="1885" spans="10:11">
      <c r="J1885"/>
      <c r="K1885"/>
    </row>
    <row r="1886" spans="10:11">
      <c r="J1886"/>
      <c r="K1886"/>
    </row>
    <row r="1887" spans="10:11">
      <c r="J1887"/>
      <c r="K1887"/>
    </row>
    <row r="1888" spans="10:11">
      <c r="J1888"/>
      <c r="K1888"/>
    </row>
    <row r="1889" spans="10:11">
      <c r="J1889"/>
      <c r="K1889"/>
    </row>
    <row r="1890" spans="10:11">
      <c r="J1890"/>
      <c r="K1890"/>
    </row>
    <row r="1891" spans="10:11">
      <c r="J1891"/>
      <c r="K1891"/>
    </row>
    <row r="1892" spans="10:11">
      <c r="J1892"/>
      <c r="K1892"/>
    </row>
    <row r="1893" spans="10:11">
      <c r="J1893"/>
      <c r="K1893"/>
    </row>
    <row r="1894" spans="10:11">
      <c r="J1894"/>
      <c r="K1894"/>
    </row>
    <row r="1895" spans="10:11">
      <c r="J1895"/>
      <c r="K1895"/>
    </row>
    <row r="1896" spans="10:11">
      <c r="J1896"/>
      <c r="K1896"/>
    </row>
    <row r="1897" spans="10:11">
      <c r="J1897"/>
      <c r="K1897"/>
    </row>
    <row r="1898" spans="10:11">
      <c r="J1898"/>
      <c r="K1898"/>
    </row>
    <row r="1899" spans="10:11">
      <c r="J1899"/>
      <c r="K1899"/>
    </row>
    <row r="1900" spans="10:11">
      <c r="J1900"/>
      <c r="K1900"/>
    </row>
    <row r="1901" spans="10:11">
      <c r="J1901"/>
      <c r="K1901"/>
    </row>
    <row r="1902" spans="10:11">
      <c r="J1902"/>
      <c r="K1902"/>
    </row>
    <row r="1903" spans="10:11">
      <c r="J1903"/>
      <c r="K1903"/>
    </row>
    <row r="1904" spans="10:11">
      <c r="J1904"/>
      <c r="K1904"/>
    </row>
    <row r="1905" spans="10:11">
      <c r="J1905"/>
      <c r="K1905"/>
    </row>
    <row r="1906" spans="10:11">
      <c r="J1906"/>
      <c r="K1906"/>
    </row>
    <row r="1907" spans="10:11">
      <c r="J1907"/>
      <c r="K1907"/>
    </row>
    <row r="1908" spans="10:11">
      <c r="J1908"/>
      <c r="K1908"/>
    </row>
    <row r="1909" spans="10:11">
      <c r="J1909"/>
      <c r="K1909"/>
    </row>
    <row r="1910" spans="10:11">
      <c r="J1910"/>
      <c r="K1910"/>
    </row>
    <row r="1911" spans="10:11">
      <c r="J1911"/>
      <c r="K1911"/>
    </row>
    <row r="1912" spans="10:11">
      <c r="J1912"/>
      <c r="K1912"/>
    </row>
    <row r="1913" spans="10:11">
      <c r="J1913"/>
      <c r="K1913"/>
    </row>
    <row r="1914" spans="10:11">
      <c r="J1914"/>
      <c r="K1914"/>
    </row>
    <row r="1915" spans="10:11">
      <c r="J1915"/>
      <c r="K1915"/>
    </row>
    <row r="1916" spans="10:11">
      <c r="J1916"/>
      <c r="K1916"/>
    </row>
    <row r="1917" spans="10:11">
      <c r="J1917"/>
      <c r="K1917"/>
    </row>
    <row r="1918" spans="10:11">
      <c r="J1918"/>
      <c r="K1918"/>
    </row>
    <row r="1919" spans="10:11">
      <c r="J1919"/>
      <c r="K1919"/>
    </row>
    <row r="1920" spans="10:11">
      <c r="J1920"/>
      <c r="K1920"/>
    </row>
    <row r="1921" spans="10:11">
      <c r="J1921"/>
      <c r="K1921"/>
    </row>
    <row r="1922" spans="10:11">
      <c r="J1922"/>
      <c r="K1922"/>
    </row>
    <row r="1923" spans="10:11">
      <c r="J1923"/>
      <c r="K1923"/>
    </row>
    <row r="1924" spans="10:11">
      <c r="J1924"/>
      <c r="K1924"/>
    </row>
    <row r="1925" spans="10:11">
      <c r="J1925"/>
      <c r="K1925"/>
    </row>
    <row r="1926" spans="10:11">
      <c r="J1926"/>
      <c r="K1926"/>
    </row>
    <row r="1927" spans="10:11">
      <c r="J1927"/>
      <c r="K1927"/>
    </row>
    <row r="1928" spans="10:11">
      <c r="J1928"/>
      <c r="K1928"/>
    </row>
    <row r="1929" spans="10:11">
      <c r="J1929"/>
      <c r="K1929"/>
    </row>
    <row r="1930" spans="10:11">
      <c r="J1930"/>
      <c r="K1930"/>
    </row>
    <row r="1931" spans="10:11">
      <c r="J1931"/>
      <c r="K1931"/>
    </row>
    <row r="1932" spans="10:11">
      <c r="J1932"/>
      <c r="K1932"/>
    </row>
    <row r="1933" spans="10:11">
      <c r="J1933"/>
      <c r="K1933"/>
    </row>
    <row r="1934" spans="10:11">
      <c r="J1934"/>
      <c r="K1934"/>
    </row>
    <row r="1935" spans="10:11">
      <c r="J1935"/>
      <c r="K1935"/>
    </row>
    <row r="1936" spans="10:11">
      <c r="J1936"/>
      <c r="K1936"/>
    </row>
    <row r="1937" spans="10:11">
      <c r="J1937"/>
      <c r="K1937"/>
    </row>
    <row r="1938" spans="10:11">
      <c r="J1938"/>
      <c r="K1938"/>
    </row>
    <row r="1939" spans="10:11">
      <c r="J1939"/>
      <c r="K1939"/>
    </row>
    <row r="1940" spans="10:11">
      <c r="J1940"/>
      <c r="K1940"/>
    </row>
    <row r="1941" spans="10:11">
      <c r="J1941"/>
      <c r="K1941"/>
    </row>
    <row r="1942" spans="10:11">
      <c r="J1942"/>
      <c r="K1942"/>
    </row>
    <row r="1943" spans="10:11">
      <c r="J1943"/>
      <c r="K1943"/>
    </row>
    <row r="1944" spans="10:11">
      <c r="J1944"/>
      <c r="K1944"/>
    </row>
    <row r="1945" spans="10:11">
      <c r="J1945"/>
      <c r="K1945"/>
    </row>
    <row r="1946" spans="10:11">
      <c r="J1946"/>
      <c r="K1946"/>
    </row>
    <row r="1947" spans="10:11">
      <c r="J1947"/>
      <c r="K1947"/>
    </row>
    <row r="1948" spans="10:11">
      <c r="J1948"/>
      <c r="K1948"/>
    </row>
    <row r="1949" spans="10:11">
      <c r="J1949"/>
      <c r="K1949"/>
    </row>
    <row r="1950" spans="10:11">
      <c r="J1950"/>
      <c r="K1950"/>
    </row>
    <row r="1951" spans="10:11">
      <c r="J1951"/>
      <c r="K1951"/>
    </row>
    <row r="1952" spans="10:11">
      <c r="J1952"/>
      <c r="K1952"/>
    </row>
    <row r="1953" spans="10:11">
      <c r="J1953"/>
      <c r="K1953"/>
    </row>
    <row r="1954" spans="10:11">
      <c r="J1954"/>
      <c r="K1954"/>
    </row>
    <row r="1955" spans="10:11">
      <c r="J1955"/>
      <c r="K1955"/>
    </row>
    <row r="1956" spans="10:11">
      <c r="J1956"/>
      <c r="K1956"/>
    </row>
    <row r="1957" spans="10:11">
      <c r="J1957"/>
      <c r="K1957"/>
    </row>
    <row r="1958" spans="10:11">
      <c r="J1958"/>
      <c r="K1958"/>
    </row>
    <row r="1959" spans="10:11">
      <c r="J1959"/>
      <c r="K1959"/>
    </row>
    <row r="1960" spans="10:11">
      <c r="J1960"/>
      <c r="K1960"/>
    </row>
    <row r="1961" spans="10:11">
      <c r="J1961"/>
      <c r="K1961"/>
    </row>
    <row r="1962" spans="10:11">
      <c r="J1962"/>
      <c r="K1962"/>
    </row>
    <row r="1963" spans="10:11">
      <c r="J1963"/>
      <c r="K1963"/>
    </row>
    <row r="1964" spans="10:11">
      <c r="J1964"/>
      <c r="K1964"/>
    </row>
    <row r="1965" spans="10:11">
      <c r="J1965"/>
      <c r="K1965"/>
    </row>
    <row r="1966" spans="10:11">
      <c r="J1966"/>
      <c r="K1966"/>
    </row>
    <row r="1967" spans="10:11">
      <c r="J1967"/>
      <c r="K1967"/>
    </row>
    <row r="1968" spans="10:11">
      <c r="J1968"/>
      <c r="K1968"/>
    </row>
    <row r="1969" spans="10:11">
      <c r="J1969"/>
      <c r="K1969"/>
    </row>
    <row r="1970" spans="10:11">
      <c r="J1970"/>
      <c r="K1970"/>
    </row>
    <row r="1971" spans="10:11">
      <c r="J1971"/>
      <c r="K1971"/>
    </row>
    <row r="1972" spans="10:11">
      <c r="J1972"/>
      <c r="K1972"/>
    </row>
    <row r="1973" spans="10:11">
      <c r="J1973"/>
      <c r="K1973"/>
    </row>
    <row r="1974" spans="10:11">
      <c r="J1974"/>
      <c r="K1974"/>
    </row>
    <row r="1975" spans="10:11">
      <c r="J1975"/>
      <c r="K1975"/>
    </row>
    <row r="1976" spans="10:11">
      <c r="J1976"/>
      <c r="K1976"/>
    </row>
    <row r="1977" spans="10:11">
      <c r="J1977"/>
      <c r="K1977"/>
    </row>
    <row r="1978" spans="10:11">
      <c r="J1978"/>
      <c r="K1978"/>
    </row>
    <row r="1979" spans="10:11">
      <c r="J1979"/>
      <c r="K1979"/>
    </row>
    <row r="1980" spans="10:11">
      <c r="J1980"/>
      <c r="K1980"/>
    </row>
    <row r="1981" spans="10:11">
      <c r="J1981"/>
      <c r="K1981"/>
    </row>
    <row r="1982" spans="10:11">
      <c r="J1982"/>
      <c r="K1982"/>
    </row>
    <row r="1983" spans="10:11">
      <c r="J1983"/>
      <c r="K1983"/>
    </row>
    <row r="1984" spans="10:11">
      <c r="J1984"/>
      <c r="K1984"/>
    </row>
    <row r="1985" spans="10:11">
      <c r="J1985"/>
      <c r="K1985"/>
    </row>
    <row r="1986" spans="10:11">
      <c r="J1986"/>
      <c r="K1986"/>
    </row>
    <row r="1987" spans="10:11">
      <c r="J1987"/>
      <c r="K1987"/>
    </row>
    <row r="1988" spans="10:11">
      <c r="J1988"/>
      <c r="K1988"/>
    </row>
    <row r="1989" spans="10:11">
      <c r="J1989"/>
      <c r="K1989"/>
    </row>
    <row r="1990" spans="10:11">
      <c r="J1990"/>
      <c r="K1990"/>
    </row>
    <row r="1991" spans="10:11">
      <c r="J1991"/>
      <c r="K1991"/>
    </row>
    <row r="1992" spans="10:11">
      <c r="J1992"/>
      <c r="K1992"/>
    </row>
    <row r="1993" spans="10:11">
      <c r="J1993"/>
      <c r="K1993"/>
    </row>
    <row r="1994" spans="10:11">
      <c r="J1994"/>
      <c r="K1994"/>
    </row>
    <row r="1995" spans="10:11">
      <c r="J1995"/>
      <c r="K1995"/>
    </row>
    <row r="1996" spans="10:11">
      <c r="J1996"/>
      <c r="K1996"/>
    </row>
    <row r="1997" spans="10:11">
      <c r="J1997"/>
      <c r="K1997"/>
    </row>
    <row r="1998" spans="10:11">
      <c r="J1998"/>
      <c r="K1998"/>
    </row>
    <row r="1999" spans="10:11">
      <c r="J1999"/>
      <c r="K1999"/>
    </row>
    <row r="2000" spans="10:11">
      <c r="J2000"/>
      <c r="K2000"/>
    </row>
    <row r="2001" spans="10:11">
      <c r="J2001"/>
      <c r="K2001"/>
    </row>
    <row r="2002" spans="10:11">
      <c r="J2002"/>
      <c r="K2002"/>
    </row>
    <row r="2003" spans="10:11">
      <c r="J2003"/>
      <c r="K2003"/>
    </row>
    <row r="2004" spans="10:11">
      <c r="J2004"/>
      <c r="K2004"/>
    </row>
    <row r="2005" spans="10:11">
      <c r="J2005"/>
      <c r="K2005"/>
    </row>
    <row r="2006" spans="10:11">
      <c r="J2006"/>
      <c r="K2006"/>
    </row>
    <row r="2007" spans="10:11">
      <c r="J2007"/>
      <c r="K2007"/>
    </row>
    <row r="2008" spans="10:11">
      <c r="J2008"/>
      <c r="K2008"/>
    </row>
    <row r="2009" spans="10:11">
      <c r="J2009"/>
      <c r="K2009"/>
    </row>
    <row r="2010" spans="10:11">
      <c r="J2010"/>
      <c r="K2010"/>
    </row>
    <row r="2011" spans="10:11">
      <c r="J2011"/>
      <c r="K2011"/>
    </row>
    <row r="2012" spans="10:11">
      <c r="J2012"/>
      <c r="K2012"/>
    </row>
    <row r="2013" spans="10:11">
      <c r="J2013"/>
      <c r="K2013"/>
    </row>
    <row r="2014" spans="10:11">
      <c r="J2014"/>
      <c r="K2014"/>
    </row>
    <row r="2015" spans="10:11">
      <c r="J2015"/>
      <c r="K2015"/>
    </row>
    <row r="2016" spans="10:11">
      <c r="J2016"/>
      <c r="K2016"/>
    </row>
    <row r="2017" spans="10:11">
      <c r="J2017"/>
      <c r="K2017"/>
    </row>
    <row r="2018" spans="10:11">
      <c r="J2018"/>
      <c r="K2018"/>
    </row>
    <row r="2019" spans="10:11">
      <c r="J2019"/>
      <c r="K2019"/>
    </row>
    <row r="2020" spans="10:11">
      <c r="J2020"/>
      <c r="K2020"/>
    </row>
    <row r="2021" spans="10:11">
      <c r="J2021"/>
      <c r="K2021"/>
    </row>
    <row r="2022" spans="10:11">
      <c r="J2022"/>
      <c r="K2022"/>
    </row>
    <row r="2023" spans="10:11">
      <c r="J2023"/>
      <c r="K2023"/>
    </row>
    <row r="2024" spans="10:11">
      <c r="J2024"/>
      <c r="K2024"/>
    </row>
    <row r="2025" spans="10:11">
      <c r="J2025"/>
      <c r="K2025"/>
    </row>
    <row r="2026" spans="10:11">
      <c r="J2026"/>
      <c r="K2026"/>
    </row>
    <row r="2027" spans="10:11">
      <c r="J2027"/>
      <c r="K2027"/>
    </row>
    <row r="2028" spans="10:11">
      <c r="J2028"/>
      <c r="K2028"/>
    </row>
    <row r="2029" spans="10:11">
      <c r="J2029"/>
      <c r="K2029"/>
    </row>
    <row r="2030" spans="10:11">
      <c r="J2030"/>
      <c r="K2030"/>
    </row>
    <row r="2031" spans="10:11">
      <c r="J2031"/>
      <c r="K2031"/>
    </row>
    <row r="2032" spans="10:11">
      <c r="J2032"/>
      <c r="K2032"/>
    </row>
    <row r="2033" spans="10:11">
      <c r="J2033"/>
      <c r="K2033"/>
    </row>
    <row r="2034" spans="10:11">
      <c r="J2034"/>
      <c r="K2034"/>
    </row>
    <row r="2035" spans="10:11">
      <c r="J2035"/>
      <c r="K2035"/>
    </row>
    <row r="2036" spans="10:11">
      <c r="J2036"/>
      <c r="K2036"/>
    </row>
    <row r="2037" spans="10:11">
      <c r="J2037"/>
      <c r="K2037"/>
    </row>
    <row r="2038" spans="10:11">
      <c r="J2038"/>
      <c r="K2038"/>
    </row>
    <row r="2039" spans="10:11">
      <c r="J2039"/>
      <c r="K2039"/>
    </row>
    <row r="2040" spans="10:11">
      <c r="J2040"/>
      <c r="K2040"/>
    </row>
    <row r="2041" spans="10:11">
      <c r="J2041"/>
      <c r="K2041"/>
    </row>
    <row r="2042" spans="10:11">
      <c r="J2042"/>
      <c r="K2042"/>
    </row>
    <row r="2043" spans="10:11">
      <c r="J2043"/>
      <c r="K2043"/>
    </row>
    <row r="2044" spans="10:11">
      <c r="J2044"/>
      <c r="K2044"/>
    </row>
    <row r="2045" spans="10:11">
      <c r="J2045"/>
      <c r="K2045"/>
    </row>
    <row r="2046" spans="10:11">
      <c r="J2046"/>
      <c r="K2046"/>
    </row>
    <row r="2047" spans="10:11">
      <c r="J2047"/>
      <c r="K2047"/>
    </row>
    <row r="2048" spans="10:11">
      <c r="J2048"/>
      <c r="K2048"/>
    </row>
    <row r="2049" spans="10:11">
      <c r="J2049"/>
      <c r="K2049"/>
    </row>
    <row r="2050" spans="10:11">
      <c r="J2050"/>
      <c r="K2050"/>
    </row>
    <row r="2051" spans="10:11">
      <c r="J2051"/>
      <c r="K2051"/>
    </row>
    <row r="2052" spans="10:11">
      <c r="J2052"/>
      <c r="K2052"/>
    </row>
    <row r="2053" spans="10:11">
      <c r="J2053"/>
      <c r="K2053"/>
    </row>
    <row r="2054" spans="10:11">
      <c r="J2054"/>
      <c r="K2054"/>
    </row>
    <row r="2055" spans="10:11">
      <c r="J2055"/>
      <c r="K2055"/>
    </row>
    <row r="2056" spans="10:11">
      <c r="J2056"/>
      <c r="K2056"/>
    </row>
    <row r="2057" spans="10:11">
      <c r="J2057"/>
      <c r="K2057"/>
    </row>
    <row r="2058" spans="10:11">
      <c r="J2058"/>
      <c r="K2058"/>
    </row>
    <row r="2059" spans="10:11">
      <c r="J2059"/>
      <c r="K2059"/>
    </row>
    <row r="2060" spans="10:11">
      <c r="J2060"/>
      <c r="K2060"/>
    </row>
    <row r="2061" spans="10:11">
      <c r="J2061"/>
      <c r="K2061"/>
    </row>
    <row r="2062" spans="10:11">
      <c r="J2062"/>
      <c r="K2062"/>
    </row>
    <row r="2063" spans="10:11">
      <c r="J2063"/>
      <c r="K2063"/>
    </row>
    <row r="2064" spans="10:11">
      <c r="J2064"/>
      <c r="K2064"/>
    </row>
    <row r="2065" spans="10:11">
      <c r="J2065"/>
      <c r="K2065"/>
    </row>
    <row r="2066" spans="10:11">
      <c r="J2066"/>
      <c r="K2066"/>
    </row>
    <row r="2067" spans="10:11">
      <c r="J2067"/>
      <c r="K2067"/>
    </row>
    <row r="2068" spans="10:11">
      <c r="J2068"/>
      <c r="K2068"/>
    </row>
    <row r="2069" spans="10:11">
      <c r="J2069"/>
      <c r="K2069"/>
    </row>
    <row r="2070" spans="10:11">
      <c r="J2070"/>
      <c r="K2070"/>
    </row>
    <row r="2071" spans="10:11">
      <c r="J2071"/>
      <c r="K2071"/>
    </row>
    <row r="2072" spans="10:11">
      <c r="J2072"/>
      <c r="K2072"/>
    </row>
    <row r="2073" spans="10:11">
      <c r="J2073"/>
      <c r="K2073"/>
    </row>
    <row r="2074" spans="10:11">
      <c r="J2074"/>
      <c r="K2074"/>
    </row>
    <row r="2075" spans="10:11">
      <c r="J2075"/>
      <c r="K2075"/>
    </row>
    <row r="2076" spans="10:11">
      <c r="J2076"/>
      <c r="K2076"/>
    </row>
    <row r="2077" spans="10:11">
      <c r="J2077"/>
      <c r="K2077"/>
    </row>
    <row r="2078" spans="10:11">
      <c r="J2078"/>
      <c r="K2078"/>
    </row>
    <row r="2079" spans="10:11">
      <c r="J2079"/>
      <c r="K2079"/>
    </row>
    <row r="2080" spans="10:11">
      <c r="J2080"/>
      <c r="K2080"/>
    </row>
    <row r="2081" spans="10:11">
      <c r="J2081"/>
      <c r="K2081"/>
    </row>
    <row r="2082" spans="10:11">
      <c r="J2082"/>
      <c r="K2082"/>
    </row>
    <row r="2083" spans="10:11">
      <c r="J2083"/>
      <c r="K2083"/>
    </row>
    <row r="2084" spans="10:11">
      <c r="J2084"/>
      <c r="K2084"/>
    </row>
    <row r="2085" spans="10:11">
      <c r="J2085"/>
      <c r="K2085"/>
    </row>
    <row r="2086" spans="10:11">
      <c r="J2086"/>
      <c r="K2086"/>
    </row>
    <row r="2087" spans="10:11">
      <c r="J2087"/>
      <c r="K2087"/>
    </row>
    <row r="2088" spans="10:11">
      <c r="J2088"/>
      <c r="K2088"/>
    </row>
    <row r="2089" spans="10:11">
      <c r="J2089"/>
      <c r="K2089"/>
    </row>
    <row r="2090" spans="10:11">
      <c r="J2090"/>
      <c r="K2090"/>
    </row>
    <row r="2091" spans="10:11">
      <c r="J2091"/>
      <c r="K2091"/>
    </row>
    <row r="2092" spans="10:11">
      <c r="J2092"/>
      <c r="K2092"/>
    </row>
    <row r="2093" spans="10:11">
      <c r="J2093"/>
      <c r="K2093"/>
    </row>
    <row r="2094" spans="10:11">
      <c r="J2094"/>
      <c r="K2094"/>
    </row>
    <row r="2095" spans="10:11">
      <c r="J2095"/>
      <c r="K2095"/>
    </row>
    <row r="2096" spans="10:11">
      <c r="J2096"/>
      <c r="K2096"/>
    </row>
    <row r="2097" spans="10:11">
      <c r="J2097"/>
      <c r="K2097"/>
    </row>
    <row r="2098" spans="10:11">
      <c r="J2098"/>
      <c r="K2098"/>
    </row>
    <row r="2099" spans="10:11">
      <c r="J2099"/>
      <c r="K2099"/>
    </row>
    <row r="2100" spans="10:11">
      <c r="J2100"/>
      <c r="K2100"/>
    </row>
    <row r="2101" spans="10:11">
      <c r="J2101"/>
      <c r="K2101"/>
    </row>
    <row r="2102" spans="10:11">
      <c r="J2102"/>
      <c r="K2102"/>
    </row>
    <row r="2103" spans="10:11">
      <c r="J2103"/>
      <c r="K2103"/>
    </row>
    <row r="2104" spans="10:11">
      <c r="J2104"/>
      <c r="K2104"/>
    </row>
    <row r="2105" spans="10:11">
      <c r="J2105"/>
      <c r="K2105"/>
    </row>
    <row r="2106" spans="10:11">
      <c r="J2106"/>
      <c r="K2106"/>
    </row>
    <row r="2107" spans="10:11">
      <c r="J2107"/>
      <c r="K2107"/>
    </row>
    <row r="2108" spans="10:11">
      <c r="J2108"/>
      <c r="K2108"/>
    </row>
    <row r="2109" spans="10:11">
      <c r="J2109"/>
      <c r="K2109"/>
    </row>
    <row r="2110" spans="10:11">
      <c r="J2110"/>
      <c r="K2110"/>
    </row>
    <row r="2111" spans="10:11">
      <c r="J2111"/>
      <c r="K2111"/>
    </row>
    <row r="2112" spans="10:11">
      <c r="J2112"/>
      <c r="K2112"/>
    </row>
    <row r="2113" spans="10:11">
      <c r="J2113"/>
      <c r="K2113"/>
    </row>
    <row r="2114" spans="10:11">
      <c r="J2114"/>
      <c r="K2114"/>
    </row>
    <row r="2115" spans="10:11">
      <c r="J2115"/>
      <c r="K2115"/>
    </row>
    <row r="2116" spans="10:11">
      <c r="J2116"/>
      <c r="K2116"/>
    </row>
    <row r="2117" spans="10:11">
      <c r="J2117"/>
      <c r="K2117"/>
    </row>
    <row r="2118" spans="10:11">
      <c r="J2118"/>
      <c r="K2118"/>
    </row>
    <row r="2119" spans="10:11">
      <c r="J2119"/>
      <c r="K2119"/>
    </row>
    <row r="2120" spans="10:11">
      <c r="J2120"/>
      <c r="K2120"/>
    </row>
    <row r="2121" spans="10:11">
      <c r="J2121"/>
      <c r="K2121"/>
    </row>
    <row r="2122" spans="10:11">
      <c r="J2122"/>
      <c r="K2122"/>
    </row>
    <row r="2123" spans="10:11">
      <c r="J2123"/>
      <c r="K2123"/>
    </row>
    <row r="2124" spans="10:11">
      <c r="J2124"/>
      <c r="K2124"/>
    </row>
    <row r="2125" spans="10:11">
      <c r="J2125"/>
      <c r="K2125"/>
    </row>
    <row r="2126" spans="10:11">
      <c r="J2126"/>
      <c r="K2126"/>
    </row>
    <row r="2127" spans="10:11">
      <c r="J2127"/>
      <c r="K2127"/>
    </row>
    <row r="2128" spans="10:11">
      <c r="J2128"/>
      <c r="K2128"/>
    </row>
    <row r="2129" spans="10:11">
      <c r="J2129"/>
      <c r="K2129"/>
    </row>
    <row r="2130" spans="10:11">
      <c r="J2130"/>
      <c r="K2130"/>
    </row>
    <row r="2131" spans="10:11">
      <c r="J2131"/>
      <c r="K2131"/>
    </row>
    <row r="2132" spans="10:11">
      <c r="J2132"/>
      <c r="K2132"/>
    </row>
    <row r="2133" spans="10:11">
      <c r="J2133"/>
      <c r="K2133"/>
    </row>
    <row r="2134" spans="10:11">
      <c r="J2134"/>
      <c r="K2134"/>
    </row>
    <row r="2135" spans="10:11">
      <c r="J2135"/>
      <c r="K2135"/>
    </row>
    <row r="2136" spans="10:11">
      <c r="J2136"/>
      <c r="K2136"/>
    </row>
    <row r="2137" spans="10:11">
      <c r="J2137"/>
      <c r="K2137"/>
    </row>
    <row r="2138" spans="10:11">
      <c r="J2138"/>
      <c r="K2138"/>
    </row>
    <row r="2139" spans="10:11">
      <c r="J2139"/>
      <c r="K2139"/>
    </row>
    <row r="2140" spans="10:11">
      <c r="J2140"/>
      <c r="K2140"/>
    </row>
    <row r="2141" spans="10:11">
      <c r="J2141"/>
      <c r="K2141"/>
    </row>
    <row r="2142" spans="10:11">
      <c r="J2142"/>
      <c r="K2142"/>
    </row>
    <row r="2143" spans="10:11">
      <c r="J2143"/>
      <c r="K2143"/>
    </row>
    <row r="2144" spans="10:11">
      <c r="J2144"/>
      <c r="K2144"/>
    </row>
    <row r="2145" spans="10:11">
      <c r="J2145"/>
      <c r="K2145"/>
    </row>
    <row r="2146" spans="10:11">
      <c r="J2146"/>
      <c r="K2146"/>
    </row>
    <row r="2147" spans="10:11">
      <c r="J2147"/>
      <c r="K2147"/>
    </row>
    <row r="2148" spans="10:11">
      <c r="J2148"/>
      <c r="K2148"/>
    </row>
    <row r="2149" spans="10:11">
      <c r="J2149"/>
      <c r="K2149"/>
    </row>
    <row r="2150" spans="10:11">
      <c r="J2150"/>
      <c r="K2150"/>
    </row>
    <row r="2151" spans="10:11">
      <c r="J2151"/>
      <c r="K2151"/>
    </row>
    <row r="2152" spans="10:11">
      <c r="J2152"/>
      <c r="K2152"/>
    </row>
    <row r="2153" spans="10:11">
      <c r="J2153"/>
      <c r="K2153"/>
    </row>
    <row r="2154" spans="10:11">
      <c r="J2154"/>
      <c r="K2154"/>
    </row>
    <row r="2155" spans="10:11">
      <c r="J2155"/>
      <c r="K2155"/>
    </row>
    <row r="2156" spans="10:11">
      <c r="J2156"/>
      <c r="K2156"/>
    </row>
    <row r="2157" spans="10:11">
      <c r="J2157"/>
      <c r="K2157"/>
    </row>
    <row r="2158" spans="10:11">
      <c r="J2158"/>
      <c r="K2158"/>
    </row>
    <row r="2159" spans="10:11">
      <c r="J2159"/>
      <c r="K2159"/>
    </row>
    <row r="2160" spans="10:11">
      <c r="J2160"/>
      <c r="K2160"/>
    </row>
    <row r="2161" spans="10:11">
      <c r="J2161"/>
      <c r="K2161"/>
    </row>
    <row r="2162" spans="10:11">
      <c r="J2162"/>
      <c r="K2162"/>
    </row>
    <row r="2163" spans="10:11">
      <c r="J2163"/>
      <c r="K2163"/>
    </row>
    <row r="2164" spans="10:11">
      <c r="J2164"/>
      <c r="K2164"/>
    </row>
    <row r="2165" spans="10:11">
      <c r="J2165"/>
      <c r="K2165"/>
    </row>
    <row r="2166" spans="10:11">
      <c r="J2166"/>
      <c r="K2166"/>
    </row>
    <row r="2167" spans="10:11">
      <c r="J2167"/>
      <c r="K2167"/>
    </row>
    <row r="2168" spans="10:11">
      <c r="J2168"/>
      <c r="K2168"/>
    </row>
    <row r="2169" spans="10:11">
      <c r="J2169"/>
      <c r="K2169"/>
    </row>
    <row r="2170" spans="10:11">
      <c r="J2170"/>
      <c r="K2170"/>
    </row>
    <row r="2171" spans="10:11">
      <c r="J2171"/>
      <c r="K2171"/>
    </row>
    <row r="2172" spans="10:11">
      <c r="J2172"/>
      <c r="K2172"/>
    </row>
    <row r="2173" spans="10:11">
      <c r="J2173"/>
      <c r="K2173"/>
    </row>
    <row r="2174" spans="10:11">
      <c r="J2174"/>
      <c r="K2174"/>
    </row>
    <row r="2175" spans="10:11">
      <c r="J2175"/>
      <c r="K2175"/>
    </row>
    <row r="2176" spans="10:11">
      <c r="J2176"/>
      <c r="K2176"/>
    </row>
    <row r="2177" spans="10:11">
      <c r="J2177"/>
      <c r="K2177"/>
    </row>
    <row r="2178" spans="10:11">
      <c r="J2178"/>
      <c r="K2178"/>
    </row>
    <row r="2179" spans="10:11">
      <c r="J2179"/>
      <c r="K2179"/>
    </row>
    <row r="2180" spans="10:11">
      <c r="J2180"/>
      <c r="K2180"/>
    </row>
    <row r="2181" spans="10:11">
      <c r="J2181"/>
      <c r="K2181"/>
    </row>
    <row r="2182" spans="10:11">
      <c r="J2182"/>
      <c r="K2182"/>
    </row>
    <row r="2183" spans="10:11">
      <c r="J2183"/>
      <c r="K2183"/>
    </row>
    <row r="2184" spans="10:11">
      <c r="J2184"/>
      <c r="K2184"/>
    </row>
    <row r="2185" spans="10:11">
      <c r="J2185"/>
      <c r="K2185"/>
    </row>
    <row r="2186" spans="10:11">
      <c r="J2186"/>
      <c r="K2186"/>
    </row>
    <row r="2187" spans="10:11">
      <c r="J2187"/>
      <c r="K2187"/>
    </row>
    <row r="2188" spans="10:11">
      <c r="J2188"/>
      <c r="K2188"/>
    </row>
    <row r="2189" spans="10:11">
      <c r="J2189"/>
      <c r="K2189"/>
    </row>
    <row r="2190" spans="10:11">
      <c r="J2190"/>
      <c r="K2190"/>
    </row>
    <row r="2191" spans="10:11">
      <c r="J2191"/>
      <c r="K2191"/>
    </row>
    <row r="2192" spans="10:11">
      <c r="J2192"/>
      <c r="K2192"/>
    </row>
    <row r="2193" spans="10:11">
      <c r="J2193"/>
      <c r="K2193"/>
    </row>
    <row r="2194" spans="10:11">
      <c r="J2194"/>
      <c r="K2194"/>
    </row>
    <row r="2195" spans="10:11">
      <c r="J2195"/>
      <c r="K2195"/>
    </row>
    <row r="2196" spans="10:11">
      <c r="J2196"/>
      <c r="K2196"/>
    </row>
    <row r="2197" spans="10:11">
      <c r="J2197"/>
      <c r="K2197"/>
    </row>
    <row r="2198" spans="10:11">
      <c r="J2198"/>
      <c r="K2198"/>
    </row>
    <row r="2199" spans="10:11">
      <c r="J2199"/>
      <c r="K2199"/>
    </row>
    <row r="2200" spans="10:11">
      <c r="J2200"/>
      <c r="K2200"/>
    </row>
    <row r="2201" spans="10:11">
      <c r="J2201"/>
      <c r="K2201"/>
    </row>
    <row r="2202" spans="10:11">
      <c r="J2202"/>
      <c r="K2202"/>
    </row>
    <row r="2203" spans="10:11">
      <c r="J2203"/>
      <c r="K2203"/>
    </row>
    <row r="2204" spans="10:11">
      <c r="J2204"/>
      <c r="K2204"/>
    </row>
    <row r="2205" spans="10:11">
      <c r="J2205"/>
      <c r="K2205"/>
    </row>
    <row r="2206" spans="10:11">
      <c r="J2206"/>
      <c r="K2206"/>
    </row>
    <row r="2207" spans="10:11">
      <c r="J2207"/>
      <c r="K2207"/>
    </row>
    <row r="2208" spans="10:11">
      <c r="J2208"/>
      <c r="K2208"/>
    </row>
    <row r="2209" spans="10:11">
      <c r="J2209"/>
      <c r="K2209"/>
    </row>
    <row r="2210" spans="10:11">
      <c r="J2210"/>
      <c r="K2210"/>
    </row>
    <row r="2211" spans="10:11">
      <c r="J2211"/>
      <c r="K2211"/>
    </row>
    <row r="2212" spans="10:11">
      <c r="J2212"/>
      <c r="K2212"/>
    </row>
    <row r="2213" spans="10:11">
      <c r="J2213"/>
      <c r="K2213"/>
    </row>
    <row r="2214" spans="10:11">
      <c r="J2214"/>
      <c r="K2214"/>
    </row>
    <row r="2215" spans="10:11">
      <c r="J2215"/>
      <c r="K2215"/>
    </row>
    <row r="2216" spans="10:11">
      <c r="J2216"/>
      <c r="K2216"/>
    </row>
    <row r="2217" spans="10:11">
      <c r="J2217"/>
      <c r="K2217"/>
    </row>
    <row r="2218" spans="10:11">
      <c r="J2218"/>
      <c r="K2218"/>
    </row>
    <row r="2219" spans="10:11">
      <c r="J2219"/>
      <c r="K2219"/>
    </row>
    <row r="2220" spans="10:11">
      <c r="J2220"/>
      <c r="K2220"/>
    </row>
    <row r="2221" spans="10:11">
      <c r="J2221"/>
      <c r="K2221"/>
    </row>
    <row r="2222" spans="10:11">
      <c r="J2222"/>
      <c r="K2222"/>
    </row>
    <row r="2223" spans="10:11">
      <c r="J2223"/>
      <c r="K2223"/>
    </row>
    <row r="2224" spans="10:11">
      <c r="J2224"/>
      <c r="K2224"/>
    </row>
    <row r="2225" spans="10:11">
      <c r="J2225"/>
      <c r="K2225"/>
    </row>
    <row r="2226" spans="10:11">
      <c r="J2226"/>
      <c r="K2226"/>
    </row>
    <row r="2227" spans="10:11">
      <c r="J2227"/>
      <c r="K2227"/>
    </row>
    <row r="2228" spans="10:11">
      <c r="J2228"/>
      <c r="K2228"/>
    </row>
    <row r="2229" spans="10:11">
      <c r="J2229"/>
      <c r="K2229"/>
    </row>
    <row r="2230" spans="10:11">
      <c r="J2230"/>
      <c r="K2230"/>
    </row>
    <row r="2231" spans="10:11">
      <c r="J2231"/>
      <c r="K2231"/>
    </row>
    <row r="2232" spans="10:11">
      <c r="J2232"/>
      <c r="K2232"/>
    </row>
    <row r="2233" spans="10:11">
      <c r="J2233"/>
      <c r="K2233"/>
    </row>
    <row r="2234" spans="10:11">
      <c r="J2234"/>
      <c r="K2234"/>
    </row>
    <row r="2235" spans="10:11">
      <c r="J2235"/>
      <c r="K2235"/>
    </row>
    <row r="2236" spans="10:11">
      <c r="J2236"/>
      <c r="K2236"/>
    </row>
    <row r="2237" spans="10:11">
      <c r="J2237"/>
      <c r="K2237"/>
    </row>
    <row r="2238" spans="10:11">
      <c r="J2238"/>
      <c r="K2238"/>
    </row>
    <row r="2239" spans="10:11">
      <c r="J2239"/>
      <c r="K2239"/>
    </row>
    <row r="2240" spans="10:11">
      <c r="J2240"/>
      <c r="K2240"/>
    </row>
    <row r="2241" spans="10:11">
      <c r="J2241"/>
      <c r="K2241"/>
    </row>
    <row r="2242" spans="10:11">
      <c r="J2242"/>
      <c r="K2242"/>
    </row>
    <row r="2243" spans="10:11">
      <c r="J2243"/>
      <c r="K2243"/>
    </row>
    <row r="2244" spans="10:11">
      <c r="J2244"/>
      <c r="K2244"/>
    </row>
    <row r="2245" spans="10:11">
      <c r="J2245"/>
      <c r="K2245"/>
    </row>
    <row r="2246" spans="10:11">
      <c r="J2246"/>
      <c r="K2246"/>
    </row>
    <row r="2247" spans="10:11">
      <c r="J2247"/>
      <c r="K2247"/>
    </row>
    <row r="2248" spans="10:11">
      <c r="J2248"/>
      <c r="K2248"/>
    </row>
    <row r="2249" spans="10:11">
      <c r="J2249"/>
      <c r="K2249"/>
    </row>
    <row r="2250" spans="10:11">
      <c r="J2250"/>
      <c r="K2250"/>
    </row>
    <row r="2251" spans="10:11">
      <c r="J2251"/>
      <c r="K2251"/>
    </row>
    <row r="2252" spans="10:11">
      <c r="J2252"/>
      <c r="K2252"/>
    </row>
    <row r="2253" spans="10:11">
      <c r="J2253"/>
      <c r="K2253"/>
    </row>
    <row r="2254" spans="10:11">
      <c r="J2254"/>
      <c r="K2254"/>
    </row>
    <row r="2255" spans="10:11">
      <c r="J2255"/>
      <c r="K2255"/>
    </row>
    <row r="2256" spans="10:11">
      <c r="J2256"/>
      <c r="K2256"/>
    </row>
    <row r="2257" spans="10:11">
      <c r="J2257"/>
      <c r="K2257"/>
    </row>
    <row r="2258" spans="10:11">
      <c r="J2258"/>
      <c r="K2258"/>
    </row>
    <row r="2259" spans="10:11">
      <c r="J2259"/>
      <c r="K2259"/>
    </row>
    <row r="2260" spans="10:11">
      <c r="J2260"/>
      <c r="K2260"/>
    </row>
    <row r="2261" spans="10:11">
      <c r="J2261"/>
      <c r="K2261"/>
    </row>
    <row r="2262" spans="10:11">
      <c r="J2262"/>
      <c r="K2262"/>
    </row>
    <row r="2263" spans="10:11">
      <c r="J2263"/>
      <c r="K2263"/>
    </row>
    <row r="2264" spans="10:11">
      <c r="J2264"/>
      <c r="K2264"/>
    </row>
    <row r="2265" spans="10:11">
      <c r="J2265"/>
      <c r="K2265"/>
    </row>
    <row r="2266" spans="10:11">
      <c r="J2266"/>
      <c r="K2266"/>
    </row>
    <row r="2267" spans="10:11">
      <c r="J2267"/>
      <c r="K2267"/>
    </row>
    <row r="2268" spans="10:11">
      <c r="J2268"/>
      <c r="K2268"/>
    </row>
    <row r="2269" spans="10:11">
      <c r="J2269"/>
      <c r="K2269"/>
    </row>
    <row r="2270" spans="10:11">
      <c r="J2270"/>
      <c r="K2270"/>
    </row>
    <row r="2271" spans="10:11">
      <c r="J2271"/>
      <c r="K2271"/>
    </row>
    <row r="2272" spans="10:11">
      <c r="J2272"/>
      <c r="K2272"/>
    </row>
    <row r="2273" spans="10:11">
      <c r="J2273"/>
      <c r="K2273"/>
    </row>
    <row r="2274" spans="10:11">
      <c r="J2274"/>
      <c r="K2274"/>
    </row>
    <row r="2275" spans="10:11">
      <c r="J2275"/>
      <c r="K2275"/>
    </row>
    <row r="2276" spans="10:11">
      <c r="J2276"/>
      <c r="K2276"/>
    </row>
    <row r="2277" spans="10:11">
      <c r="J2277"/>
      <c r="K2277"/>
    </row>
    <row r="2278" spans="10:11">
      <c r="J2278"/>
      <c r="K2278"/>
    </row>
    <row r="2279" spans="10:11">
      <c r="J2279"/>
      <c r="K2279"/>
    </row>
    <row r="2280" spans="10:11">
      <c r="J2280"/>
      <c r="K2280"/>
    </row>
    <row r="2281" spans="10:11">
      <c r="J2281"/>
      <c r="K2281"/>
    </row>
    <row r="2282" spans="10:11">
      <c r="J2282"/>
      <c r="K2282"/>
    </row>
    <row r="2283" spans="10:11">
      <c r="J2283"/>
      <c r="K2283"/>
    </row>
    <row r="2284" spans="10:11">
      <c r="J2284"/>
      <c r="K2284"/>
    </row>
    <row r="2285" spans="10:11">
      <c r="J2285"/>
      <c r="K2285"/>
    </row>
    <row r="2286" spans="10:11">
      <c r="J2286"/>
      <c r="K2286"/>
    </row>
    <row r="2287" spans="10:11">
      <c r="J2287"/>
      <c r="K2287"/>
    </row>
    <row r="2288" spans="10:11">
      <c r="J2288"/>
      <c r="K2288"/>
    </row>
    <row r="2289" spans="10:11">
      <c r="J2289"/>
      <c r="K2289"/>
    </row>
    <row r="2290" spans="10:11">
      <c r="J2290"/>
      <c r="K2290"/>
    </row>
    <row r="2291" spans="10:11">
      <c r="J2291"/>
      <c r="K2291"/>
    </row>
    <row r="2292" spans="10:11">
      <c r="J2292"/>
      <c r="K2292"/>
    </row>
    <row r="2293" spans="10:11">
      <c r="J2293"/>
      <c r="K2293"/>
    </row>
    <row r="2294" spans="10:11">
      <c r="J2294"/>
      <c r="K2294"/>
    </row>
    <row r="2295" spans="10:11">
      <c r="J2295"/>
      <c r="K2295"/>
    </row>
    <row r="2296" spans="10:11">
      <c r="J2296"/>
      <c r="K2296"/>
    </row>
    <row r="2297" spans="10:11">
      <c r="J2297"/>
      <c r="K2297"/>
    </row>
    <row r="2298" spans="10:11">
      <c r="J2298"/>
      <c r="K2298"/>
    </row>
    <row r="2299" spans="10:11">
      <c r="J2299"/>
      <c r="K2299"/>
    </row>
    <row r="2300" spans="10:11">
      <c r="J2300"/>
      <c r="K2300"/>
    </row>
    <row r="2301" spans="10:11">
      <c r="J2301"/>
      <c r="K2301"/>
    </row>
    <row r="2302" spans="10:11">
      <c r="J2302"/>
      <c r="K2302"/>
    </row>
    <row r="2303" spans="10:11">
      <c r="J2303"/>
      <c r="K2303"/>
    </row>
    <row r="2304" spans="10:11">
      <c r="J2304"/>
      <c r="K2304"/>
    </row>
    <row r="2305" spans="10:11">
      <c r="J2305"/>
      <c r="K2305"/>
    </row>
    <row r="2306" spans="10:11">
      <c r="J2306"/>
      <c r="K2306"/>
    </row>
    <row r="2307" spans="10:11">
      <c r="J2307"/>
      <c r="K2307"/>
    </row>
    <row r="2308" spans="10:11">
      <c r="J2308"/>
      <c r="K2308"/>
    </row>
    <row r="2309" spans="10:11">
      <c r="J2309"/>
      <c r="K2309"/>
    </row>
    <row r="2310" spans="10:11">
      <c r="J2310"/>
      <c r="K2310"/>
    </row>
    <row r="2311" spans="10:11">
      <c r="J2311"/>
      <c r="K2311"/>
    </row>
    <row r="2312" spans="10:11">
      <c r="J2312"/>
      <c r="K2312"/>
    </row>
    <row r="2313" spans="10:11">
      <c r="J2313"/>
      <c r="K2313"/>
    </row>
    <row r="2314" spans="10:11">
      <c r="J2314"/>
      <c r="K2314"/>
    </row>
    <row r="2315" spans="10:11">
      <c r="J2315"/>
      <c r="K2315"/>
    </row>
    <row r="2316" spans="10:11">
      <c r="J2316"/>
      <c r="K2316"/>
    </row>
    <row r="2317" spans="10:11">
      <c r="J2317"/>
      <c r="K2317"/>
    </row>
    <row r="2318" spans="10:11">
      <c r="J2318"/>
      <c r="K2318"/>
    </row>
    <row r="2319" spans="10:11">
      <c r="J2319"/>
      <c r="K2319"/>
    </row>
    <row r="2320" spans="10:11">
      <c r="J2320"/>
      <c r="K2320"/>
    </row>
    <row r="2321" spans="10:11">
      <c r="J2321"/>
      <c r="K2321"/>
    </row>
    <row r="2322" spans="10:11">
      <c r="J2322"/>
      <c r="K2322"/>
    </row>
    <row r="2323" spans="10:11">
      <c r="J2323"/>
      <c r="K2323"/>
    </row>
    <row r="2324" spans="10:11">
      <c r="J2324"/>
      <c r="K2324"/>
    </row>
    <row r="2325" spans="10:11">
      <c r="J2325"/>
      <c r="K2325"/>
    </row>
    <row r="2326" spans="10:11">
      <c r="J2326"/>
      <c r="K2326"/>
    </row>
    <row r="2327" spans="10:11">
      <c r="J2327"/>
      <c r="K2327"/>
    </row>
    <row r="2328" spans="10:11">
      <c r="J2328"/>
      <c r="K2328"/>
    </row>
    <row r="2329" spans="10:11">
      <c r="J2329"/>
      <c r="K2329"/>
    </row>
    <row r="2330" spans="10:11">
      <c r="J2330"/>
      <c r="K2330"/>
    </row>
    <row r="2331" spans="10:11">
      <c r="J2331"/>
      <c r="K2331"/>
    </row>
    <row r="2332" spans="10:11">
      <c r="J2332"/>
      <c r="K2332"/>
    </row>
    <row r="2333" spans="10:11">
      <c r="J2333"/>
      <c r="K2333"/>
    </row>
    <row r="2334" spans="10:11">
      <c r="J2334"/>
      <c r="K2334"/>
    </row>
    <row r="2335" spans="10:11">
      <c r="J2335"/>
      <c r="K2335"/>
    </row>
    <row r="2336" spans="10:11">
      <c r="J2336"/>
      <c r="K2336"/>
    </row>
    <row r="2337" spans="10:11">
      <c r="J2337"/>
      <c r="K2337"/>
    </row>
    <row r="2338" spans="10:11">
      <c r="J2338"/>
      <c r="K2338"/>
    </row>
    <row r="2339" spans="10:11">
      <c r="J2339"/>
      <c r="K2339"/>
    </row>
    <row r="2340" spans="10:11">
      <c r="J2340"/>
      <c r="K2340"/>
    </row>
    <row r="2341" spans="10:11">
      <c r="J2341"/>
      <c r="K2341"/>
    </row>
    <row r="2342" spans="10:11">
      <c r="J2342"/>
      <c r="K2342"/>
    </row>
    <row r="2343" spans="10:11">
      <c r="J2343"/>
      <c r="K2343"/>
    </row>
    <row r="2344" spans="10:11">
      <c r="J2344"/>
      <c r="K2344"/>
    </row>
    <row r="2345" spans="10:11">
      <c r="J2345"/>
      <c r="K2345"/>
    </row>
    <row r="2346" spans="10:11">
      <c r="J2346"/>
      <c r="K2346"/>
    </row>
    <row r="2347" spans="10:11">
      <c r="J2347"/>
      <c r="K2347"/>
    </row>
    <row r="2348" spans="10:11">
      <c r="J2348"/>
      <c r="K2348"/>
    </row>
    <row r="2349" spans="10:11">
      <c r="J2349"/>
      <c r="K2349"/>
    </row>
    <row r="2350" spans="10:11">
      <c r="J2350"/>
      <c r="K2350"/>
    </row>
    <row r="2351" spans="10:11">
      <c r="J2351"/>
      <c r="K2351"/>
    </row>
    <row r="2352" spans="10:11">
      <c r="J2352"/>
      <c r="K2352"/>
    </row>
    <row r="2353" spans="10:11">
      <c r="J2353"/>
      <c r="K2353"/>
    </row>
    <row r="2354" spans="10:11">
      <c r="J2354"/>
      <c r="K2354"/>
    </row>
    <row r="2355" spans="10:11">
      <c r="J2355"/>
      <c r="K2355"/>
    </row>
    <row r="2356" spans="10:11">
      <c r="J2356"/>
      <c r="K2356"/>
    </row>
    <row r="2357" spans="10:11">
      <c r="J2357"/>
      <c r="K2357"/>
    </row>
    <row r="2358" spans="10:11">
      <c r="J2358"/>
      <c r="K2358"/>
    </row>
    <row r="2359" spans="10:11">
      <c r="J2359"/>
      <c r="K2359"/>
    </row>
    <row r="2360" spans="10:11">
      <c r="J2360"/>
      <c r="K2360"/>
    </row>
    <row r="2361" spans="10:11">
      <c r="J2361"/>
      <c r="K2361"/>
    </row>
    <row r="2362" spans="10:11">
      <c r="J2362"/>
      <c r="K2362"/>
    </row>
    <row r="2363" spans="10:11">
      <c r="J2363"/>
      <c r="K2363"/>
    </row>
    <row r="2364" spans="10:11">
      <c r="J2364"/>
      <c r="K2364"/>
    </row>
    <row r="2365" spans="10:11">
      <c r="J2365"/>
      <c r="K2365"/>
    </row>
    <row r="2366" spans="10:11">
      <c r="J2366"/>
      <c r="K2366"/>
    </row>
    <row r="2367" spans="10:11">
      <c r="J2367"/>
      <c r="K2367"/>
    </row>
    <row r="2368" spans="10:11">
      <c r="J2368"/>
      <c r="K2368"/>
    </row>
    <row r="2369" spans="10:11">
      <c r="J2369"/>
      <c r="K2369"/>
    </row>
    <row r="2370" spans="10:11">
      <c r="J2370"/>
      <c r="K2370"/>
    </row>
    <row r="2371" spans="10:11">
      <c r="J2371"/>
      <c r="K2371"/>
    </row>
    <row r="2372" spans="10:11">
      <c r="J2372"/>
      <c r="K2372"/>
    </row>
    <row r="2373" spans="10:11">
      <c r="J2373"/>
      <c r="K2373"/>
    </row>
    <row r="2374" spans="10:11">
      <c r="J2374"/>
      <c r="K2374"/>
    </row>
    <row r="2375" spans="10:11">
      <c r="J2375"/>
      <c r="K2375"/>
    </row>
    <row r="2376" spans="10:11">
      <c r="J2376"/>
      <c r="K2376"/>
    </row>
    <row r="2377" spans="10:11">
      <c r="J2377"/>
      <c r="K2377"/>
    </row>
    <row r="2378" spans="10:11">
      <c r="J2378"/>
      <c r="K2378"/>
    </row>
    <row r="2379" spans="10:11">
      <c r="J2379"/>
      <c r="K2379"/>
    </row>
    <row r="2380" spans="10:11">
      <c r="J2380"/>
      <c r="K2380"/>
    </row>
    <row r="2381" spans="10:11">
      <c r="J2381"/>
      <c r="K2381"/>
    </row>
    <row r="2382" spans="10:11">
      <c r="J2382"/>
      <c r="K2382"/>
    </row>
    <row r="2383" spans="10:11">
      <c r="J2383"/>
      <c r="K2383"/>
    </row>
    <row r="2384" spans="10:11">
      <c r="J2384"/>
      <c r="K2384"/>
    </row>
    <row r="2385" spans="10:11">
      <c r="J2385"/>
      <c r="K2385"/>
    </row>
    <row r="2386" spans="10:11">
      <c r="J2386"/>
      <c r="K2386"/>
    </row>
    <row r="2387" spans="10:11">
      <c r="J2387"/>
      <c r="K2387"/>
    </row>
    <row r="2388" spans="10:11">
      <c r="J2388"/>
      <c r="K2388"/>
    </row>
    <row r="2389" spans="10:11">
      <c r="J2389"/>
      <c r="K2389"/>
    </row>
    <row r="2390" spans="10:11">
      <c r="J2390"/>
      <c r="K2390"/>
    </row>
    <row r="2391" spans="10:11">
      <c r="J2391"/>
      <c r="K2391"/>
    </row>
    <row r="2392" spans="10:11">
      <c r="J2392"/>
      <c r="K2392"/>
    </row>
    <row r="2393" spans="10:11">
      <c r="J2393"/>
      <c r="K2393"/>
    </row>
    <row r="2394" spans="10:11">
      <c r="J2394"/>
      <c r="K2394"/>
    </row>
    <row r="2395" spans="10:11">
      <c r="J2395"/>
      <c r="K2395"/>
    </row>
    <row r="2396" spans="10:11">
      <c r="J2396"/>
      <c r="K2396"/>
    </row>
    <row r="2397" spans="10:11">
      <c r="J2397"/>
      <c r="K2397"/>
    </row>
    <row r="2398" spans="10:11">
      <c r="J2398"/>
      <c r="K2398"/>
    </row>
    <row r="2399" spans="10:11">
      <c r="J2399"/>
      <c r="K2399"/>
    </row>
    <row r="2400" spans="10:11">
      <c r="J2400"/>
      <c r="K2400"/>
    </row>
    <row r="2401" spans="10:11">
      <c r="J2401"/>
      <c r="K2401"/>
    </row>
    <row r="2402" spans="10:11">
      <c r="J2402"/>
      <c r="K2402"/>
    </row>
    <row r="2403" spans="10:11">
      <c r="J2403"/>
      <c r="K2403"/>
    </row>
    <row r="2404" spans="10:11">
      <c r="J2404"/>
      <c r="K2404"/>
    </row>
    <row r="2405" spans="10:11">
      <c r="J2405"/>
      <c r="K2405"/>
    </row>
    <row r="2406" spans="10:11">
      <c r="J2406"/>
      <c r="K2406"/>
    </row>
    <row r="2407" spans="10:11">
      <c r="J2407"/>
      <c r="K2407"/>
    </row>
    <row r="2408" spans="10:11">
      <c r="J2408"/>
      <c r="K2408"/>
    </row>
    <row r="2409" spans="10:11">
      <c r="J2409"/>
      <c r="K2409"/>
    </row>
    <row r="2410" spans="10:11">
      <c r="J2410"/>
      <c r="K2410"/>
    </row>
    <row r="2411" spans="10:11">
      <c r="J2411"/>
      <c r="K2411"/>
    </row>
    <row r="2412" spans="10:11">
      <c r="J2412"/>
      <c r="K2412"/>
    </row>
    <row r="2413" spans="10:11">
      <c r="J2413"/>
      <c r="K2413"/>
    </row>
    <row r="2414" spans="10:11">
      <c r="J2414"/>
      <c r="K2414"/>
    </row>
    <row r="2415" spans="10:11">
      <c r="J2415"/>
      <c r="K2415"/>
    </row>
    <row r="2416" spans="10:11">
      <c r="J2416"/>
      <c r="K2416"/>
    </row>
    <row r="2417" spans="10:11">
      <c r="J2417"/>
      <c r="K2417"/>
    </row>
    <row r="2418" spans="10:11">
      <c r="J2418"/>
      <c r="K2418"/>
    </row>
    <row r="2419" spans="10:11">
      <c r="J2419"/>
      <c r="K2419"/>
    </row>
    <row r="2420" spans="10:11">
      <c r="J2420"/>
      <c r="K2420"/>
    </row>
    <row r="2421" spans="10:11">
      <c r="J2421"/>
      <c r="K2421"/>
    </row>
    <row r="2422" spans="10:11">
      <c r="J2422"/>
      <c r="K2422"/>
    </row>
    <row r="2423" spans="10:11">
      <c r="J2423"/>
      <c r="K2423"/>
    </row>
    <row r="2424" spans="10:11">
      <c r="J2424"/>
      <c r="K2424"/>
    </row>
    <row r="2425" spans="10:11">
      <c r="J2425"/>
      <c r="K2425"/>
    </row>
    <row r="2426" spans="10:11">
      <c r="J2426"/>
      <c r="K2426"/>
    </row>
    <row r="2427" spans="10:11">
      <c r="J2427"/>
      <c r="K2427"/>
    </row>
    <row r="2428" spans="10:11">
      <c r="J2428"/>
      <c r="K2428"/>
    </row>
    <row r="2429" spans="10:11">
      <c r="J2429"/>
      <c r="K2429"/>
    </row>
    <row r="2430" spans="10:11">
      <c r="J2430"/>
      <c r="K2430"/>
    </row>
    <row r="2431" spans="10:11">
      <c r="J2431"/>
      <c r="K2431"/>
    </row>
    <row r="2432" spans="10:11">
      <c r="J2432"/>
      <c r="K2432"/>
    </row>
    <row r="2433" spans="10:11">
      <c r="J2433"/>
      <c r="K2433"/>
    </row>
    <row r="2434" spans="10:11">
      <c r="J2434"/>
      <c r="K2434"/>
    </row>
    <row r="2435" spans="10:11">
      <c r="J2435"/>
      <c r="K2435"/>
    </row>
    <row r="2436" spans="10:11">
      <c r="J2436"/>
      <c r="K2436"/>
    </row>
    <row r="2437" spans="10:11">
      <c r="J2437"/>
      <c r="K2437"/>
    </row>
    <row r="2438" spans="10:11">
      <c r="J2438"/>
      <c r="K2438"/>
    </row>
    <row r="2439" spans="10:11">
      <c r="J2439"/>
      <c r="K2439"/>
    </row>
    <row r="2440" spans="10:11">
      <c r="J2440"/>
      <c r="K2440"/>
    </row>
    <row r="2441" spans="10:11">
      <c r="J2441"/>
      <c r="K2441"/>
    </row>
    <row r="2442" spans="10:11">
      <c r="J2442"/>
      <c r="K2442"/>
    </row>
    <row r="2443" spans="10:11">
      <c r="J2443"/>
      <c r="K2443"/>
    </row>
    <row r="2444" spans="10:11">
      <c r="J2444"/>
      <c r="K2444"/>
    </row>
    <row r="2445" spans="10:11">
      <c r="J2445"/>
      <c r="K2445"/>
    </row>
    <row r="2446" spans="10:11">
      <c r="J2446"/>
      <c r="K2446"/>
    </row>
    <row r="2447" spans="10:11">
      <c r="J2447"/>
      <c r="K2447"/>
    </row>
    <row r="2448" spans="10:11">
      <c r="J2448"/>
      <c r="K2448"/>
    </row>
    <row r="2449" spans="10:11">
      <c r="J2449"/>
      <c r="K2449"/>
    </row>
    <row r="2450" spans="10:11">
      <c r="J2450"/>
      <c r="K2450"/>
    </row>
    <row r="2451" spans="10:11">
      <c r="J2451"/>
      <c r="K2451"/>
    </row>
    <row r="2452" spans="10:11">
      <c r="J2452"/>
      <c r="K2452"/>
    </row>
    <row r="2453" spans="10:11">
      <c r="J2453"/>
      <c r="K2453"/>
    </row>
    <row r="2454" spans="10:11">
      <c r="J2454"/>
      <c r="K2454"/>
    </row>
    <row r="2455" spans="10:11">
      <c r="J2455"/>
      <c r="K2455"/>
    </row>
    <row r="2456" spans="10:11">
      <c r="J2456"/>
      <c r="K2456"/>
    </row>
    <row r="2457" spans="10:11">
      <c r="J2457"/>
      <c r="K2457"/>
    </row>
    <row r="2458" spans="10:11">
      <c r="J2458"/>
      <c r="K2458"/>
    </row>
    <row r="2459" spans="10:11">
      <c r="J2459"/>
      <c r="K2459"/>
    </row>
    <row r="2460" spans="10:11">
      <c r="J2460"/>
      <c r="K2460"/>
    </row>
    <row r="2461" spans="10:11">
      <c r="J2461"/>
      <c r="K2461"/>
    </row>
    <row r="2462" spans="10:11">
      <c r="J2462"/>
      <c r="K2462"/>
    </row>
    <row r="2463" spans="10:11">
      <c r="J2463"/>
      <c r="K2463"/>
    </row>
    <row r="2464" spans="10:11">
      <c r="J2464"/>
      <c r="K2464"/>
    </row>
    <row r="2465" spans="10:11">
      <c r="J2465"/>
      <c r="K2465"/>
    </row>
    <row r="2466" spans="10:11">
      <c r="J2466"/>
      <c r="K2466"/>
    </row>
    <row r="2467" spans="10:11">
      <c r="J2467"/>
      <c r="K2467"/>
    </row>
    <row r="2468" spans="10:11">
      <c r="J2468"/>
      <c r="K2468"/>
    </row>
    <row r="2469" spans="10:11">
      <c r="J2469"/>
      <c r="K2469"/>
    </row>
    <row r="2470" spans="10:11">
      <c r="J2470"/>
      <c r="K2470"/>
    </row>
    <row r="2471" spans="10:11">
      <c r="J2471"/>
      <c r="K2471"/>
    </row>
    <row r="2472" spans="10:11">
      <c r="J2472"/>
      <c r="K2472"/>
    </row>
    <row r="2473" spans="10:11">
      <c r="J2473"/>
      <c r="K2473"/>
    </row>
    <row r="2474" spans="10:11">
      <c r="J2474"/>
      <c r="K2474"/>
    </row>
    <row r="2475" spans="10:11">
      <c r="J2475"/>
      <c r="K2475"/>
    </row>
    <row r="2476" spans="10:11">
      <c r="J2476"/>
      <c r="K2476"/>
    </row>
    <row r="2477" spans="10:11">
      <c r="J2477"/>
      <c r="K2477"/>
    </row>
    <row r="2478" spans="10:11">
      <c r="J2478"/>
      <c r="K2478"/>
    </row>
    <row r="2479" spans="10:11">
      <c r="J2479"/>
      <c r="K2479"/>
    </row>
    <row r="2480" spans="10:11">
      <c r="J2480"/>
      <c r="K2480"/>
    </row>
    <row r="2481" spans="10:11">
      <c r="J2481"/>
      <c r="K2481"/>
    </row>
    <row r="2482" spans="10:11">
      <c r="J2482"/>
      <c r="K2482"/>
    </row>
    <row r="2483" spans="10:11">
      <c r="J2483"/>
      <c r="K2483"/>
    </row>
    <row r="2484" spans="10:11">
      <c r="J2484"/>
      <c r="K2484"/>
    </row>
    <row r="2485" spans="10:11">
      <c r="J2485"/>
      <c r="K2485"/>
    </row>
    <row r="2486" spans="10:11">
      <c r="J2486"/>
      <c r="K2486"/>
    </row>
    <row r="2487" spans="10:11">
      <c r="J2487"/>
      <c r="K2487"/>
    </row>
    <row r="2488" spans="10:11">
      <c r="J2488"/>
      <c r="K2488"/>
    </row>
    <row r="2489" spans="10:11">
      <c r="J2489"/>
      <c r="K2489"/>
    </row>
    <row r="2490" spans="10:11">
      <c r="J2490"/>
      <c r="K2490"/>
    </row>
    <row r="2491" spans="10:11">
      <c r="J2491"/>
      <c r="K2491"/>
    </row>
    <row r="2492" spans="10:11">
      <c r="J2492"/>
      <c r="K2492"/>
    </row>
    <row r="2493" spans="10:11">
      <c r="J2493"/>
      <c r="K2493"/>
    </row>
    <row r="2494" spans="10:11">
      <c r="J2494"/>
      <c r="K2494"/>
    </row>
    <row r="2495" spans="10:11">
      <c r="J2495"/>
      <c r="K2495"/>
    </row>
    <row r="2496" spans="10:11">
      <c r="J2496"/>
      <c r="K2496"/>
    </row>
    <row r="2497" spans="10:11">
      <c r="J2497"/>
      <c r="K2497"/>
    </row>
    <row r="2498" spans="10:11">
      <c r="J2498"/>
      <c r="K2498"/>
    </row>
    <row r="2499" spans="10:11">
      <c r="J2499"/>
      <c r="K2499"/>
    </row>
    <row r="2500" spans="10:11">
      <c r="J2500"/>
      <c r="K2500"/>
    </row>
    <row r="2501" spans="10:11">
      <c r="J2501"/>
      <c r="K2501"/>
    </row>
    <row r="2502" spans="10:11">
      <c r="J2502"/>
      <c r="K2502"/>
    </row>
    <row r="2503" spans="10:11">
      <c r="J2503"/>
      <c r="K2503"/>
    </row>
    <row r="2504" spans="10:11">
      <c r="J2504"/>
      <c r="K2504"/>
    </row>
    <row r="2505" spans="10:11">
      <c r="J2505"/>
      <c r="K2505"/>
    </row>
    <row r="2506" spans="10:11">
      <c r="J2506"/>
      <c r="K2506"/>
    </row>
    <row r="2507" spans="10:11">
      <c r="J2507"/>
      <c r="K2507"/>
    </row>
    <row r="2508" spans="10:11">
      <c r="J2508"/>
      <c r="K2508"/>
    </row>
    <row r="2509" spans="10:11">
      <c r="J2509"/>
      <c r="K2509"/>
    </row>
    <row r="2510" spans="10:11">
      <c r="J2510"/>
      <c r="K2510"/>
    </row>
    <row r="2511" spans="10:11">
      <c r="J2511"/>
      <c r="K2511"/>
    </row>
    <row r="2512" spans="10:11">
      <c r="J2512"/>
      <c r="K2512"/>
    </row>
    <row r="2513" spans="10:11">
      <c r="J2513"/>
      <c r="K2513"/>
    </row>
    <row r="2514" spans="10:11">
      <c r="J2514"/>
      <c r="K2514"/>
    </row>
    <row r="2515" spans="10:11">
      <c r="J2515"/>
      <c r="K2515"/>
    </row>
    <row r="2516" spans="10:11">
      <c r="J2516"/>
      <c r="K2516"/>
    </row>
    <row r="2517" spans="10:11">
      <c r="J2517"/>
      <c r="K2517"/>
    </row>
    <row r="2518" spans="10:11">
      <c r="J2518"/>
      <c r="K2518"/>
    </row>
    <row r="2519" spans="10:11">
      <c r="J2519"/>
      <c r="K2519"/>
    </row>
    <row r="2520" spans="10:11">
      <c r="J2520"/>
      <c r="K2520"/>
    </row>
    <row r="2521" spans="10:11">
      <c r="J2521"/>
      <c r="K2521"/>
    </row>
    <row r="2522" spans="10:11">
      <c r="J2522"/>
      <c r="K2522"/>
    </row>
    <row r="2523" spans="10:11">
      <c r="J2523"/>
      <c r="K2523"/>
    </row>
    <row r="2524" spans="10:11">
      <c r="J2524"/>
      <c r="K2524"/>
    </row>
    <row r="2525" spans="10:11">
      <c r="J2525"/>
      <c r="K2525"/>
    </row>
    <row r="2526" spans="10:11">
      <c r="J2526"/>
      <c r="K2526"/>
    </row>
    <row r="2527" spans="10:11">
      <c r="J2527"/>
      <c r="K2527"/>
    </row>
    <row r="2528" spans="10:11">
      <c r="J2528"/>
      <c r="K2528"/>
    </row>
    <row r="2529" spans="10:11">
      <c r="J2529"/>
      <c r="K2529"/>
    </row>
    <row r="2530" spans="10:11">
      <c r="J2530"/>
      <c r="K2530"/>
    </row>
    <row r="2531" spans="10:11">
      <c r="J2531"/>
      <c r="K2531"/>
    </row>
    <row r="2532" spans="10:11">
      <c r="J2532"/>
      <c r="K2532"/>
    </row>
    <row r="2533" spans="10:11">
      <c r="J2533"/>
      <c r="K2533"/>
    </row>
    <row r="2534" spans="10:11">
      <c r="J2534"/>
      <c r="K2534"/>
    </row>
    <row r="2535" spans="10:11">
      <c r="J2535"/>
      <c r="K2535"/>
    </row>
    <row r="2536" spans="10:11">
      <c r="J2536"/>
      <c r="K2536"/>
    </row>
    <row r="2537" spans="10:11">
      <c r="J2537"/>
      <c r="K2537"/>
    </row>
    <row r="2538" spans="10:11">
      <c r="J2538"/>
      <c r="K2538"/>
    </row>
    <row r="2539" spans="10:11">
      <c r="J2539"/>
      <c r="K2539"/>
    </row>
    <row r="2540" spans="10:11">
      <c r="J2540"/>
      <c r="K2540"/>
    </row>
    <row r="2541" spans="10:11">
      <c r="J2541"/>
      <c r="K2541"/>
    </row>
    <row r="2542" spans="10:11">
      <c r="J2542"/>
      <c r="K2542"/>
    </row>
    <row r="2543" spans="10:11">
      <c r="J2543"/>
      <c r="K2543"/>
    </row>
    <row r="2544" spans="10:11">
      <c r="J2544"/>
      <c r="K2544"/>
    </row>
    <row r="2545" spans="10:11">
      <c r="J2545"/>
      <c r="K2545"/>
    </row>
    <row r="2546" spans="10:11">
      <c r="J2546"/>
      <c r="K2546"/>
    </row>
    <row r="2547" spans="10:11">
      <c r="J2547"/>
      <c r="K2547"/>
    </row>
    <row r="2548" spans="10:11">
      <c r="J2548"/>
      <c r="K2548"/>
    </row>
    <row r="2549" spans="10:11">
      <c r="J2549"/>
      <c r="K2549"/>
    </row>
    <row r="2550" spans="10:11">
      <c r="J2550"/>
      <c r="K2550"/>
    </row>
    <row r="2551" spans="10:11">
      <c r="J2551"/>
      <c r="K2551"/>
    </row>
    <row r="2552" spans="10:11">
      <c r="J2552"/>
      <c r="K2552"/>
    </row>
    <row r="2553" spans="10:11">
      <c r="J2553"/>
      <c r="K2553"/>
    </row>
    <row r="2554" spans="10:11">
      <c r="J2554"/>
      <c r="K2554"/>
    </row>
    <row r="2555" spans="10:11">
      <c r="J2555"/>
      <c r="K2555"/>
    </row>
    <row r="2556" spans="10:11">
      <c r="J2556"/>
      <c r="K2556"/>
    </row>
    <row r="2557" spans="10:11">
      <c r="J2557"/>
      <c r="K2557"/>
    </row>
    <row r="2558" spans="10:11">
      <c r="J2558"/>
      <c r="K2558"/>
    </row>
    <row r="2559" spans="10:11">
      <c r="J2559"/>
      <c r="K2559"/>
    </row>
    <row r="2560" spans="10:11">
      <c r="J2560"/>
      <c r="K2560"/>
    </row>
    <row r="2561" spans="10:11">
      <c r="J2561"/>
      <c r="K2561"/>
    </row>
    <row r="2562" spans="10:11">
      <c r="J2562"/>
      <c r="K2562"/>
    </row>
    <row r="2563" spans="10:11">
      <c r="J2563"/>
      <c r="K2563"/>
    </row>
    <row r="2564" spans="10:11">
      <c r="J2564"/>
      <c r="K2564"/>
    </row>
    <row r="2565" spans="10:11">
      <c r="J2565"/>
      <c r="K2565"/>
    </row>
    <row r="2566" spans="10:11">
      <c r="J2566"/>
      <c r="K2566"/>
    </row>
    <row r="2567" spans="10:11">
      <c r="J2567"/>
      <c r="K2567"/>
    </row>
    <row r="2568" spans="10:11">
      <c r="J2568"/>
      <c r="K2568"/>
    </row>
    <row r="2569" spans="10:11">
      <c r="J2569"/>
      <c r="K2569"/>
    </row>
    <row r="2570" spans="10:11">
      <c r="J2570"/>
      <c r="K2570"/>
    </row>
    <row r="2571" spans="10:11">
      <c r="J2571"/>
      <c r="K2571"/>
    </row>
    <row r="2572" spans="10:11">
      <c r="J2572"/>
      <c r="K2572"/>
    </row>
    <row r="2573" spans="10:11">
      <c r="J2573"/>
      <c r="K2573"/>
    </row>
    <row r="2574" spans="10:11">
      <c r="J2574"/>
      <c r="K2574"/>
    </row>
    <row r="2575" spans="10:11">
      <c r="J2575"/>
      <c r="K2575"/>
    </row>
    <row r="2576" spans="10:11">
      <c r="J2576"/>
      <c r="K2576"/>
    </row>
    <row r="2577" spans="10:11">
      <c r="J2577"/>
      <c r="K2577"/>
    </row>
    <row r="2578" spans="10:11">
      <c r="J2578"/>
      <c r="K2578"/>
    </row>
    <row r="2579" spans="10:11">
      <c r="J2579"/>
      <c r="K2579"/>
    </row>
    <row r="2580" spans="10:11">
      <c r="J2580"/>
      <c r="K2580"/>
    </row>
    <row r="2581" spans="10:11">
      <c r="J2581"/>
      <c r="K2581"/>
    </row>
    <row r="2582" spans="10:11">
      <c r="J2582"/>
      <c r="K2582"/>
    </row>
    <row r="2583" spans="10:11">
      <c r="J2583"/>
      <c r="K2583"/>
    </row>
    <row r="2584" spans="10:11">
      <c r="J2584"/>
      <c r="K2584"/>
    </row>
    <row r="2585" spans="10:11">
      <c r="J2585"/>
      <c r="K2585"/>
    </row>
    <row r="2586" spans="10:11">
      <c r="J2586"/>
      <c r="K2586"/>
    </row>
    <row r="2587" spans="10:11">
      <c r="J2587"/>
      <c r="K2587"/>
    </row>
    <row r="2588" spans="10:11">
      <c r="J2588"/>
      <c r="K2588"/>
    </row>
    <row r="2589" spans="10:11">
      <c r="J2589"/>
      <c r="K2589"/>
    </row>
    <row r="2590" spans="10:11">
      <c r="J2590"/>
      <c r="K2590"/>
    </row>
    <row r="2591" spans="10:11">
      <c r="J2591"/>
      <c r="K2591"/>
    </row>
    <row r="2592" spans="10:11">
      <c r="J2592"/>
      <c r="K2592"/>
    </row>
    <row r="2593" spans="10:11">
      <c r="J2593"/>
      <c r="K2593"/>
    </row>
    <row r="2594" spans="10:11">
      <c r="J2594"/>
      <c r="K2594"/>
    </row>
    <row r="2595" spans="10:11">
      <c r="J2595"/>
      <c r="K2595"/>
    </row>
    <row r="2596" spans="10:11">
      <c r="J2596"/>
      <c r="K2596"/>
    </row>
    <row r="2597" spans="10:11">
      <c r="J2597"/>
      <c r="K2597"/>
    </row>
    <row r="2598" spans="10:11">
      <c r="J2598"/>
      <c r="K2598"/>
    </row>
    <row r="2599" spans="10:11">
      <c r="J2599"/>
      <c r="K2599"/>
    </row>
    <row r="2600" spans="10:11">
      <c r="J2600"/>
      <c r="K2600"/>
    </row>
    <row r="2601" spans="10:11">
      <c r="J2601"/>
      <c r="K2601"/>
    </row>
    <row r="2602" spans="10:11">
      <c r="J2602"/>
      <c r="K2602"/>
    </row>
    <row r="2603" spans="10:11">
      <c r="J2603"/>
      <c r="K2603"/>
    </row>
    <row r="2604" spans="10:11">
      <c r="J2604"/>
      <c r="K2604"/>
    </row>
    <row r="2605" spans="10:11">
      <c r="J2605"/>
      <c r="K2605"/>
    </row>
    <row r="2606" spans="10:11">
      <c r="J2606"/>
      <c r="K2606"/>
    </row>
    <row r="2607" spans="10:11">
      <c r="J2607"/>
      <c r="K2607"/>
    </row>
    <row r="2608" spans="10:11">
      <c r="J2608"/>
      <c r="K2608"/>
    </row>
    <row r="2609" spans="10:11">
      <c r="J2609"/>
      <c r="K2609"/>
    </row>
    <row r="2610" spans="10:11">
      <c r="J2610"/>
      <c r="K2610"/>
    </row>
    <row r="2611" spans="10:11">
      <c r="J2611"/>
      <c r="K2611"/>
    </row>
    <row r="2612" spans="10:11">
      <c r="J2612"/>
      <c r="K2612"/>
    </row>
    <row r="2613" spans="10:11">
      <c r="J2613"/>
      <c r="K2613"/>
    </row>
    <row r="2614" spans="10:11">
      <c r="J2614"/>
      <c r="K2614"/>
    </row>
    <row r="2615" spans="10:11">
      <c r="J2615"/>
      <c r="K2615"/>
    </row>
    <row r="2616" spans="10:11">
      <c r="J2616"/>
      <c r="K2616"/>
    </row>
    <row r="2617" spans="10:11">
      <c r="J2617"/>
      <c r="K2617"/>
    </row>
    <row r="2618" spans="10:11">
      <c r="J2618"/>
      <c r="K2618"/>
    </row>
    <row r="2619" spans="10:11">
      <c r="J2619"/>
      <c r="K2619"/>
    </row>
    <row r="2620" spans="10:11">
      <c r="J2620"/>
      <c r="K2620"/>
    </row>
    <row r="2621" spans="10:11">
      <c r="J2621"/>
      <c r="K2621"/>
    </row>
    <row r="2622" spans="10:11">
      <c r="J2622"/>
      <c r="K2622"/>
    </row>
    <row r="2623" spans="10:11">
      <c r="J2623"/>
      <c r="K2623"/>
    </row>
    <row r="2624" spans="10:11">
      <c r="J2624"/>
      <c r="K2624"/>
    </row>
    <row r="2625" spans="10:11">
      <c r="J2625"/>
      <c r="K2625"/>
    </row>
    <row r="2626" spans="10:11">
      <c r="J2626"/>
      <c r="K2626"/>
    </row>
    <row r="2627" spans="10:11">
      <c r="J2627"/>
      <c r="K2627"/>
    </row>
    <row r="2628" spans="10:11">
      <c r="J2628"/>
      <c r="K2628"/>
    </row>
    <row r="2629" spans="10:11">
      <c r="J2629"/>
      <c r="K2629"/>
    </row>
    <row r="2630" spans="10:11">
      <c r="J2630"/>
      <c r="K2630"/>
    </row>
    <row r="2631" spans="10:11">
      <c r="J2631"/>
      <c r="K2631"/>
    </row>
    <row r="2632" spans="10:11">
      <c r="J2632"/>
      <c r="K2632"/>
    </row>
    <row r="2633" spans="10:11">
      <c r="J2633"/>
      <c r="K2633"/>
    </row>
    <row r="2634" spans="10:11">
      <c r="J2634"/>
      <c r="K2634"/>
    </row>
    <row r="2635" spans="10:11">
      <c r="J2635"/>
      <c r="K2635"/>
    </row>
    <row r="2636" spans="10:11">
      <c r="J2636"/>
      <c r="K2636"/>
    </row>
    <row r="2637" spans="10:11">
      <c r="J2637"/>
      <c r="K2637"/>
    </row>
    <row r="2638" spans="10:11">
      <c r="J2638"/>
      <c r="K2638"/>
    </row>
    <row r="2639" spans="10:11">
      <c r="J2639"/>
      <c r="K2639"/>
    </row>
    <row r="2640" spans="10:11">
      <c r="J2640"/>
      <c r="K2640"/>
    </row>
    <row r="2641" spans="10:11">
      <c r="J2641"/>
      <c r="K2641"/>
    </row>
    <row r="2642" spans="10:11">
      <c r="J2642"/>
      <c r="K2642"/>
    </row>
    <row r="2643" spans="10:11">
      <c r="J2643"/>
      <c r="K2643"/>
    </row>
    <row r="2644" spans="10:11">
      <c r="J2644"/>
      <c r="K2644"/>
    </row>
    <row r="2645" spans="10:11">
      <c r="J2645"/>
      <c r="K2645"/>
    </row>
    <row r="2646" spans="10:11">
      <c r="J2646"/>
      <c r="K2646"/>
    </row>
    <row r="2647" spans="10:11">
      <c r="J2647"/>
      <c r="K2647"/>
    </row>
    <row r="2648" spans="10:11">
      <c r="J2648"/>
      <c r="K2648"/>
    </row>
    <row r="2649" spans="10:11">
      <c r="J2649"/>
      <c r="K2649"/>
    </row>
    <row r="2650" spans="10:11">
      <c r="J2650"/>
      <c r="K2650"/>
    </row>
    <row r="2651" spans="10:11">
      <c r="J2651"/>
      <c r="K2651"/>
    </row>
    <row r="2652" spans="10:11">
      <c r="J2652"/>
      <c r="K2652"/>
    </row>
    <row r="2653" spans="10:11">
      <c r="J2653"/>
      <c r="K2653"/>
    </row>
    <row r="2654" spans="10:11">
      <c r="J2654"/>
      <c r="K2654"/>
    </row>
    <row r="2655" spans="10:11">
      <c r="J2655"/>
      <c r="K2655"/>
    </row>
    <row r="2656" spans="10:11">
      <c r="J2656"/>
      <c r="K2656"/>
    </row>
    <row r="2657" spans="10:11">
      <c r="J2657"/>
      <c r="K2657"/>
    </row>
    <row r="2658" spans="10:11">
      <c r="J2658"/>
      <c r="K2658"/>
    </row>
    <row r="2659" spans="10:11">
      <c r="J2659"/>
      <c r="K2659"/>
    </row>
    <row r="2660" spans="10:11">
      <c r="J2660"/>
      <c r="K2660"/>
    </row>
    <row r="2661" spans="10:11">
      <c r="J2661"/>
      <c r="K2661"/>
    </row>
    <row r="2662" spans="10:11">
      <c r="J2662"/>
      <c r="K2662"/>
    </row>
    <row r="2663" spans="10:11">
      <c r="J2663"/>
      <c r="K2663"/>
    </row>
    <row r="2664" spans="10:11">
      <c r="J2664"/>
      <c r="K2664"/>
    </row>
    <row r="2665" spans="10:11">
      <c r="J2665"/>
      <c r="K2665"/>
    </row>
    <row r="2666" spans="10:11">
      <c r="J2666"/>
      <c r="K2666"/>
    </row>
    <row r="2667" spans="10:11">
      <c r="J2667"/>
      <c r="K2667"/>
    </row>
    <row r="2668" spans="10:11">
      <c r="J2668"/>
      <c r="K2668"/>
    </row>
    <row r="2669" spans="10:11">
      <c r="J2669"/>
      <c r="K2669"/>
    </row>
    <row r="2670" spans="10:11">
      <c r="J2670"/>
      <c r="K2670"/>
    </row>
    <row r="2671" spans="10:11">
      <c r="J2671"/>
      <c r="K2671"/>
    </row>
    <row r="2672" spans="10:11">
      <c r="J2672"/>
      <c r="K2672"/>
    </row>
    <row r="2673" spans="10:11">
      <c r="J2673"/>
      <c r="K2673"/>
    </row>
    <row r="2674" spans="10:11">
      <c r="J2674"/>
      <c r="K2674"/>
    </row>
    <row r="2675" spans="10:11">
      <c r="J2675"/>
      <c r="K2675"/>
    </row>
    <row r="2676" spans="10:11">
      <c r="J2676"/>
      <c r="K2676"/>
    </row>
    <row r="2677" spans="10:11">
      <c r="J2677"/>
      <c r="K2677"/>
    </row>
    <row r="2678" spans="10:11">
      <c r="J2678"/>
      <c r="K2678"/>
    </row>
    <row r="2679" spans="10:11">
      <c r="J2679"/>
      <c r="K2679"/>
    </row>
    <row r="2680" spans="10:11">
      <c r="J2680"/>
      <c r="K2680"/>
    </row>
    <row r="2681" spans="10:11">
      <c r="J2681"/>
      <c r="K2681"/>
    </row>
    <row r="2682" spans="10:11">
      <c r="J2682"/>
      <c r="K2682"/>
    </row>
    <row r="2683" spans="10:11">
      <c r="J2683"/>
      <c r="K2683"/>
    </row>
    <row r="2684" spans="10:11">
      <c r="J2684"/>
      <c r="K2684"/>
    </row>
    <row r="2685" spans="10:11">
      <c r="J2685"/>
      <c r="K2685"/>
    </row>
    <row r="2686" spans="10:11">
      <c r="J2686"/>
      <c r="K2686"/>
    </row>
    <row r="2687" spans="10:11">
      <c r="J2687"/>
      <c r="K2687"/>
    </row>
    <row r="2688" spans="10:11">
      <c r="J2688"/>
      <c r="K2688"/>
    </row>
    <row r="2689" spans="10:11">
      <c r="J2689"/>
      <c r="K2689"/>
    </row>
    <row r="2690" spans="10:11">
      <c r="J2690"/>
      <c r="K2690"/>
    </row>
    <row r="2691" spans="10:11">
      <c r="J2691"/>
      <c r="K2691"/>
    </row>
    <row r="2692" spans="10:11">
      <c r="J2692"/>
      <c r="K2692"/>
    </row>
    <row r="2693" spans="10:11">
      <c r="J2693"/>
      <c r="K2693"/>
    </row>
    <row r="2694" spans="10:11">
      <c r="J2694"/>
      <c r="K2694"/>
    </row>
    <row r="2695" spans="10:11">
      <c r="J2695"/>
      <c r="K2695"/>
    </row>
    <row r="2696" spans="10:11">
      <c r="J2696"/>
      <c r="K2696"/>
    </row>
    <row r="2697" spans="10:11">
      <c r="J2697"/>
      <c r="K2697"/>
    </row>
    <row r="2698" spans="10:11">
      <c r="J2698"/>
      <c r="K2698"/>
    </row>
    <row r="2699" spans="10:11">
      <c r="J2699"/>
      <c r="K2699"/>
    </row>
    <row r="2700" spans="10:11">
      <c r="J2700"/>
      <c r="K2700"/>
    </row>
    <row r="2701" spans="10:11">
      <c r="J2701"/>
      <c r="K2701"/>
    </row>
    <row r="2702" spans="10:11">
      <c r="J2702"/>
      <c r="K2702"/>
    </row>
    <row r="2703" spans="10:11">
      <c r="J2703"/>
      <c r="K2703"/>
    </row>
    <row r="2704" spans="10:11">
      <c r="J2704"/>
      <c r="K2704"/>
    </row>
    <row r="2705" spans="10:11">
      <c r="J2705"/>
      <c r="K2705"/>
    </row>
    <row r="2706" spans="10:11">
      <c r="J2706"/>
      <c r="K2706"/>
    </row>
    <row r="2707" spans="10:11">
      <c r="J2707"/>
      <c r="K2707"/>
    </row>
    <row r="2708" spans="10:11">
      <c r="J2708"/>
      <c r="K2708"/>
    </row>
    <row r="2709" spans="10:11">
      <c r="J2709"/>
      <c r="K2709"/>
    </row>
    <row r="2710" spans="10:11">
      <c r="J2710"/>
      <c r="K2710"/>
    </row>
    <row r="2711" spans="10:11">
      <c r="J2711"/>
      <c r="K2711"/>
    </row>
    <row r="2712" spans="10:11">
      <c r="J2712"/>
      <c r="K2712"/>
    </row>
    <row r="2713" spans="10:11">
      <c r="J2713"/>
      <c r="K2713"/>
    </row>
    <row r="2714" spans="10:11">
      <c r="J2714"/>
      <c r="K2714"/>
    </row>
    <row r="2715" spans="10:11">
      <c r="J2715"/>
      <c r="K2715"/>
    </row>
    <row r="2716" spans="10:11">
      <c r="J2716"/>
      <c r="K2716"/>
    </row>
    <row r="2717" spans="10:11">
      <c r="J2717"/>
      <c r="K2717"/>
    </row>
    <row r="2718" spans="10:11">
      <c r="J2718"/>
      <c r="K2718"/>
    </row>
    <row r="2719" spans="10:11">
      <c r="J2719"/>
      <c r="K2719"/>
    </row>
    <row r="2720" spans="10:11">
      <c r="J2720"/>
      <c r="K2720"/>
    </row>
    <row r="2721" spans="10:11">
      <c r="J2721"/>
      <c r="K2721"/>
    </row>
    <row r="2722" spans="10:11">
      <c r="J2722"/>
      <c r="K2722"/>
    </row>
    <row r="2723" spans="10:11">
      <c r="J2723"/>
      <c r="K2723"/>
    </row>
    <row r="2724" spans="10:11">
      <c r="J2724"/>
      <c r="K2724"/>
    </row>
    <row r="2725" spans="10:11">
      <c r="J2725"/>
      <c r="K2725"/>
    </row>
    <row r="2726" spans="10:11">
      <c r="J2726"/>
      <c r="K2726"/>
    </row>
    <row r="2727" spans="10:11">
      <c r="J2727"/>
      <c r="K2727"/>
    </row>
    <row r="2728" spans="10:11">
      <c r="J2728"/>
      <c r="K2728"/>
    </row>
    <row r="2729" spans="10:11">
      <c r="J2729"/>
      <c r="K2729"/>
    </row>
    <row r="2730" spans="10:11">
      <c r="J2730"/>
      <c r="K2730"/>
    </row>
    <row r="2731" spans="10:11">
      <c r="J2731"/>
      <c r="K2731"/>
    </row>
    <row r="2732" spans="10:11">
      <c r="J2732"/>
      <c r="K2732"/>
    </row>
    <row r="2733" spans="10:11">
      <c r="J2733"/>
      <c r="K2733"/>
    </row>
    <row r="2734" spans="10:11">
      <c r="J2734"/>
      <c r="K2734"/>
    </row>
    <row r="2735" spans="10:11">
      <c r="J2735"/>
      <c r="K2735"/>
    </row>
    <row r="2736" spans="10:11">
      <c r="J2736"/>
      <c r="K2736"/>
    </row>
    <row r="2737" spans="10:11">
      <c r="J2737"/>
      <c r="K2737"/>
    </row>
    <row r="2738" spans="10:11">
      <c r="J2738"/>
      <c r="K2738"/>
    </row>
    <row r="2739" spans="10:11">
      <c r="J2739"/>
      <c r="K2739"/>
    </row>
    <row r="2740" spans="10:11">
      <c r="J2740"/>
      <c r="K2740"/>
    </row>
    <row r="2741" spans="10:11">
      <c r="J2741"/>
      <c r="K2741"/>
    </row>
    <row r="2742" spans="10:11">
      <c r="J2742"/>
      <c r="K2742"/>
    </row>
    <row r="2743" spans="10:11">
      <c r="J2743"/>
      <c r="K2743"/>
    </row>
    <row r="2744" spans="10:11">
      <c r="J2744"/>
      <c r="K2744"/>
    </row>
    <row r="2745" spans="10:11">
      <c r="J2745"/>
      <c r="K2745"/>
    </row>
    <row r="2746" spans="10:11">
      <c r="J2746"/>
      <c r="K2746"/>
    </row>
    <row r="2747" spans="10:11">
      <c r="J2747"/>
      <c r="K2747"/>
    </row>
    <row r="2748" spans="10:11">
      <c r="J2748"/>
      <c r="K2748"/>
    </row>
    <row r="2749" spans="10:11">
      <c r="J2749"/>
      <c r="K2749"/>
    </row>
    <row r="2750" spans="10:11">
      <c r="J2750"/>
      <c r="K2750"/>
    </row>
    <row r="2751" spans="10:11">
      <c r="J2751"/>
      <c r="K2751"/>
    </row>
    <row r="2752" spans="10:11">
      <c r="J2752"/>
      <c r="K2752"/>
    </row>
    <row r="2753" spans="10:11">
      <c r="J2753"/>
      <c r="K2753"/>
    </row>
    <row r="2754" spans="10:11">
      <c r="J2754"/>
      <c r="K2754"/>
    </row>
    <row r="2755" spans="10:11">
      <c r="J2755"/>
      <c r="K2755"/>
    </row>
    <row r="2756" spans="10:11">
      <c r="J2756"/>
      <c r="K2756"/>
    </row>
    <row r="2757" spans="10:11">
      <c r="J2757"/>
      <c r="K2757"/>
    </row>
    <row r="2758" spans="10:11">
      <c r="J2758"/>
      <c r="K2758"/>
    </row>
    <row r="2759" spans="10:11">
      <c r="J2759"/>
      <c r="K2759"/>
    </row>
    <row r="2760" spans="10:11">
      <c r="J2760"/>
      <c r="K2760"/>
    </row>
    <row r="2761" spans="10:11">
      <c r="J2761"/>
      <c r="K2761"/>
    </row>
    <row r="2762" spans="10:11">
      <c r="J2762"/>
      <c r="K2762"/>
    </row>
    <row r="2763" spans="10:11">
      <c r="J2763"/>
      <c r="K2763"/>
    </row>
    <row r="2764" spans="10:11">
      <c r="J2764"/>
      <c r="K2764"/>
    </row>
    <row r="2765" spans="10:11">
      <c r="J2765"/>
      <c r="K2765"/>
    </row>
    <row r="2766" spans="10:11">
      <c r="J2766"/>
      <c r="K2766"/>
    </row>
    <row r="2767" spans="10:11">
      <c r="J2767"/>
      <c r="K2767"/>
    </row>
    <row r="2768" spans="10:11">
      <c r="J2768"/>
      <c r="K2768"/>
    </row>
    <row r="2769" spans="10:11">
      <c r="J2769"/>
      <c r="K2769"/>
    </row>
    <row r="2770" spans="10:11">
      <c r="J2770"/>
      <c r="K2770"/>
    </row>
    <row r="2771" spans="10:11">
      <c r="J2771"/>
      <c r="K2771"/>
    </row>
    <row r="2772" spans="10:11">
      <c r="J2772"/>
      <c r="K2772"/>
    </row>
    <row r="2773" spans="10:11">
      <c r="J2773"/>
      <c r="K2773"/>
    </row>
    <row r="2774" spans="10:11">
      <c r="J2774"/>
      <c r="K2774"/>
    </row>
    <row r="2775" spans="10:11">
      <c r="J2775"/>
      <c r="K2775"/>
    </row>
    <row r="2776" spans="10:11">
      <c r="J2776"/>
      <c r="K2776"/>
    </row>
    <row r="2777" spans="10:11">
      <c r="J2777"/>
      <c r="K2777"/>
    </row>
    <row r="2778" spans="10:11">
      <c r="J2778"/>
      <c r="K2778"/>
    </row>
    <row r="2779" spans="10:11">
      <c r="J2779"/>
      <c r="K2779"/>
    </row>
    <row r="2780" spans="10:11">
      <c r="J2780"/>
      <c r="K2780"/>
    </row>
    <row r="2781" spans="10:11">
      <c r="J2781"/>
      <c r="K2781"/>
    </row>
    <row r="2782" spans="10:11">
      <c r="J2782"/>
      <c r="K2782"/>
    </row>
    <row r="2783" spans="10:11">
      <c r="J2783"/>
      <c r="K2783"/>
    </row>
    <row r="2784" spans="10:11">
      <c r="J2784"/>
      <c r="K2784"/>
    </row>
    <row r="2785" spans="10:11">
      <c r="J2785"/>
      <c r="K2785"/>
    </row>
    <row r="2786" spans="10:11">
      <c r="J2786"/>
      <c r="K2786"/>
    </row>
    <row r="2787" spans="10:11">
      <c r="J2787"/>
      <c r="K2787"/>
    </row>
    <row r="2788" spans="10:11">
      <c r="J2788"/>
      <c r="K2788"/>
    </row>
    <row r="2789" spans="10:11">
      <c r="J2789"/>
      <c r="K2789"/>
    </row>
    <row r="2790" spans="10:11">
      <c r="J2790"/>
      <c r="K2790"/>
    </row>
    <row r="2791" spans="10:11">
      <c r="J2791"/>
      <c r="K2791"/>
    </row>
    <row r="2792" spans="10:11">
      <c r="J2792"/>
      <c r="K2792"/>
    </row>
    <row r="2793" spans="10:11">
      <c r="J2793"/>
      <c r="K2793"/>
    </row>
    <row r="2794" spans="10:11">
      <c r="J2794"/>
      <c r="K2794"/>
    </row>
    <row r="2795" spans="10:11">
      <c r="J2795"/>
      <c r="K2795"/>
    </row>
    <row r="2796" spans="10:11">
      <c r="J2796"/>
      <c r="K2796"/>
    </row>
    <row r="2797" spans="10:11">
      <c r="J2797"/>
      <c r="K2797"/>
    </row>
    <row r="2798" spans="10:11">
      <c r="J2798"/>
      <c r="K2798"/>
    </row>
    <row r="2799" spans="10:11">
      <c r="J2799"/>
      <c r="K2799"/>
    </row>
    <row r="2800" spans="10:11">
      <c r="J2800"/>
      <c r="K2800"/>
    </row>
    <row r="2801" spans="10:11">
      <c r="J2801"/>
      <c r="K2801"/>
    </row>
    <row r="2802" spans="10:11">
      <c r="J2802"/>
      <c r="K2802"/>
    </row>
    <row r="2803" spans="10:11">
      <c r="J2803"/>
      <c r="K2803"/>
    </row>
    <row r="2804" spans="10:11">
      <c r="J2804"/>
      <c r="K2804"/>
    </row>
    <row r="2805" spans="10:11">
      <c r="J2805"/>
      <c r="K2805"/>
    </row>
    <row r="2806" spans="10:11">
      <c r="J2806"/>
      <c r="K2806"/>
    </row>
    <row r="2807" spans="10:11">
      <c r="J2807"/>
      <c r="K2807"/>
    </row>
    <row r="2808" spans="10:11">
      <c r="J2808"/>
      <c r="K2808"/>
    </row>
    <row r="2809" spans="10:11">
      <c r="J2809"/>
      <c r="K2809"/>
    </row>
    <row r="2810" spans="10:11">
      <c r="J2810"/>
      <c r="K2810"/>
    </row>
    <row r="2811" spans="10:11">
      <c r="J2811"/>
      <c r="K2811"/>
    </row>
    <row r="2812" spans="10:11">
      <c r="J2812"/>
      <c r="K2812"/>
    </row>
    <row r="2813" spans="10:11">
      <c r="J2813"/>
      <c r="K2813"/>
    </row>
    <row r="2814" spans="10:11">
      <c r="J2814"/>
      <c r="K2814"/>
    </row>
    <row r="2815" spans="10:11">
      <c r="J2815"/>
      <c r="K2815"/>
    </row>
    <row r="2816" spans="10:11">
      <c r="J2816"/>
      <c r="K2816"/>
    </row>
    <row r="2817" spans="10:11">
      <c r="J2817"/>
      <c r="K2817"/>
    </row>
    <row r="2818" spans="10:11">
      <c r="J2818"/>
      <c r="K2818"/>
    </row>
    <row r="2819" spans="10:11">
      <c r="J2819"/>
      <c r="K2819"/>
    </row>
    <row r="2820" spans="10:11">
      <c r="J2820"/>
      <c r="K2820"/>
    </row>
    <row r="2821" spans="10:11">
      <c r="J2821"/>
      <c r="K2821"/>
    </row>
    <row r="2822" spans="10:11">
      <c r="J2822"/>
      <c r="K2822"/>
    </row>
    <row r="2823" spans="10:11">
      <c r="J2823"/>
      <c r="K2823"/>
    </row>
    <row r="2824" spans="10:11">
      <c r="J2824"/>
      <c r="K2824"/>
    </row>
    <row r="2825" spans="10:11">
      <c r="J2825"/>
      <c r="K2825"/>
    </row>
    <row r="2826" spans="10:11">
      <c r="J2826"/>
      <c r="K2826"/>
    </row>
    <row r="2827" spans="10:11">
      <c r="J2827"/>
      <c r="K2827"/>
    </row>
    <row r="2828" spans="10:11">
      <c r="J2828"/>
      <c r="K2828"/>
    </row>
    <row r="2829" spans="10:11">
      <c r="J2829"/>
      <c r="K2829"/>
    </row>
    <row r="2830" spans="10:11">
      <c r="J2830"/>
      <c r="K2830"/>
    </row>
    <row r="2831" spans="10:11">
      <c r="J2831"/>
      <c r="K2831"/>
    </row>
    <row r="2832" spans="10:11">
      <c r="J2832"/>
      <c r="K2832"/>
    </row>
    <row r="2833" spans="10:11">
      <c r="J2833"/>
      <c r="K2833"/>
    </row>
    <row r="2834" spans="10:11">
      <c r="J2834"/>
      <c r="K2834"/>
    </row>
    <row r="2835" spans="10:11">
      <c r="J2835"/>
      <c r="K2835"/>
    </row>
    <row r="2836" spans="10:11">
      <c r="J2836"/>
      <c r="K2836"/>
    </row>
    <row r="2837" spans="10:11">
      <c r="J2837"/>
      <c r="K2837"/>
    </row>
    <row r="2838" spans="10:11">
      <c r="J2838"/>
      <c r="K2838"/>
    </row>
    <row r="2839" spans="10:11">
      <c r="J2839"/>
      <c r="K2839"/>
    </row>
    <row r="2840" spans="10:11">
      <c r="J2840"/>
      <c r="K2840"/>
    </row>
    <row r="2841" spans="10:11">
      <c r="J2841"/>
      <c r="K2841"/>
    </row>
    <row r="2842" spans="10:11">
      <c r="J2842"/>
      <c r="K2842"/>
    </row>
    <row r="2843" spans="10:11">
      <c r="J2843"/>
      <c r="K2843"/>
    </row>
    <row r="2844" spans="10:11">
      <c r="J2844"/>
      <c r="K2844"/>
    </row>
    <row r="2845" spans="10:11">
      <c r="J2845"/>
      <c r="K2845"/>
    </row>
    <row r="2846" spans="10:11">
      <c r="J2846"/>
      <c r="K2846"/>
    </row>
    <row r="2847" spans="10:11">
      <c r="J2847"/>
      <c r="K2847"/>
    </row>
    <row r="2848" spans="10:11">
      <c r="J2848"/>
      <c r="K2848"/>
    </row>
    <row r="2849" spans="10:11">
      <c r="J2849"/>
      <c r="K2849"/>
    </row>
    <row r="2850" spans="10:11">
      <c r="J2850"/>
      <c r="K2850"/>
    </row>
    <row r="2851" spans="10:11">
      <c r="J2851"/>
      <c r="K2851"/>
    </row>
    <row r="2852" spans="10:11">
      <c r="J2852"/>
      <c r="K2852"/>
    </row>
    <row r="2853" spans="10:11">
      <c r="J2853"/>
      <c r="K2853"/>
    </row>
    <row r="2854" spans="10:11">
      <c r="J2854"/>
      <c r="K2854"/>
    </row>
    <row r="2855" spans="10:11">
      <c r="J2855"/>
      <c r="K2855"/>
    </row>
    <row r="2856" spans="10:11">
      <c r="J2856"/>
      <c r="K2856"/>
    </row>
    <row r="2857" spans="10:11">
      <c r="J2857"/>
      <c r="K2857"/>
    </row>
    <row r="2858" spans="10:11">
      <c r="J2858"/>
      <c r="K2858"/>
    </row>
    <row r="2859" spans="10:11">
      <c r="J2859"/>
      <c r="K2859"/>
    </row>
    <row r="2860" spans="10:11">
      <c r="J2860"/>
      <c r="K2860"/>
    </row>
    <row r="2861" spans="10:11">
      <c r="J2861"/>
      <c r="K2861"/>
    </row>
    <row r="2862" spans="10:11">
      <c r="J2862"/>
      <c r="K2862"/>
    </row>
    <row r="2863" spans="10:11">
      <c r="J2863"/>
      <c r="K2863"/>
    </row>
    <row r="2864" spans="10:11">
      <c r="J2864"/>
      <c r="K2864"/>
    </row>
    <row r="2865" spans="10:11">
      <c r="J2865"/>
      <c r="K2865"/>
    </row>
    <row r="2866" spans="10:11">
      <c r="J2866"/>
      <c r="K2866"/>
    </row>
    <row r="2867" spans="10:11">
      <c r="J2867"/>
      <c r="K2867"/>
    </row>
    <row r="2868" spans="10:11">
      <c r="J2868"/>
      <c r="K2868"/>
    </row>
    <row r="2869" spans="10:11">
      <c r="J2869"/>
      <c r="K2869"/>
    </row>
    <row r="2870" spans="10:11">
      <c r="J2870"/>
      <c r="K2870"/>
    </row>
    <row r="2871" spans="10:11">
      <c r="J2871"/>
      <c r="K2871"/>
    </row>
    <row r="2872" spans="10:11">
      <c r="J2872"/>
      <c r="K2872"/>
    </row>
    <row r="2873" spans="10:11">
      <c r="J2873"/>
      <c r="K2873"/>
    </row>
    <row r="2874" spans="10:11">
      <c r="J2874"/>
      <c r="K2874"/>
    </row>
    <row r="2875" spans="10:11">
      <c r="J2875"/>
      <c r="K2875"/>
    </row>
    <row r="2876" spans="10:11">
      <c r="J2876"/>
      <c r="K2876"/>
    </row>
    <row r="2877" spans="10:11">
      <c r="J2877"/>
      <c r="K2877"/>
    </row>
    <row r="2878" spans="10:11">
      <c r="J2878"/>
      <c r="K2878"/>
    </row>
    <row r="2879" spans="10:11">
      <c r="J2879"/>
      <c r="K2879"/>
    </row>
    <row r="2880" spans="10:11">
      <c r="J2880"/>
      <c r="K2880"/>
    </row>
    <row r="2881" spans="10:11">
      <c r="J2881"/>
      <c r="K2881"/>
    </row>
    <row r="2882" spans="10:11">
      <c r="J2882"/>
      <c r="K2882"/>
    </row>
    <row r="2883" spans="10:11">
      <c r="J2883"/>
      <c r="K2883"/>
    </row>
    <row r="2884" spans="10:11">
      <c r="J2884"/>
      <c r="K2884"/>
    </row>
    <row r="2885" spans="10:11">
      <c r="J2885"/>
      <c r="K2885"/>
    </row>
    <row r="2886" spans="10:11">
      <c r="J2886"/>
      <c r="K2886"/>
    </row>
    <row r="2887" spans="10:11">
      <c r="J2887"/>
      <c r="K2887"/>
    </row>
    <row r="2888" spans="10:11">
      <c r="J2888"/>
      <c r="K2888"/>
    </row>
    <row r="2889" spans="10:11">
      <c r="J2889"/>
      <c r="K2889"/>
    </row>
    <row r="2890" spans="10:11">
      <c r="J2890"/>
      <c r="K2890"/>
    </row>
    <row r="2891" spans="10:11">
      <c r="J2891"/>
      <c r="K2891"/>
    </row>
    <row r="2892" spans="10:11">
      <c r="J2892"/>
      <c r="K2892"/>
    </row>
    <row r="2893" spans="10:11">
      <c r="J2893"/>
      <c r="K2893"/>
    </row>
    <row r="2894" spans="10:11">
      <c r="J2894"/>
      <c r="K2894"/>
    </row>
    <row r="2895" spans="10:11">
      <c r="J2895"/>
      <c r="K2895"/>
    </row>
    <row r="2896" spans="10:11">
      <c r="J2896"/>
      <c r="K2896"/>
    </row>
    <row r="2897" spans="10:11">
      <c r="J2897"/>
      <c r="K2897"/>
    </row>
    <row r="2898" spans="10:11">
      <c r="J2898"/>
      <c r="K2898"/>
    </row>
    <row r="2899" spans="10:11">
      <c r="J2899"/>
      <c r="K2899"/>
    </row>
    <row r="2900" spans="10:11">
      <c r="J2900"/>
      <c r="K2900"/>
    </row>
    <row r="2901" spans="10:11">
      <c r="J2901"/>
      <c r="K2901"/>
    </row>
    <row r="2902" spans="10:11">
      <c r="J2902"/>
      <c r="K2902"/>
    </row>
    <row r="2903" spans="10:11">
      <c r="J2903"/>
      <c r="K2903"/>
    </row>
    <row r="2904" spans="10:11">
      <c r="J2904"/>
      <c r="K2904"/>
    </row>
    <row r="2905" spans="10:11">
      <c r="J2905"/>
      <c r="K2905"/>
    </row>
    <row r="2906" spans="10:11">
      <c r="J2906"/>
      <c r="K2906"/>
    </row>
    <row r="2907" spans="10:11">
      <c r="J2907"/>
      <c r="K2907"/>
    </row>
    <row r="2908" spans="10:11">
      <c r="J2908"/>
      <c r="K2908"/>
    </row>
    <row r="2909" spans="10:11">
      <c r="J2909"/>
      <c r="K2909"/>
    </row>
    <row r="2910" spans="10:11">
      <c r="J2910"/>
      <c r="K2910"/>
    </row>
    <row r="2911" spans="10:11">
      <c r="J2911"/>
      <c r="K2911"/>
    </row>
    <row r="2912" spans="10:11">
      <c r="J2912"/>
      <c r="K2912"/>
    </row>
    <row r="2913" spans="10:11">
      <c r="J2913"/>
      <c r="K2913"/>
    </row>
    <row r="2914" spans="10:11">
      <c r="J2914"/>
      <c r="K2914"/>
    </row>
    <row r="2915" spans="10:11">
      <c r="J2915"/>
      <c r="K2915"/>
    </row>
    <row r="2916" spans="10:11">
      <c r="J2916"/>
      <c r="K2916"/>
    </row>
    <row r="2917" spans="10:11">
      <c r="J2917"/>
      <c r="K2917"/>
    </row>
    <row r="2918" spans="10:11">
      <c r="J2918"/>
      <c r="K2918"/>
    </row>
    <row r="2919" spans="10:11">
      <c r="J2919"/>
      <c r="K2919"/>
    </row>
    <row r="2920" spans="10:11">
      <c r="J2920"/>
      <c r="K2920"/>
    </row>
    <row r="2921" spans="10:11">
      <c r="J2921"/>
      <c r="K2921"/>
    </row>
    <row r="2922" spans="10:11">
      <c r="J2922"/>
      <c r="K2922"/>
    </row>
    <row r="2923" spans="10:11">
      <c r="J2923"/>
      <c r="K2923"/>
    </row>
    <row r="2924" spans="10:11">
      <c r="J2924"/>
      <c r="K2924"/>
    </row>
    <row r="2925" spans="10:11">
      <c r="J2925"/>
      <c r="K2925"/>
    </row>
    <row r="2926" spans="10:11">
      <c r="J2926"/>
      <c r="K2926"/>
    </row>
    <row r="2927" spans="10:11">
      <c r="J2927"/>
      <c r="K2927"/>
    </row>
    <row r="2928" spans="10:11">
      <c r="J2928"/>
      <c r="K2928"/>
    </row>
    <row r="2929" spans="10:11">
      <c r="J2929"/>
      <c r="K2929"/>
    </row>
    <row r="2930" spans="10:11">
      <c r="J2930"/>
      <c r="K2930"/>
    </row>
    <row r="2931" spans="10:11">
      <c r="J2931"/>
      <c r="K2931"/>
    </row>
    <row r="2932" spans="10:11">
      <c r="J2932"/>
      <c r="K2932"/>
    </row>
    <row r="2933" spans="10:11">
      <c r="J2933"/>
      <c r="K2933"/>
    </row>
    <row r="2934" spans="10:11">
      <c r="J2934"/>
      <c r="K2934"/>
    </row>
    <row r="2935" spans="10:11">
      <c r="J2935"/>
      <c r="K2935"/>
    </row>
    <row r="2936" spans="10:11">
      <c r="J2936"/>
      <c r="K2936"/>
    </row>
    <row r="2937" spans="10:11">
      <c r="J2937"/>
      <c r="K2937"/>
    </row>
    <row r="2938" spans="10:11">
      <c r="J2938"/>
      <c r="K2938"/>
    </row>
    <row r="2939" spans="10:11">
      <c r="J2939"/>
      <c r="K2939"/>
    </row>
    <row r="2940" spans="10:11">
      <c r="J2940"/>
      <c r="K2940"/>
    </row>
    <row r="2941" spans="10:11">
      <c r="J2941"/>
      <c r="K2941"/>
    </row>
    <row r="2942" spans="10:11">
      <c r="J2942"/>
      <c r="K2942"/>
    </row>
    <row r="2943" spans="10:11">
      <c r="J2943"/>
      <c r="K2943"/>
    </row>
    <row r="2944" spans="10:11">
      <c r="J2944"/>
      <c r="K2944"/>
    </row>
    <row r="2945" spans="10:11">
      <c r="J2945"/>
      <c r="K2945"/>
    </row>
    <row r="2946" spans="10:11">
      <c r="J2946"/>
      <c r="K2946"/>
    </row>
    <row r="2947" spans="10:11">
      <c r="J2947"/>
      <c r="K2947"/>
    </row>
    <row r="2948" spans="10:11">
      <c r="J2948"/>
      <c r="K2948"/>
    </row>
    <row r="2949" spans="10:11">
      <c r="J2949"/>
      <c r="K2949"/>
    </row>
    <row r="2950" spans="10:11">
      <c r="J2950"/>
      <c r="K2950"/>
    </row>
    <row r="2951" spans="10:11">
      <c r="J2951"/>
      <c r="K2951"/>
    </row>
    <row r="2952" spans="10:11">
      <c r="J2952"/>
      <c r="K2952"/>
    </row>
    <row r="2953" spans="10:11">
      <c r="J2953"/>
      <c r="K2953"/>
    </row>
    <row r="2954" spans="10:11">
      <c r="J2954"/>
      <c r="K2954"/>
    </row>
    <row r="2955" spans="10:11">
      <c r="J2955"/>
      <c r="K2955"/>
    </row>
    <row r="2956" spans="10:11">
      <c r="J2956"/>
      <c r="K2956"/>
    </row>
    <row r="2957" spans="10:11">
      <c r="J2957"/>
      <c r="K2957"/>
    </row>
    <row r="2958" spans="10:11">
      <c r="J2958"/>
      <c r="K2958"/>
    </row>
    <row r="2959" spans="10:11">
      <c r="J2959"/>
      <c r="K2959"/>
    </row>
    <row r="2960" spans="10:11">
      <c r="J2960"/>
      <c r="K2960"/>
    </row>
    <row r="2961" spans="10:11">
      <c r="J2961"/>
      <c r="K2961"/>
    </row>
    <row r="2962" spans="10:11">
      <c r="J2962"/>
      <c r="K2962"/>
    </row>
    <row r="2963" spans="10:11">
      <c r="J2963"/>
      <c r="K2963"/>
    </row>
    <row r="2964" spans="10:11">
      <c r="J2964"/>
      <c r="K2964"/>
    </row>
    <row r="2965" spans="10:11">
      <c r="J2965"/>
      <c r="K2965"/>
    </row>
    <row r="2966" spans="10:11">
      <c r="J2966"/>
      <c r="K2966"/>
    </row>
    <row r="2967" spans="10:11">
      <c r="J2967"/>
      <c r="K2967"/>
    </row>
    <row r="2968" spans="10:11">
      <c r="J2968"/>
      <c r="K2968"/>
    </row>
    <row r="2969" spans="10:11">
      <c r="J2969"/>
      <c r="K2969"/>
    </row>
    <row r="2970" spans="10:11">
      <c r="J2970"/>
      <c r="K2970"/>
    </row>
    <row r="2971" spans="10:11">
      <c r="J2971"/>
      <c r="K2971"/>
    </row>
    <row r="2972" spans="10:11">
      <c r="J2972"/>
      <c r="K2972"/>
    </row>
    <row r="2973" spans="10:11">
      <c r="J2973"/>
      <c r="K2973"/>
    </row>
    <row r="2974" spans="10:11">
      <c r="J2974"/>
      <c r="K2974"/>
    </row>
    <row r="2975" spans="10:11">
      <c r="J2975"/>
      <c r="K2975"/>
    </row>
    <row r="2976" spans="10:11">
      <c r="J2976"/>
      <c r="K2976"/>
    </row>
    <row r="2977" spans="10:11">
      <c r="J2977"/>
      <c r="K2977"/>
    </row>
    <row r="2978" spans="10:11">
      <c r="J2978"/>
      <c r="K2978"/>
    </row>
    <row r="2979" spans="10:11">
      <c r="J2979"/>
      <c r="K2979"/>
    </row>
    <row r="2980" spans="10:11">
      <c r="J2980"/>
      <c r="K2980"/>
    </row>
    <row r="2981" spans="10:11">
      <c r="J2981"/>
      <c r="K2981"/>
    </row>
    <row r="2982" spans="10:11">
      <c r="J2982"/>
      <c r="K2982"/>
    </row>
    <row r="2983" spans="10:11">
      <c r="J2983"/>
      <c r="K2983"/>
    </row>
    <row r="2984" spans="10:11">
      <c r="J2984"/>
      <c r="K2984"/>
    </row>
    <row r="2985" spans="10:11">
      <c r="J2985"/>
      <c r="K2985"/>
    </row>
    <row r="2986" spans="10:11">
      <c r="J2986"/>
      <c r="K2986"/>
    </row>
    <row r="2987" spans="10:11">
      <c r="J2987"/>
      <c r="K2987"/>
    </row>
    <row r="2988" spans="10:11">
      <c r="J2988"/>
      <c r="K2988"/>
    </row>
    <row r="2989" spans="10:11">
      <c r="J2989"/>
      <c r="K2989"/>
    </row>
    <row r="2990" spans="10:11">
      <c r="J2990"/>
      <c r="K2990"/>
    </row>
    <row r="2991" spans="10:11">
      <c r="J2991"/>
      <c r="K2991"/>
    </row>
    <row r="2992" spans="10:11">
      <c r="J2992"/>
      <c r="K2992"/>
    </row>
    <row r="2993" spans="10:11">
      <c r="J2993"/>
      <c r="K2993"/>
    </row>
    <row r="2994" spans="10:11">
      <c r="J2994"/>
      <c r="K2994"/>
    </row>
    <row r="2995" spans="10:11">
      <c r="J2995"/>
      <c r="K2995"/>
    </row>
    <row r="2996" spans="10:11">
      <c r="J2996"/>
      <c r="K2996"/>
    </row>
    <row r="2997" spans="10:11">
      <c r="J2997"/>
      <c r="K2997"/>
    </row>
    <row r="2998" spans="10:11">
      <c r="J2998"/>
      <c r="K2998"/>
    </row>
    <row r="2999" spans="10:11">
      <c r="J2999"/>
      <c r="K2999"/>
    </row>
    <row r="3000" spans="10:11">
      <c r="J3000"/>
      <c r="K3000"/>
    </row>
    <row r="3001" spans="10:11">
      <c r="J3001"/>
      <c r="K3001"/>
    </row>
    <row r="3002" spans="10:11">
      <c r="J3002"/>
      <c r="K3002"/>
    </row>
    <row r="3003" spans="10:11">
      <c r="J3003"/>
      <c r="K3003"/>
    </row>
    <row r="3004" spans="10:11">
      <c r="J3004"/>
      <c r="K3004"/>
    </row>
    <row r="3005" spans="10:11">
      <c r="J3005"/>
      <c r="K3005"/>
    </row>
    <row r="3006" spans="10:11">
      <c r="J3006"/>
      <c r="K3006"/>
    </row>
    <row r="3007" spans="10:11">
      <c r="J3007"/>
      <c r="K3007"/>
    </row>
    <row r="3008" spans="10:11">
      <c r="J3008"/>
      <c r="K3008"/>
    </row>
    <row r="3009" spans="10:11">
      <c r="J3009"/>
      <c r="K3009"/>
    </row>
    <row r="3010" spans="10:11">
      <c r="J3010"/>
      <c r="K3010"/>
    </row>
    <row r="3011" spans="10:11">
      <c r="J3011"/>
      <c r="K3011"/>
    </row>
    <row r="3012" spans="10:11">
      <c r="J3012"/>
      <c r="K3012"/>
    </row>
    <row r="3013" spans="10:11">
      <c r="J3013"/>
      <c r="K3013"/>
    </row>
    <row r="3014" spans="10:11">
      <c r="J3014"/>
      <c r="K3014"/>
    </row>
    <row r="3015" spans="10:11">
      <c r="J3015"/>
      <c r="K3015"/>
    </row>
    <row r="3016" spans="10:11">
      <c r="J3016"/>
      <c r="K3016"/>
    </row>
    <row r="3017" spans="10:11">
      <c r="J3017"/>
      <c r="K3017"/>
    </row>
    <row r="3018" spans="10:11">
      <c r="J3018"/>
      <c r="K3018"/>
    </row>
    <row r="3019" spans="10:11">
      <c r="J3019"/>
      <c r="K3019"/>
    </row>
    <row r="3020" spans="10:11">
      <c r="J3020"/>
      <c r="K3020"/>
    </row>
    <row r="3021" spans="10:11">
      <c r="J3021"/>
      <c r="K3021"/>
    </row>
    <row r="3022" spans="10:11">
      <c r="J3022"/>
      <c r="K3022"/>
    </row>
    <row r="3023" spans="10:11">
      <c r="J3023"/>
      <c r="K3023"/>
    </row>
    <row r="3024" spans="10:11">
      <c r="J3024"/>
      <c r="K3024"/>
    </row>
    <row r="3025" spans="10:11">
      <c r="J3025"/>
      <c r="K3025"/>
    </row>
    <row r="3026" spans="10:11">
      <c r="J3026"/>
      <c r="K3026"/>
    </row>
    <row r="3027" spans="10:11">
      <c r="J3027"/>
      <c r="K3027"/>
    </row>
    <row r="3028" spans="10:11">
      <c r="J3028"/>
      <c r="K3028"/>
    </row>
    <row r="3029" spans="10:11">
      <c r="J3029"/>
      <c r="K3029"/>
    </row>
    <row r="3030" spans="10:11">
      <c r="J3030"/>
      <c r="K3030"/>
    </row>
    <row r="3031" spans="10:11">
      <c r="J3031"/>
      <c r="K3031"/>
    </row>
    <row r="3032" spans="10:11">
      <c r="J3032"/>
      <c r="K3032"/>
    </row>
    <row r="3033" spans="10:11">
      <c r="J3033"/>
      <c r="K3033"/>
    </row>
    <row r="3034" spans="10:11">
      <c r="J3034"/>
      <c r="K3034"/>
    </row>
    <row r="3035" spans="10:11">
      <c r="J3035"/>
      <c r="K3035"/>
    </row>
    <row r="3036" spans="10:11">
      <c r="J3036"/>
      <c r="K3036"/>
    </row>
    <row r="3037" spans="10:11">
      <c r="J3037"/>
      <c r="K3037"/>
    </row>
    <row r="3038" spans="10:11">
      <c r="J3038"/>
      <c r="K3038"/>
    </row>
    <row r="3039" spans="10:11">
      <c r="J3039"/>
      <c r="K3039"/>
    </row>
    <row r="3040" spans="10:11">
      <c r="J3040"/>
      <c r="K3040"/>
    </row>
    <row r="3041" spans="10:11">
      <c r="J3041"/>
      <c r="K3041"/>
    </row>
    <row r="3042" spans="10:11">
      <c r="J3042"/>
      <c r="K3042"/>
    </row>
    <row r="3043" spans="10:11">
      <c r="J3043"/>
      <c r="K3043"/>
    </row>
    <row r="3044" spans="10:11">
      <c r="J3044"/>
      <c r="K3044"/>
    </row>
    <row r="3045" spans="10:11">
      <c r="J3045"/>
      <c r="K3045"/>
    </row>
    <row r="3046" spans="10:11">
      <c r="J3046"/>
      <c r="K3046"/>
    </row>
    <row r="3047" spans="10:11">
      <c r="J3047"/>
      <c r="K3047"/>
    </row>
    <row r="3048" spans="10:11">
      <c r="J3048"/>
      <c r="K3048"/>
    </row>
    <row r="3049" spans="10:11">
      <c r="J3049"/>
      <c r="K3049"/>
    </row>
    <row r="3050" spans="10:11">
      <c r="J3050"/>
      <c r="K3050"/>
    </row>
    <row r="3051" spans="10:11">
      <c r="J3051"/>
      <c r="K3051"/>
    </row>
    <row r="3052" spans="10:11">
      <c r="J3052"/>
      <c r="K3052"/>
    </row>
    <row r="3053" spans="10:11">
      <c r="J3053"/>
      <c r="K3053"/>
    </row>
    <row r="3054" spans="10:11">
      <c r="J3054"/>
      <c r="K3054"/>
    </row>
    <row r="3055" spans="10:11">
      <c r="J3055"/>
      <c r="K3055"/>
    </row>
    <row r="3056" spans="10:11">
      <c r="J3056"/>
      <c r="K3056"/>
    </row>
    <row r="3057" spans="10:11">
      <c r="J3057"/>
      <c r="K3057"/>
    </row>
    <row r="3058" spans="10:11">
      <c r="J3058"/>
      <c r="K3058"/>
    </row>
    <row r="3059" spans="10:11">
      <c r="J3059"/>
      <c r="K3059"/>
    </row>
    <row r="3060" spans="10:11">
      <c r="J3060"/>
      <c r="K3060"/>
    </row>
    <row r="3061" spans="10:11">
      <c r="J3061"/>
      <c r="K3061"/>
    </row>
    <row r="3062" spans="10:11">
      <c r="J3062"/>
      <c r="K3062"/>
    </row>
    <row r="3063" spans="10:11">
      <c r="J3063"/>
      <c r="K3063"/>
    </row>
    <row r="3064" spans="10:11">
      <c r="J3064"/>
      <c r="K3064"/>
    </row>
    <row r="3065" spans="10:11">
      <c r="J3065"/>
      <c r="K3065"/>
    </row>
    <row r="3066" spans="10:11">
      <c r="J3066"/>
      <c r="K3066"/>
    </row>
    <row r="3067" spans="10:11">
      <c r="J3067"/>
      <c r="K3067"/>
    </row>
    <row r="3068" spans="10:11">
      <c r="J3068"/>
      <c r="K3068"/>
    </row>
    <row r="3069" spans="10:11">
      <c r="J3069"/>
      <c r="K3069"/>
    </row>
    <row r="3070" spans="10:11">
      <c r="J3070"/>
      <c r="K3070"/>
    </row>
    <row r="3071" spans="10:11">
      <c r="J3071"/>
      <c r="K3071"/>
    </row>
    <row r="3072" spans="10:11">
      <c r="J3072"/>
      <c r="K3072"/>
    </row>
    <row r="3073" spans="10:11">
      <c r="J3073"/>
      <c r="K3073"/>
    </row>
    <row r="3074" spans="10:11">
      <c r="J3074"/>
      <c r="K3074"/>
    </row>
    <row r="3075" spans="10:11">
      <c r="J3075"/>
      <c r="K3075"/>
    </row>
    <row r="3076" spans="10:11">
      <c r="J3076"/>
      <c r="K3076"/>
    </row>
    <row r="3077" spans="10:11">
      <c r="J3077"/>
      <c r="K3077"/>
    </row>
    <row r="3078" spans="10:11">
      <c r="J3078"/>
      <c r="K3078"/>
    </row>
    <row r="3079" spans="10:11">
      <c r="J3079"/>
      <c r="K3079"/>
    </row>
    <row r="3080" spans="10:11">
      <c r="J3080"/>
      <c r="K3080"/>
    </row>
    <row r="3081" spans="10:11">
      <c r="J3081"/>
      <c r="K3081"/>
    </row>
    <row r="3082" spans="10:11">
      <c r="J3082"/>
      <c r="K3082"/>
    </row>
    <row r="3083" spans="10:11">
      <c r="J3083"/>
      <c r="K3083"/>
    </row>
    <row r="3084" spans="10:11">
      <c r="J3084"/>
      <c r="K3084"/>
    </row>
    <row r="3085" spans="10:11">
      <c r="J3085"/>
      <c r="K3085"/>
    </row>
    <row r="3086" spans="10:11">
      <c r="J3086"/>
      <c r="K3086"/>
    </row>
    <row r="3087" spans="10:11">
      <c r="J3087"/>
      <c r="K3087"/>
    </row>
    <row r="3088" spans="10:11">
      <c r="J3088"/>
      <c r="K3088"/>
    </row>
    <row r="3089" spans="10:11">
      <c r="J3089"/>
      <c r="K3089"/>
    </row>
    <row r="3090" spans="10:11">
      <c r="J3090"/>
      <c r="K3090"/>
    </row>
    <row r="3091" spans="10:11">
      <c r="J3091"/>
      <c r="K3091"/>
    </row>
    <row r="3092" spans="10:11">
      <c r="J3092"/>
      <c r="K3092"/>
    </row>
    <row r="3093" spans="10:11">
      <c r="J3093"/>
      <c r="K3093"/>
    </row>
    <row r="3094" spans="10:11">
      <c r="J3094"/>
      <c r="K3094"/>
    </row>
    <row r="3095" spans="10:11">
      <c r="J3095"/>
      <c r="K3095"/>
    </row>
    <row r="3096" spans="10:11">
      <c r="J3096"/>
      <c r="K3096"/>
    </row>
    <row r="3097" spans="10:11">
      <c r="J3097"/>
      <c r="K3097"/>
    </row>
    <row r="3098" spans="10:11">
      <c r="J3098"/>
      <c r="K3098"/>
    </row>
    <row r="3099" spans="10:11">
      <c r="J3099"/>
      <c r="K3099"/>
    </row>
    <row r="3100" spans="10:11">
      <c r="J3100"/>
      <c r="K3100"/>
    </row>
    <row r="3101" spans="10:11">
      <c r="J3101"/>
      <c r="K3101"/>
    </row>
    <row r="3102" spans="10:11">
      <c r="J3102"/>
      <c r="K3102"/>
    </row>
    <row r="3103" spans="10:11">
      <c r="J3103"/>
      <c r="K3103"/>
    </row>
    <row r="3104" spans="10:11">
      <c r="J3104"/>
      <c r="K3104"/>
    </row>
    <row r="3105" spans="10:11">
      <c r="J3105"/>
      <c r="K3105"/>
    </row>
    <row r="3106" spans="10:11">
      <c r="J3106"/>
      <c r="K3106"/>
    </row>
    <row r="3107" spans="10:11">
      <c r="J3107"/>
      <c r="K3107"/>
    </row>
    <row r="3108" spans="10:11">
      <c r="J3108"/>
      <c r="K3108"/>
    </row>
    <row r="3109" spans="10:11">
      <c r="J3109"/>
      <c r="K3109"/>
    </row>
    <row r="3110" spans="10:11">
      <c r="J3110"/>
      <c r="K3110"/>
    </row>
    <row r="3111" spans="10:11">
      <c r="J3111"/>
      <c r="K3111"/>
    </row>
    <row r="3112" spans="10:11">
      <c r="J3112"/>
      <c r="K3112"/>
    </row>
    <row r="3113" spans="10:11">
      <c r="J3113"/>
      <c r="K3113"/>
    </row>
    <row r="3114" spans="10:11">
      <c r="J3114"/>
      <c r="K3114"/>
    </row>
    <row r="3115" spans="10:11">
      <c r="J3115"/>
      <c r="K3115"/>
    </row>
    <row r="3116" spans="10:11">
      <c r="J3116"/>
      <c r="K3116"/>
    </row>
    <row r="3117" spans="10:11">
      <c r="J3117"/>
      <c r="K3117"/>
    </row>
    <row r="3118" spans="10:11">
      <c r="J3118"/>
      <c r="K3118"/>
    </row>
    <row r="3119" spans="10:11">
      <c r="J3119"/>
      <c r="K3119"/>
    </row>
    <row r="3120" spans="10:11">
      <c r="J3120"/>
      <c r="K3120"/>
    </row>
    <row r="3121" spans="10:11">
      <c r="J3121"/>
      <c r="K3121"/>
    </row>
    <row r="3122" spans="10:11">
      <c r="J3122"/>
      <c r="K3122"/>
    </row>
    <row r="3123" spans="10:11">
      <c r="J3123"/>
      <c r="K3123"/>
    </row>
    <row r="3124" spans="10:11">
      <c r="J3124"/>
      <c r="K3124"/>
    </row>
    <row r="3125" spans="10:11">
      <c r="J3125"/>
      <c r="K3125"/>
    </row>
    <row r="3126" spans="10:11">
      <c r="J3126"/>
      <c r="K3126"/>
    </row>
    <row r="3127" spans="10:11">
      <c r="J3127"/>
      <c r="K3127"/>
    </row>
    <row r="3128" spans="10:11">
      <c r="J3128"/>
      <c r="K3128"/>
    </row>
    <row r="3129" spans="10:11">
      <c r="J3129"/>
      <c r="K3129"/>
    </row>
    <row r="3130" spans="10:11">
      <c r="J3130"/>
      <c r="K3130"/>
    </row>
    <row r="3131" spans="10:11">
      <c r="J3131"/>
      <c r="K3131"/>
    </row>
    <row r="3132" spans="10:11">
      <c r="J3132"/>
      <c r="K3132"/>
    </row>
    <row r="3133" spans="10:11">
      <c r="J3133"/>
      <c r="K3133"/>
    </row>
    <row r="3134" spans="10:11">
      <c r="J3134"/>
      <c r="K3134"/>
    </row>
    <row r="3135" spans="10:11">
      <c r="J3135"/>
      <c r="K3135"/>
    </row>
    <row r="3136" spans="10:11">
      <c r="J3136"/>
      <c r="K3136"/>
    </row>
    <row r="3137" spans="10:11">
      <c r="J3137"/>
      <c r="K3137"/>
    </row>
    <row r="3138" spans="10:11">
      <c r="J3138"/>
      <c r="K3138"/>
    </row>
    <row r="3139" spans="10:11">
      <c r="J3139"/>
      <c r="K3139"/>
    </row>
    <row r="3140" spans="10:11">
      <c r="J3140"/>
      <c r="K3140"/>
    </row>
    <row r="3141" spans="10:11">
      <c r="J3141"/>
      <c r="K3141"/>
    </row>
    <row r="3142" spans="10:11">
      <c r="J3142"/>
      <c r="K3142"/>
    </row>
    <row r="3143" spans="10:11">
      <c r="J3143"/>
      <c r="K3143"/>
    </row>
    <row r="3144" spans="10:11">
      <c r="J3144"/>
      <c r="K3144"/>
    </row>
    <row r="3145" spans="10:11">
      <c r="J3145"/>
      <c r="K3145"/>
    </row>
    <row r="3146" spans="10:11">
      <c r="J3146"/>
      <c r="K3146"/>
    </row>
    <row r="3147" spans="10:11">
      <c r="J3147"/>
      <c r="K3147"/>
    </row>
    <row r="3148" spans="10:11">
      <c r="J3148"/>
      <c r="K3148"/>
    </row>
    <row r="3149" spans="10:11">
      <c r="J3149"/>
      <c r="K3149"/>
    </row>
    <row r="3150" spans="10:11">
      <c r="J3150"/>
      <c r="K3150"/>
    </row>
    <row r="3151" spans="10:11">
      <c r="J3151"/>
      <c r="K3151"/>
    </row>
    <row r="3152" spans="10:11">
      <c r="J3152"/>
      <c r="K3152"/>
    </row>
    <row r="3153" spans="10:11">
      <c r="J3153"/>
      <c r="K3153"/>
    </row>
    <row r="3154" spans="10:11">
      <c r="J3154"/>
      <c r="K3154"/>
    </row>
    <row r="3155" spans="10:11">
      <c r="J3155"/>
      <c r="K3155"/>
    </row>
    <row r="3156" spans="10:11">
      <c r="J3156"/>
      <c r="K3156"/>
    </row>
    <row r="3157" spans="10:11">
      <c r="J3157"/>
      <c r="K3157"/>
    </row>
    <row r="3158" spans="10:11">
      <c r="J3158"/>
      <c r="K3158"/>
    </row>
    <row r="3159" spans="10:11">
      <c r="J3159"/>
      <c r="K3159"/>
    </row>
    <row r="3160" spans="10:11">
      <c r="J3160"/>
      <c r="K3160"/>
    </row>
    <row r="3161" spans="10:11">
      <c r="J3161"/>
      <c r="K3161"/>
    </row>
    <row r="3162" spans="10:11">
      <c r="J3162"/>
      <c r="K3162"/>
    </row>
    <row r="3163" spans="10:11">
      <c r="J3163"/>
      <c r="K3163"/>
    </row>
    <row r="3164" spans="10:11">
      <c r="J3164"/>
      <c r="K3164"/>
    </row>
    <row r="3165" spans="10:11">
      <c r="J3165"/>
      <c r="K3165"/>
    </row>
    <row r="3166" spans="10:11">
      <c r="J3166"/>
      <c r="K3166"/>
    </row>
    <row r="3167" spans="10:11">
      <c r="J3167"/>
      <c r="K3167"/>
    </row>
    <row r="3168" spans="10:11">
      <c r="J3168"/>
      <c r="K3168"/>
    </row>
    <row r="3169" spans="10:11">
      <c r="J3169"/>
      <c r="K3169"/>
    </row>
    <row r="3170" spans="10:11">
      <c r="J3170"/>
      <c r="K3170"/>
    </row>
    <row r="3171" spans="10:11">
      <c r="J3171"/>
      <c r="K3171"/>
    </row>
    <row r="3172" spans="10:11">
      <c r="J3172"/>
      <c r="K3172"/>
    </row>
    <row r="3173" spans="10:11">
      <c r="J3173"/>
      <c r="K3173"/>
    </row>
    <row r="3174" spans="10:11">
      <c r="J3174"/>
      <c r="K3174"/>
    </row>
    <row r="3175" spans="10:11">
      <c r="J3175"/>
      <c r="K3175"/>
    </row>
    <row r="3176" spans="10:11">
      <c r="J3176"/>
      <c r="K3176"/>
    </row>
    <row r="3177" spans="10:11">
      <c r="J3177"/>
      <c r="K3177"/>
    </row>
    <row r="3178" spans="10:11">
      <c r="J3178"/>
      <c r="K3178"/>
    </row>
    <row r="3179" spans="10:11">
      <c r="J3179"/>
      <c r="K3179"/>
    </row>
    <row r="3180" spans="10:11">
      <c r="J3180"/>
      <c r="K3180"/>
    </row>
    <row r="3181" spans="10:11">
      <c r="J3181"/>
      <c r="K3181"/>
    </row>
    <row r="3182" spans="10:11">
      <c r="J3182"/>
      <c r="K3182"/>
    </row>
    <row r="3183" spans="10:11">
      <c r="J3183"/>
      <c r="K3183"/>
    </row>
    <row r="3184" spans="10:11">
      <c r="J3184"/>
      <c r="K3184"/>
    </row>
    <row r="3185" spans="10:11">
      <c r="J3185"/>
      <c r="K3185"/>
    </row>
    <row r="3186" spans="10:11">
      <c r="J3186"/>
      <c r="K3186"/>
    </row>
    <row r="3187" spans="10:11">
      <c r="J3187"/>
      <c r="K3187"/>
    </row>
    <row r="3188" spans="10:11">
      <c r="J3188"/>
      <c r="K3188"/>
    </row>
    <row r="3189" spans="10:11">
      <c r="J3189"/>
      <c r="K3189"/>
    </row>
    <row r="3190" spans="10:11">
      <c r="J3190"/>
      <c r="K3190"/>
    </row>
    <row r="3191" spans="10:11">
      <c r="J3191"/>
      <c r="K3191"/>
    </row>
    <row r="3192" spans="10:11">
      <c r="J3192"/>
      <c r="K3192"/>
    </row>
    <row r="3193" spans="10:11">
      <c r="J3193"/>
      <c r="K3193"/>
    </row>
    <row r="3194" spans="10:11">
      <c r="J3194"/>
      <c r="K3194"/>
    </row>
    <row r="3195" spans="10:11">
      <c r="J3195"/>
      <c r="K3195"/>
    </row>
    <row r="3196" spans="10:11">
      <c r="J3196"/>
      <c r="K3196"/>
    </row>
    <row r="3197" spans="10:11">
      <c r="J3197"/>
      <c r="K3197"/>
    </row>
    <row r="3198" spans="10:11">
      <c r="J3198"/>
      <c r="K3198"/>
    </row>
    <row r="3199" spans="10:11">
      <c r="J3199"/>
      <c r="K3199"/>
    </row>
    <row r="3200" spans="10:11">
      <c r="J3200"/>
      <c r="K3200"/>
    </row>
    <row r="3201" spans="10:11">
      <c r="J3201"/>
      <c r="K3201"/>
    </row>
    <row r="3202" spans="10:11">
      <c r="J3202"/>
      <c r="K3202"/>
    </row>
    <row r="3203" spans="10:11">
      <c r="J3203"/>
      <c r="K3203"/>
    </row>
    <row r="3204" spans="10:11">
      <c r="J3204"/>
      <c r="K3204"/>
    </row>
    <row r="3205" spans="10:11">
      <c r="J3205"/>
      <c r="K3205"/>
    </row>
    <row r="3206" spans="10:11">
      <c r="J3206"/>
      <c r="K3206"/>
    </row>
    <row r="3207" spans="10:11">
      <c r="J3207"/>
      <c r="K3207"/>
    </row>
    <row r="3208" spans="10:11">
      <c r="J3208"/>
      <c r="K3208"/>
    </row>
    <row r="3209" spans="10:11">
      <c r="J3209"/>
      <c r="K3209"/>
    </row>
    <row r="3210" spans="10:11">
      <c r="J3210"/>
      <c r="K3210"/>
    </row>
    <row r="3211" spans="10:11">
      <c r="J3211"/>
      <c r="K3211"/>
    </row>
    <row r="3212" spans="10:11">
      <c r="J3212"/>
      <c r="K3212"/>
    </row>
    <row r="3213" spans="10:11">
      <c r="J3213"/>
      <c r="K3213"/>
    </row>
    <row r="3214" spans="10:11">
      <c r="J3214"/>
      <c r="K3214"/>
    </row>
    <row r="3215" spans="10:11">
      <c r="J3215"/>
      <c r="K3215"/>
    </row>
    <row r="3216" spans="10:11">
      <c r="J3216"/>
      <c r="K3216"/>
    </row>
    <row r="3217" spans="10:11">
      <c r="J3217"/>
      <c r="K3217"/>
    </row>
    <row r="3218" spans="10:11">
      <c r="J3218"/>
      <c r="K3218"/>
    </row>
    <row r="3219" spans="10:11">
      <c r="J3219"/>
      <c r="K3219"/>
    </row>
    <row r="3220" spans="10:11">
      <c r="J3220"/>
      <c r="K3220"/>
    </row>
    <row r="3221" spans="10:11">
      <c r="J3221"/>
      <c r="K3221"/>
    </row>
    <row r="3222" spans="10:11">
      <c r="J3222"/>
      <c r="K3222"/>
    </row>
    <row r="3223" spans="10:11">
      <c r="J3223"/>
      <c r="K3223"/>
    </row>
    <row r="3224" spans="10:11">
      <c r="J3224"/>
      <c r="K3224"/>
    </row>
    <row r="3225" spans="10:11">
      <c r="J3225"/>
      <c r="K3225"/>
    </row>
    <row r="3226" spans="10:11">
      <c r="J3226"/>
      <c r="K3226"/>
    </row>
    <row r="3227" spans="10:11">
      <c r="J3227"/>
      <c r="K3227"/>
    </row>
    <row r="3228" spans="10:11">
      <c r="J3228"/>
      <c r="K3228"/>
    </row>
    <row r="3229" spans="10:11">
      <c r="J3229"/>
      <c r="K3229"/>
    </row>
    <row r="3230" spans="10:11">
      <c r="J3230"/>
      <c r="K3230"/>
    </row>
    <row r="3231" spans="10:11">
      <c r="J3231"/>
      <c r="K3231"/>
    </row>
    <row r="3232" spans="10:11">
      <c r="J3232"/>
      <c r="K3232"/>
    </row>
    <row r="3233" spans="10:11">
      <c r="J3233"/>
      <c r="K3233"/>
    </row>
    <row r="3234" spans="10:11">
      <c r="J3234"/>
      <c r="K3234"/>
    </row>
    <row r="3235" spans="10:11">
      <c r="J3235"/>
      <c r="K3235"/>
    </row>
    <row r="3236" spans="10:11">
      <c r="J3236"/>
      <c r="K3236"/>
    </row>
    <row r="3237" spans="10:11">
      <c r="J3237"/>
      <c r="K3237"/>
    </row>
    <row r="3238" spans="10:11">
      <c r="J3238"/>
      <c r="K3238"/>
    </row>
    <row r="3239" spans="10:11">
      <c r="J3239"/>
      <c r="K3239"/>
    </row>
    <row r="3240" spans="10:11">
      <c r="J3240"/>
      <c r="K3240"/>
    </row>
    <row r="3241" spans="10:11">
      <c r="J3241"/>
      <c r="K3241"/>
    </row>
    <row r="3242" spans="10:11">
      <c r="J3242"/>
      <c r="K3242"/>
    </row>
    <row r="3243" spans="10:11">
      <c r="J3243"/>
      <c r="K3243"/>
    </row>
    <row r="3244" spans="10:11">
      <c r="J3244"/>
      <c r="K3244"/>
    </row>
    <row r="3245" spans="10:11">
      <c r="J3245"/>
      <c r="K3245"/>
    </row>
    <row r="3246" spans="10:11">
      <c r="J3246"/>
      <c r="K3246"/>
    </row>
    <row r="3247" spans="10:11">
      <c r="J3247"/>
      <c r="K3247"/>
    </row>
    <row r="3248" spans="10:11">
      <c r="J3248"/>
      <c r="K3248"/>
    </row>
    <row r="3249" spans="10:11">
      <c r="J3249"/>
      <c r="K3249"/>
    </row>
    <row r="3250" spans="10:11">
      <c r="J3250"/>
      <c r="K3250"/>
    </row>
    <row r="3251" spans="10:11">
      <c r="J3251"/>
      <c r="K3251"/>
    </row>
    <row r="3252" spans="10:11">
      <c r="J3252"/>
      <c r="K3252"/>
    </row>
    <row r="3253" spans="10:11">
      <c r="J3253"/>
      <c r="K3253"/>
    </row>
    <row r="3254" spans="10:11">
      <c r="J3254"/>
      <c r="K3254"/>
    </row>
    <row r="3255" spans="10:11">
      <c r="J3255"/>
      <c r="K3255"/>
    </row>
    <row r="3256" spans="10:11">
      <c r="J3256"/>
      <c r="K3256"/>
    </row>
    <row r="3257" spans="10:11">
      <c r="J3257"/>
      <c r="K3257"/>
    </row>
    <row r="3258" spans="10:11">
      <c r="J3258"/>
      <c r="K3258"/>
    </row>
    <row r="3259" spans="10:11">
      <c r="J3259"/>
      <c r="K3259"/>
    </row>
    <row r="3260" spans="10:11">
      <c r="J3260"/>
      <c r="K3260"/>
    </row>
    <row r="3261" spans="10:11">
      <c r="J3261"/>
      <c r="K3261"/>
    </row>
    <row r="3262" spans="10:11">
      <c r="J3262"/>
      <c r="K3262"/>
    </row>
    <row r="3263" spans="10:11">
      <c r="J3263"/>
      <c r="K3263"/>
    </row>
    <row r="3264" spans="10:11">
      <c r="J3264"/>
      <c r="K3264"/>
    </row>
    <row r="3265" spans="10:11">
      <c r="J3265"/>
      <c r="K3265"/>
    </row>
    <row r="3266" spans="10:11">
      <c r="J3266"/>
      <c r="K3266"/>
    </row>
    <row r="3267" spans="10:11">
      <c r="J3267"/>
      <c r="K3267"/>
    </row>
    <row r="3268" spans="10:11">
      <c r="J3268"/>
      <c r="K3268"/>
    </row>
    <row r="3269" spans="10:11">
      <c r="J3269"/>
      <c r="K3269"/>
    </row>
    <row r="3270" spans="10:11">
      <c r="J3270"/>
      <c r="K3270"/>
    </row>
    <row r="3271" spans="10:11">
      <c r="J3271"/>
      <c r="K3271"/>
    </row>
    <row r="3272" spans="10:11">
      <c r="J3272"/>
      <c r="K3272"/>
    </row>
    <row r="3273" spans="10:11">
      <c r="J3273"/>
      <c r="K3273"/>
    </row>
    <row r="3274" spans="10:11">
      <c r="J3274"/>
      <c r="K3274"/>
    </row>
    <row r="3275" spans="10:11">
      <c r="J3275"/>
      <c r="K3275"/>
    </row>
    <row r="3276" spans="10:11">
      <c r="J3276"/>
      <c r="K3276"/>
    </row>
    <row r="3277" spans="10:11">
      <c r="J3277"/>
      <c r="K3277"/>
    </row>
    <row r="3278" spans="10:11">
      <c r="J3278"/>
      <c r="K3278"/>
    </row>
    <row r="3279" spans="10:11">
      <c r="J3279"/>
      <c r="K3279"/>
    </row>
    <row r="3280" spans="10:11">
      <c r="J3280"/>
      <c r="K3280"/>
    </row>
    <row r="3281" spans="10:11">
      <c r="J3281"/>
      <c r="K3281"/>
    </row>
    <row r="3282" spans="10:11">
      <c r="J3282"/>
      <c r="K3282"/>
    </row>
    <row r="3283" spans="10:11">
      <c r="J3283"/>
      <c r="K3283"/>
    </row>
    <row r="3284" spans="10:11">
      <c r="J3284"/>
      <c r="K3284"/>
    </row>
    <row r="3285" spans="10:11">
      <c r="J3285"/>
      <c r="K3285"/>
    </row>
    <row r="3286" spans="10:11">
      <c r="J3286"/>
      <c r="K3286"/>
    </row>
    <row r="3287" spans="10:11">
      <c r="J3287"/>
      <c r="K3287"/>
    </row>
    <row r="3288" spans="10:11">
      <c r="J3288"/>
      <c r="K3288"/>
    </row>
    <row r="3289" spans="10:11">
      <c r="J3289"/>
      <c r="K3289"/>
    </row>
    <row r="3290" spans="10:11">
      <c r="J3290"/>
      <c r="K3290"/>
    </row>
    <row r="3291" spans="10:11">
      <c r="J3291"/>
      <c r="K3291"/>
    </row>
    <row r="3292" spans="10:11">
      <c r="J3292"/>
      <c r="K3292"/>
    </row>
    <row r="3293" spans="10:11">
      <c r="J3293"/>
      <c r="K3293"/>
    </row>
    <row r="3294" spans="10:11">
      <c r="J3294"/>
      <c r="K3294"/>
    </row>
    <row r="3295" spans="10:11">
      <c r="J3295"/>
      <c r="K3295"/>
    </row>
    <row r="3296" spans="10:11">
      <c r="J3296"/>
      <c r="K3296"/>
    </row>
    <row r="3297" spans="10:11">
      <c r="J3297"/>
      <c r="K3297"/>
    </row>
    <row r="3298" spans="10:11">
      <c r="J3298"/>
      <c r="K3298"/>
    </row>
    <row r="3299" spans="10:11">
      <c r="J3299"/>
      <c r="K3299"/>
    </row>
    <row r="3300" spans="10:11">
      <c r="J3300"/>
      <c r="K3300"/>
    </row>
    <row r="3301" spans="10:11">
      <c r="J3301"/>
      <c r="K3301"/>
    </row>
    <row r="3302" spans="10:11">
      <c r="J3302"/>
      <c r="K3302"/>
    </row>
    <row r="3303" spans="10:11">
      <c r="J3303"/>
      <c r="K3303"/>
    </row>
    <row r="3304" spans="10:11">
      <c r="J3304"/>
      <c r="K3304"/>
    </row>
    <row r="3305" spans="10:11">
      <c r="J3305"/>
      <c r="K3305"/>
    </row>
    <row r="3306" spans="10:11">
      <c r="J3306"/>
      <c r="K3306"/>
    </row>
    <row r="3307" spans="10:11">
      <c r="J3307"/>
      <c r="K3307"/>
    </row>
    <row r="3308" spans="10:11">
      <c r="J3308"/>
      <c r="K3308"/>
    </row>
    <row r="3309" spans="10:11">
      <c r="J3309"/>
      <c r="K3309"/>
    </row>
    <row r="3310" spans="10:11">
      <c r="J3310"/>
      <c r="K3310"/>
    </row>
    <row r="3311" spans="10:11">
      <c r="J3311"/>
      <c r="K3311"/>
    </row>
    <row r="3312" spans="10:11">
      <c r="J3312"/>
      <c r="K3312"/>
    </row>
    <row r="3313" spans="10:11">
      <c r="J3313"/>
      <c r="K3313"/>
    </row>
    <row r="3314" spans="10:11">
      <c r="J3314"/>
      <c r="K3314"/>
    </row>
    <row r="3315" spans="10:11">
      <c r="J3315"/>
      <c r="K3315"/>
    </row>
    <row r="3316" spans="10:11">
      <c r="J3316"/>
      <c r="K3316"/>
    </row>
    <row r="3317" spans="10:11">
      <c r="J3317"/>
      <c r="K3317"/>
    </row>
    <row r="3318" spans="10:11">
      <c r="J3318"/>
      <c r="K3318"/>
    </row>
    <row r="3319" spans="10:11">
      <c r="J3319"/>
      <c r="K3319"/>
    </row>
    <row r="3320" spans="10:11">
      <c r="J3320"/>
      <c r="K3320"/>
    </row>
    <row r="3321" spans="10:11">
      <c r="J3321"/>
      <c r="K3321"/>
    </row>
    <row r="3322" spans="10:11">
      <c r="J3322"/>
      <c r="K3322"/>
    </row>
    <row r="3323" spans="10:11">
      <c r="J3323"/>
      <c r="K3323"/>
    </row>
    <row r="3324" spans="10:11">
      <c r="J3324"/>
      <c r="K3324"/>
    </row>
    <row r="3325" spans="10:11">
      <c r="J3325"/>
      <c r="K3325"/>
    </row>
    <row r="3326" spans="10:11">
      <c r="J3326"/>
      <c r="K3326"/>
    </row>
    <row r="3327" spans="10:11">
      <c r="J3327"/>
      <c r="K3327"/>
    </row>
    <row r="3328" spans="10:11">
      <c r="J3328"/>
      <c r="K3328"/>
    </row>
    <row r="3329" spans="10:11">
      <c r="J3329"/>
      <c r="K3329"/>
    </row>
    <row r="3330" spans="10:11">
      <c r="J3330"/>
      <c r="K3330"/>
    </row>
    <row r="3331" spans="10:11">
      <c r="J3331"/>
      <c r="K3331"/>
    </row>
    <row r="3332" spans="10:11">
      <c r="J3332"/>
      <c r="K3332"/>
    </row>
    <row r="3333" spans="10:11">
      <c r="J3333"/>
      <c r="K3333"/>
    </row>
    <row r="3334" spans="10:11">
      <c r="J3334"/>
      <c r="K3334"/>
    </row>
    <row r="3335" spans="10:11">
      <c r="J3335"/>
      <c r="K3335"/>
    </row>
    <row r="3336" spans="10:11">
      <c r="J3336"/>
      <c r="K3336"/>
    </row>
    <row r="3337" spans="10:11">
      <c r="J3337"/>
      <c r="K3337"/>
    </row>
    <row r="3338" spans="10:11">
      <c r="J3338"/>
      <c r="K3338"/>
    </row>
    <row r="3339" spans="10:11">
      <c r="J3339"/>
      <c r="K3339"/>
    </row>
    <row r="3340" spans="10:11">
      <c r="J3340"/>
      <c r="K3340"/>
    </row>
    <row r="3341" spans="10:11">
      <c r="J3341"/>
      <c r="K3341"/>
    </row>
    <row r="3342" spans="10:11">
      <c r="J3342"/>
      <c r="K3342"/>
    </row>
    <row r="3343" spans="10:11">
      <c r="J3343"/>
      <c r="K3343"/>
    </row>
    <row r="3344" spans="10:11">
      <c r="J3344"/>
      <c r="K3344"/>
    </row>
    <row r="3345" spans="10:11">
      <c r="J3345"/>
      <c r="K3345"/>
    </row>
    <row r="3346" spans="10:11">
      <c r="J3346"/>
      <c r="K3346"/>
    </row>
    <row r="3347" spans="10:11">
      <c r="J3347"/>
      <c r="K3347"/>
    </row>
    <row r="3348" spans="10:11">
      <c r="J3348"/>
      <c r="K3348"/>
    </row>
    <row r="3349" spans="10:11">
      <c r="J3349"/>
      <c r="K3349"/>
    </row>
    <row r="3350" spans="10:11">
      <c r="J3350"/>
      <c r="K3350"/>
    </row>
    <row r="3351" spans="10:11">
      <c r="J3351"/>
      <c r="K3351"/>
    </row>
    <row r="3352" spans="10:11">
      <c r="J3352"/>
      <c r="K3352"/>
    </row>
    <row r="3353" spans="10:11">
      <c r="J3353"/>
      <c r="K3353"/>
    </row>
    <row r="3354" spans="10:11">
      <c r="J3354"/>
      <c r="K3354"/>
    </row>
    <row r="3355" spans="10:11">
      <c r="J3355"/>
      <c r="K3355"/>
    </row>
    <row r="3356" spans="10:11">
      <c r="J3356"/>
      <c r="K3356"/>
    </row>
    <row r="3357" spans="10:11">
      <c r="J3357"/>
      <c r="K3357"/>
    </row>
    <row r="3358" spans="10:11">
      <c r="J3358"/>
      <c r="K3358"/>
    </row>
    <row r="3359" spans="10:11">
      <c r="J3359"/>
      <c r="K3359"/>
    </row>
    <row r="3360" spans="10:11">
      <c r="J3360"/>
      <c r="K3360"/>
    </row>
    <row r="3361" spans="10:11">
      <c r="J3361"/>
      <c r="K3361"/>
    </row>
    <row r="3362" spans="10:11">
      <c r="J3362"/>
      <c r="K3362"/>
    </row>
    <row r="3363" spans="10:11">
      <c r="J3363"/>
      <c r="K3363"/>
    </row>
    <row r="3364" spans="10:11">
      <c r="J3364"/>
      <c r="K3364"/>
    </row>
    <row r="3365" spans="10:11">
      <c r="J3365"/>
      <c r="K3365"/>
    </row>
    <row r="3366" spans="10:11">
      <c r="J3366"/>
      <c r="K3366"/>
    </row>
    <row r="3367" spans="10:11">
      <c r="J3367"/>
      <c r="K3367"/>
    </row>
    <row r="3368" spans="10:11">
      <c r="J3368"/>
      <c r="K3368"/>
    </row>
    <row r="3369" spans="10:11">
      <c r="J3369"/>
      <c r="K3369"/>
    </row>
    <row r="3370" spans="10:11">
      <c r="J3370"/>
      <c r="K3370"/>
    </row>
    <row r="3371" spans="10:11">
      <c r="J3371"/>
      <c r="K3371"/>
    </row>
    <row r="3372" spans="10:11">
      <c r="J3372"/>
      <c r="K3372"/>
    </row>
    <row r="3373" spans="10:11">
      <c r="J3373"/>
      <c r="K3373"/>
    </row>
    <row r="3374" spans="10:11">
      <c r="J3374"/>
      <c r="K3374"/>
    </row>
    <row r="3375" spans="10:11">
      <c r="J3375"/>
      <c r="K3375"/>
    </row>
    <row r="3376" spans="10:11">
      <c r="J3376"/>
      <c r="K3376"/>
    </row>
    <row r="3377" spans="10:11">
      <c r="J3377"/>
      <c r="K3377"/>
    </row>
    <row r="3378" spans="10:11">
      <c r="J3378"/>
      <c r="K3378"/>
    </row>
    <row r="3379" spans="10:11">
      <c r="J3379"/>
      <c r="K3379"/>
    </row>
    <row r="3380" spans="10:11">
      <c r="J3380"/>
      <c r="K3380"/>
    </row>
    <row r="3381" spans="10:11">
      <c r="J3381"/>
      <c r="K3381"/>
    </row>
    <row r="3382" spans="10:11">
      <c r="J3382"/>
      <c r="K3382"/>
    </row>
    <row r="3383" spans="10:11">
      <c r="J3383"/>
      <c r="K3383"/>
    </row>
    <row r="3384" spans="10:11">
      <c r="J3384"/>
      <c r="K3384"/>
    </row>
    <row r="3385" spans="10:11">
      <c r="J3385"/>
      <c r="K3385"/>
    </row>
    <row r="3386" spans="10:11">
      <c r="J3386"/>
      <c r="K3386"/>
    </row>
    <row r="3387" spans="10:11">
      <c r="J3387"/>
      <c r="K3387"/>
    </row>
    <row r="3388" spans="10:11">
      <c r="J3388"/>
      <c r="K3388"/>
    </row>
    <row r="3389" spans="10:11">
      <c r="J3389"/>
      <c r="K3389"/>
    </row>
    <row r="3390" spans="10:11">
      <c r="J3390"/>
      <c r="K3390"/>
    </row>
    <row r="3391" spans="10:11">
      <c r="J3391"/>
      <c r="K3391"/>
    </row>
    <row r="3392" spans="10:11">
      <c r="J3392"/>
      <c r="K3392"/>
    </row>
    <row r="3393" spans="10:11">
      <c r="J3393"/>
      <c r="K3393"/>
    </row>
    <row r="3394" spans="10:11">
      <c r="J3394"/>
      <c r="K3394"/>
    </row>
    <row r="3395" spans="10:11">
      <c r="J3395"/>
      <c r="K3395"/>
    </row>
    <row r="3396" spans="10:11">
      <c r="J3396"/>
      <c r="K3396"/>
    </row>
    <row r="3397" spans="10:11">
      <c r="J3397"/>
      <c r="K3397"/>
    </row>
    <row r="3398" spans="10:11">
      <c r="J3398"/>
      <c r="K3398"/>
    </row>
    <row r="3399" spans="10:11">
      <c r="J3399"/>
      <c r="K3399"/>
    </row>
    <row r="3400" spans="10:11">
      <c r="J3400"/>
      <c r="K3400"/>
    </row>
    <row r="3401" spans="10:11">
      <c r="J3401"/>
      <c r="K3401"/>
    </row>
    <row r="3402" spans="10:11">
      <c r="J3402"/>
      <c r="K3402"/>
    </row>
    <row r="3403" spans="10:11">
      <c r="J3403"/>
      <c r="K3403"/>
    </row>
    <row r="3404" spans="10:11">
      <c r="J3404"/>
      <c r="K3404"/>
    </row>
    <row r="3405" spans="10:11">
      <c r="J3405"/>
      <c r="K3405"/>
    </row>
    <row r="3406" spans="10:11">
      <c r="J3406"/>
      <c r="K3406"/>
    </row>
    <row r="3407" spans="10:11">
      <c r="J3407"/>
      <c r="K3407"/>
    </row>
    <row r="3408" spans="10:11">
      <c r="J3408"/>
      <c r="K3408"/>
    </row>
    <row r="3409" spans="10:11">
      <c r="J3409"/>
      <c r="K3409"/>
    </row>
    <row r="3410" spans="10:11">
      <c r="J3410"/>
      <c r="K3410"/>
    </row>
    <row r="3411" spans="10:11">
      <c r="J3411"/>
      <c r="K3411"/>
    </row>
    <row r="3412" spans="10:11">
      <c r="J3412"/>
      <c r="K3412"/>
    </row>
    <row r="3413" spans="10:11">
      <c r="J3413"/>
      <c r="K3413"/>
    </row>
    <row r="3414" spans="10:11">
      <c r="J3414"/>
      <c r="K3414"/>
    </row>
    <row r="3415" spans="10:11">
      <c r="J3415"/>
      <c r="K3415"/>
    </row>
    <row r="3416" spans="10:11">
      <c r="J3416"/>
      <c r="K3416"/>
    </row>
    <row r="3417" spans="10:11">
      <c r="J3417"/>
      <c r="K3417"/>
    </row>
    <row r="3418" spans="10:11">
      <c r="J3418"/>
      <c r="K3418"/>
    </row>
    <row r="3419" spans="10:11">
      <c r="J3419"/>
      <c r="K3419"/>
    </row>
    <row r="3420" spans="10:11">
      <c r="J3420"/>
      <c r="K3420"/>
    </row>
    <row r="3421" spans="10:11">
      <c r="J3421"/>
      <c r="K3421"/>
    </row>
    <row r="3422" spans="10:11">
      <c r="J3422"/>
      <c r="K3422"/>
    </row>
    <row r="3423" spans="10:11">
      <c r="J3423"/>
      <c r="K3423"/>
    </row>
    <row r="3424" spans="10:11">
      <c r="J3424"/>
      <c r="K3424"/>
    </row>
    <row r="3425" spans="10:11">
      <c r="J3425"/>
      <c r="K3425"/>
    </row>
    <row r="3426" spans="10:11">
      <c r="J3426"/>
      <c r="K3426"/>
    </row>
    <row r="3427" spans="10:11">
      <c r="J3427"/>
      <c r="K3427"/>
    </row>
    <row r="3428" spans="10:11">
      <c r="J3428"/>
      <c r="K3428"/>
    </row>
    <row r="3429" spans="10:11">
      <c r="J3429"/>
      <c r="K3429"/>
    </row>
    <row r="3430" spans="10:11">
      <c r="J3430"/>
      <c r="K3430"/>
    </row>
    <row r="3431" spans="10:11">
      <c r="J3431"/>
      <c r="K3431"/>
    </row>
    <row r="3432" spans="10:11">
      <c r="J3432"/>
      <c r="K3432"/>
    </row>
    <row r="3433" spans="10:11">
      <c r="J3433"/>
      <c r="K3433"/>
    </row>
    <row r="3434" spans="10:11">
      <c r="J3434"/>
      <c r="K3434"/>
    </row>
    <row r="3435" spans="10:11">
      <c r="J3435"/>
      <c r="K3435"/>
    </row>
    <row r="3436" spans="10:11">
      <c r="J3436"/>
      <c r="K3436"/>
    </row>
    <row r="3437" spans="10:11">
      <c r="J3437"/>
      <c r="K3437"/>
    </row>
    <row r="3438" spans="10:11">
      <c r="J3438"/>
      <c r="K3438"/>
    </row>
    <row r="3439" spans="10:11">
      <c r="J3439"/>
      <c r="K3439"/>
    </row>
    <row r="3440" spans="10:11">
      <c r="J3440"/>
      <c r="K3440"/>
    </row>
    <row r="3441" spans="10:11">
      <c r="J3441"/>
      <c r="K3441"/>
    </row>
    <row r="3442" spans="10:11">
      <c r="J3442"/>
      <c r="K3442"/>
    </row>
    <row r="3443" spans="10:11">
      <c r="J3443"/>
      <c r="K3443"/>
    </row>
    <row r="3444" spans="10:11">
      <c r="J3444"/>
      <c r="K3444"/>
    </row>
    <row r="3445" spans="10:11">
      <c r="J3445"/>
      <c r="K3445"/>
    </row>
    <row r="3446" spans="10:11">
      <c r="J3446"/>
      <c r="K3446"/>
    </row>
    <row r="3447" spans="10:11">
      <c r="J3447"/>
      <c r="K3447"/>
    </row>
    <row r="3448" spans="10:11">
      <c r="J3448"/>
      <c r="K3448"/>
    </row>
    <row r="3449" spans="10:11">
      <c r="J3449"/>
      <c r="K3449"/>
    </row>
    <row r="3450" spans="10:11">
      <c r="J3450"/>
      <c r="K3450"/>
    </row>
    <row r="3451" spans="10:11">
      <c r="J3451"/>
      <c r="K3451"/>
    </row>
    <row r="3452" spans="10:11">
      <c r="J3452"/>
      <c r="K3452"/>
    </row>
    <row r="3453" spans="10:11">
      <c r="J3453"/>
      <c r="K3453"/>
    </row>
    <row r="3454" spans="10:11">
      <c r="J3454"/>
      <c r="K3454"/>
    </row>
    <row r="3455" spans="10:11">
      <c r="J3455"/>
      <c r="K3455"/>
    </row>
    <row r="3456" spans="10:11">
      <c r="J3456"/>
      <c r="K3456"/>
    </row>
    <row r="3457" spans="10:11">
      <c r="J3457"/>
      <c r="K3457"/>
    </row>
    <row r="3458" spans="10:11">
      <c r="J3458"/>
      <c r="K3458"/>
    </row>
    <row r="3459" spans="10:11">
      <c r="J3459"/>
      <c r="K3459"/>
    </row>
    <row r="3460" spans="10:11">
      <c r="J3460"/>
      <c r="K3460"/>
    </row>
    <row r="3461" spans="10:11">
      <c r="J3461"/>
      <c r="K3461"/>
    </row>
    <row r="3462" spans="10:11">
      <c r="J3462"/>
      <c r="K3462"/>
    </row>
    <row r="3463" spans="10:11">
      <c r="J3463"/>
      <c r="K3463"/>
    </row>
    <row r="3464" spans="10:11">
      <c r="J3464"/>
      <c r="K3464"/>
    </row>
    <row r="3465" spans="10:11">
      <c r="J3465"/>
      <c r="K3465"/>
    </row>
    <row r="3466" spans="10:11">
      <c r="J3466"/>
      <c r="K3466"/>
    </row>
    <row r="3467" spans="10:11">
      <c r="J3467"/>
      <c r="K3467"/>
    </row>
    <row r="3468" spans="10:11">
      <c r="J3468"/>
      <c r="K3468"/>
    </row>
    <row r="3469" spans="10:11">
      <c r="J3469"/>
      <c r="K3469"/>
    </row>
    <row r="3470" spans="10:11">
      <c r="J3470"/>
      <c r="K3470"/>
    </row>
    <row r="3471" spans="10:11">
      <c r="J3471"/>
      <c r="K3471"/>
    </row>
    <row r="3472" spans="10:11">
      <c r="J3472"/>
      <c r="K3472"/>
    </row>
    <row r="3473" spans="10:11">
      <c r="J3473"/>
      <c r="K3473"/>
    </row>
    <row r="3474" spans="10:11">
      <c r="J3474"/>
      <c r="K3474"/>
    </row>
    <row r="3475" spans="10:11">
      <c r="J3475"/>
      <c r="K3475"/>
    </row>
    <row r="3476" spans="10:11">
      <c r="J3476"/>
      <c r="K3476"/>
    </row>
    <row r="3477" spans="10:11">
      <c r="J3477"/>
      <c r="K3477"/>
    </row>
    <row r="3478" spans="10:11">
      <c r="J3478"/>
      <c r="K3478"/>
    </row>
    <row r="3479" spans="10:11">
      <c r="J3479"/>
      <c r="K3479"/>
    </row>
    <row r="3480" spans="10:11">
      <c r="J3480"/>
      <c r="K3480"/>
    </row>
    <row r="3481" spans="10:11">
      <c r="J3481"/>
      <c r="K3481"/>
    </row>
    <row r="3482" spans="10:11">
      <c r="J3482"/>
      <c r="K3482"/>
    </row>
    <row r="3483" spans="10:11">
      <c r="J3483"/>
      <c r="K3483"/>
    </row>
    <row r="3484" spans="10:11">
      <c r="J3484"/>
      <c r="K3484"/>
    </row>
    <row r="3485" spans="10:11">
      <c r="J3485"/>
      <c r="K3485"/>
    </row>
    <row r="3486" spans="10:11">
      <c r="J3486"/>
      <c r="K3486"/>
    </row>
    <row r="3487" spans="10:11">
      <c r="J3487"/>
      <c r="K3487"/>
    </row>
    <row r="3488" spans="10:11">
      <c r="J3488"/>
      <c r="K3488"/>
    </row>
    <row r="3489" spans="10:11">
      <c r="J3489"/>
      <c r="K3489"/>
    </row>
    <row r="3490" spans="10:11">
      <c r="J3490"/>
      <c r="K3490"/>
    </row>
    <row r="3491" spans="10:11">
      <c r="J3491"/>
      <c r="K3491"/>
    </row>
    <row r="3492" spans="10:11">
      <c r="J3492"/>
      <c r="K3492"/>
    </row>
    <row r="3493" spans="10:11">
      <c r="J3493"/>
      <c r="K3493"/>
    </row>
    <row r="3494" spans="10:11">
      <c r="J3494"/>
      <c r="K3494"/>
    </row>
    <row r="3495" spans="10:11">
      <c r="J3495"/>
      <c r="K3495"/>
    </row>
    <row r="3496" spans="10:11">
      <c r="J3496"/>
      <c r="K3496"/>
    </row>
    <row r="3497" spans="10:11">
      <c r="J3497"/>
      <c r="K3497"/>
    </row>
    <row r="3498" spans="10:11">
      <c r="J3498"/>
      <c r="K3498"/>
    </row>
    <row r="3499" spans="10:11">
      <c r="J3499"/>
      <c r="K3499"/>
    </row>
    <row r="3500" spans="10:11">
      <c r="J3500"/>
      <c r="K3500"/>
    </row>
    <row r="3501" spans="10:11">
      <c r="J3501"/>
      <c r="K3501"/>
    </row>
    <row r="3502" spans="10:11">
      <c r="J3502"/>
      <c r="K3502"/>
    </row>
    <row r="3503" spans="10:11">
      <c r="J3503"/>
      <c r="K3503"/>
    </row>
    <row r="3504" spans="10:11">
      <c r="J3504"/>
      <c r="K3504"/>
    </row>
    <row r="3505" spans="10:11">
      <c r="J3505"/>
      <c r="K3505"/>
    </row>
    <row r="3506" spans="10:11">
      <c r="J3506"/>
      <c r="K3506"/>
    </row>
    <row r="3507" spans="10:11">
      <c r="J3507"/>
      <c r="K3507"/>
    </row>
    <row r="3508" spans="10:11">
      <c r="J3508"/>
      <c r="K3508"/>
    </row>
    <row r="3509" spans="10:11">
      <c r="J3509"/>
      <c r="K3509"/>
    </row>
    <row r="3510" spans="10:11">
      <c r="J3510"/>
      <c r="K3510"/>
    </row>
    <row r="3511" spans="10:11">
      <c r="J3511"/>
      <c r="K3511"/>
    </row>
    <row r="3512" spans="10:11">
      <c r="J3512"/>
      <c r="K3512"/>
    </row>
    <row r="3513" spans="10:11">
      <c r="J3513"/>
      <c r="K3513"/>
    </row>
    <row r="3514" spans="10:11">
      <c r="J3514"/>
      <c r="K3514"/>
    </row>
    <row r="3515" spans="10:11">
      <c r="J3515"/>
      <c r="K3515"/>
    </row>
    <row r="3516" spans="10:11">
      <c r="J3516"/>
      <c r="K3516"/>
    </row>
    <row r="3517" spans="10:11">
      <c r="J3517"/>
      <c r="K3517"/>
    </row>
    <row r="3518" spans="10:11">
      <c r="J3518"/>
      <c r="K3518"/>
    </row>
    <row r="3519" spans="10:11">
      <c r="J3519"/>
      <c r="K3519"/>
    </row>
    <row r="3520" spans="10:11">
      <c r="J3520"/>
      <c r="K3520"/>
    </row>
    <row r="3521" spans="10:11">
      <c r="J3521"/>
      <c r="K3521"/>
    </row>
    <row r="3522" spans="10:11">
      <c r="J3522"/>
      <c r="K3522"/>
    </row>
    <row r="3523" spans="10:11">
      <c r="J3523"/>
      <c r="K3523"/>
    </row>
    <row r="3524" spans="10:11">
      <c r="J3524"/>
      <c r="K3524"/>
    </row>
    <row r="3525" spans="10:11">
      <c r="J3525"/>
      <c r="K3525"/>
    </row>
    <row r="3526" spans="10:11">
      <c r="J3526"/>
      <c r="K3526"/>
    </row>
    <row r="3527" spans="10:11">
      <c r="J3527"/>
      <c r="K3527"/>
    </row>
    <row r="3528" spans="10:11">
      <c r="J3528"/>
      <c r="K3528"/>
    </row>
    <row r="3529" spans="10:11">
      <c r="J3529"/>
      <c r="K3529"/>
    </row>
    <row r="3530" spans="10:11">
      <c r="J3530"/>
      <c r="K3530"/>
    </row>
    <row r="3531" spans="10:11">
      <c r="J3531"/>
      <c r="K3531"/>
    </row>
    <row r="3532" spans="10:11">
      <c r="J3532"/>
      <c r="K3532"/>
    </row>
    <row r="3533" spans="10:11">
      <c r="J3533"/>
      <c r="K3533"/>
    </row>
    <row r="3534" spans="10:11">
      <c r="J3534"/>
      <c r="K3534"/>
    </row>
    <row r="3535" spans="10:11">
      <c r="J3535"/>
      <c r="K3535"/>
    </row>
    <row r="3536" spans="10:11">
      <c r="J3536"/>
      <c r="K3536"/>
    </row>
    <row r="3537" spans="10:11">
      <c r="J3537"/>
      <c r="K3537"/>
    </row>
    <row r="3538" spans="10:11">
      <c r="J3538"/>
      <c r="K3538"/>
    </row>
    <row r="3539" spans="10:11">
      <c r="J3539"/>
      <c r="K3539"/>
    </row>
    <row r="3540" spans="10:11">
      <c r="J3540"/>
      <c r="K3540"/>
    </row>
    <row r="3541" spans="10:11">
      <c r="J3541"/>
      <c r="K3541"/>
    </row>
    <row r="3542" spans="10:11">
      <c r="J3542"/>
      <c r="K3542"/>
    </row>
    <row r="3543" spans="10:11">
      <c r="J3543"/>
      <c r="K3543"/>
    </row>
    <row r="3544" spans="10:11">
      <c r="J3544"/>
      <c r="K3544"/>
    </row>
    <row r="3545" spans="10:11">
      <c r="J3545"/>
      <c r="K3545"/>
    </row>
    <row r="3546" spans="10:11">
      <c r="J3546"/>
      <c r="K3546"/>
    </row>
    <row r="3547" spans="10:11">
      <c r="J3547"/>
      <c r="K3547"/>
    </row>
    <row r="3548" spans="10:11">
      <c r="J3548"/>
      <c r="K3548"/>
    </row>
    <row r="3549" spans="10:11">
      <c r="J3549"/>
      <c r="K3549"/>
    </row>
    <row r="3550" spans="10:11">
      <c r="J3550"/>
      <c r="K3550"/>
    </row>
    <row r="3551" spans="10:11">
      <c r="J3551"/>
      <c r="K3551"/>
    </row>
    <row r="3552" spans="10:11">
      <c r="J3552"/>
      <c r="K3552"/>
    </row>
    <row r="3553" spans="10:11">
      <c r="J3553"/>
      <c r="K3553"/>
    </row>
    <row r="3554" spans="10:11">
      <c r="J3554"/>
      <c r="K3554"/>
    </row>
    <row r="3555" spans="10:11">
      <c r="J3555"/>
      <c r="K3555"/>
    </row>
    <row r="3556" spans="10:11">
      <c r="J3556"/>
      <c r="K3556"/>
    </row>
    <row r="3557" spans="10:11">
      <c r="J3557"/>
      <c r="K3557"/>
    </row>
    <row r="3558" spans="10:11">
      <c r="J3558"/>
      <c r="K3558"/>
    </row>
    <row r="3559" spans="10:11">
      <c r="J3559"/>
      <c r="K3559"/>
    </row>
    <row r="3560" spans="10:11">
      <c r="J3560"/>
      <c r="K3560"/>
    </row>
    <row r="3561" spans="10:11">
      <c r="J3561"/>
      <c r="K3561"/>
    </row>
    <row r="3562" spans="10:11">
      <c r="J3562"/>
      <c r="K3562"/>
    </row>
    <row r="3563" spans="10:11">
      <c r="J3563"/>
      <c r="K3563"/>
    </row>
    <row r="3564" spans="10:11">
      <c r="J3564"/>
      <c r="K3564"/>
    </row>
    <row r="3565" spans="10:11">
      <c r="J3565"/>
      <c r="K3565"/>
    </row>
    <row r="3566" spans="10:11">
      <c r="J3566"/>
      <c r="K3566"/>
    </row>
    <row r="3567" spans="10:11">
      <c r="J3567"/>
      <c r="K3567"/>
    </row>
    <row r="3568" spans="10:11">
      <c r="J3568"/>
      <c r="K3568"/>
    </row>
    <row r="3569" spans="10:11">
      <c r="J3569"/>
      <c r="K3569"/>
    </row>
    <row r="3570" spans="10:11">
      <c r="J3570"/>
      <c r="K3570"/>
    </row>
    <row r="3571" spans="10:11">
      <c r="J3571"/>
      <c r="K3571"/>
    </row>
    <row r="3572" spans="10:11">
      <c r="J3572"/>
      <c r="K3572"/>
    </row>
    <row r="3573" spans="10:11">
      <c r="J3573"/>
      <c r="K3573"/>
    </row>
    <row r="3574" spans="10:11">
      <c r="J3574"/>
      <c r="K3574"/>
    </row>
    <row r="3575" spans="10:11">
      <c r="J3575"/>
      <c r="K3575"/>
    </row>
    <row r="3576" spans="10:11">
      <c r="J3576"/>
      <c r="K3576"/>
    </row>
    <row r="3577" spans="10:11">
      <c r="J3577"/>
      <c r="K3577"/>
    </row>
    <row r="3578" spans="10:11">
      <c r="J3578"/>
      <c r="K3578"/>
    </row>
    <row r="3579" spans="10:11">
      <c r="J3579"/>
      <c r="K3579"/>
    </row>
    <row r="3580" spans="10:11">
      <c r="J3580"/>
      <c r="K3580"/>
    </row>
    <row r="3581" spans="10:11">
      <c r="J3581"/>
      <c r="K3581"/>
    </row>
    <row r="3582" spans="10:11">
      <c r="J3582"/>
      <c r="K3582"/>
    </row>
    <row r="3583" spans="10:11">
      <c r="J3583"/>
      <c r="K3583"/>
    </row>
    <row r="3584" spans="10:11">
      <c r="J3584"/>
      <c r="K3584"/>
    </row>
    <row r="3585" spans="10:11">
      <c r="J3585"/>
      <c r="K3585"/>
    </row>
    <row r="3586" spans="10:11">
      <c r="J3586"/>
      <c r="K3586"/>
    </row>
    <row r="3587" spans="10:11">
      <c r="J3587"/>
      <c r="K3587"/>
    </row>
    <row r="3588" spans="10:11">
      <c r="J3588"/>
      <c r="K3588"/>
    </row>
    <row r="3589" spans="10:11">
      <c r="J3589"/>
      <c r="K3589"/>
    </row>
    <row r="3590" spans="10:11">
      <c r="J3590"/>
      <c r="K3590"/>
    </row>
    <row r="3591" spans="10:11">
      <c r="J3591"/>
      <c r="K3591"/>
    </row>
    <row r="3592" spans="10:11">
      <c r="J3592"/>
      <c r="K3592"/>
    </row>
    <row r="3593" spans="10:11">
      <c r="J3593"/>
      <c r="K3593"/>
    </row>
    <row r="3594" spans="10:11">
      <c r="J3594"/>
      <c r="K3594"/>
    </row>
    <row r="3595" spans="10:11">
      <c r="J3595"/>
      <c r="K3595"/>
    </row>
    <row r="3596" spans="10:11">
      <c r="J3596"/>
      <c r="K3596"/>
    </row>
    <row r="3597" spans="10:11">
      <c r="J3597"/>
      <c r="K3597"/>
    </row>
    <row r="3598" spans="10:11">
      <c r="J3598"/>
      <c r="K3598"/>
    </row>
    <row r="3599" spans="10:11">
      <c r="J3599"/>
      <c r="K3599"/>
    </row>
    <row r="3600" spans="10:11">
      <c r="J3600"/>
      <c r="K3600"/>
    </row>
    <row r="3601" spans="10:11">
      <c r="J3601"/>
      <c r="K3601"/>
    </row>
    <row r="3602" spans="10:11">
      <c r="J3602"/>
      <c r="K3602"/>
    </row>
    <row r="3603" spans="10:11">
      <c r="J3603"/>
      <c r="K3603"/>
    </row>
    <row r="3604" spans="10:11">
      <c r="J3604"/>
      <c r="K3604"/>
    </row>
    <row r="3605" spans="10:11">
      <c r="J3605"/>
      <c r="K3605"/>
    </row>
    <row r="3606" spans="10:11">
      <c r="J3606"/>
      <c r="K3606"/>
    </row>
    <row r="3607" spans="10:11">
      <c r="J3607"/>
      <c r="K3607"/>
    </row>
    <row r="3608" spans="10:11">
      <c r="J3608"/>
      <c r="K3608"/>
    </row>
    <row r="3609" spans="10:11">
      <c r="J3609"/>
      <c r="K3609"/>
    </row>
    <row r="3610" spans="10:11">
      <c r="J3610"/>
      <c r="K3610"/>
    </row>
    <row r="3611" spans="10:11">
      <c r="J3611"/>
      <c r="K3611"/>
    </row>
    <row r="3612" spans="10:11">
      <c r="J3612"/>
      <c r="K3612"/>
    </row>
    <row r="3613" spans="10:11">
      <c r="J3613"/>
      <c r="K3613"/>
    </row>
    <row r="3614" spans="10:11">
      <c r="J3614"/>
      <c r="K3614"/>
    </row>
    <row r="3615" spans="10:11">
      <c r="J3615"/>
      <c r="K3615"/>
    </row>
    <row r="3616" spans="10:11">
      <c r="J3616"/>
      <c r="K3616"/>
    </row>
    <row r="3617" spans="10:11">
      <c r="J3617"/>
      <c r="K3617"/>
    </row>
    <row r="3618" spans="10:11">
      <c r="J3618"/>
      <c r="K3618"/>
    </row>
    <row r="3619" spans="10:11">
      <c r="J3619"/>
      <c r="K3619"/>
    </row>
    <row r="3620" spans="10:11">
      <c r="J3620"/>
      <c r="K3620"/>
    </row>
    <row r="3621" spans="10:11">
      <c r="J3621"/>
      <c r="K3621"/>
    </row>
    <row r="3622" spans="10:11">
      <c r="J3622"/>
      <c r="K3622"/>
    </row>
    <row r="3623" spans="10:11">
      <c r="J3623"/>
      <c r="K3623"/>
    </row>
    <row r="3624" spans="10:11">
      <c r="J3624"/>
      <c r="K3624"/>
    </row>
    <row r="3625" spans="10:11">
      <c r="J3625"/>
      <c r="K3625"/>
    </row>
    <row r="3626" spans="10:11">
      <c r="J3626"/>
      <c r="K3626"/>
    </row>
    <row r="3627" spans="10:11">
      <c r="J3627"/>
      <c r="K3627"/>
    </row>
    <row r="3628" spans="10:11">
      <c r="J3628"/>
      <c r="K3628"/>
    </row>
    <row r="3629" spans="10:11">
      <c r="J3629"/>
      <c r="K3629"/>
    </row>
    <row r="3630" spans="10:11">
      <c r="J3630"/>
      <c r="K3630"/>
    </row>
    <row r="3631" spans="10:11">
      <c r="J3631"/>
      <c r="K3631"/>
    </row>
    <row r="3632" spans="10:11">
      <c r="J3632"/>
      <c r="K3632"/>
    </row>
    <row r="3633" spans="10:11">
      <c r="J3633"/>
      <c r="K3633"/>
    </row>
    <row r="3634" spans="10:11">
      <c r="J3634"/>
      <c r="K3634"/>
    </row>
    <row r="3635" spans="10:11">
      <c r="J3635"/>
      <c r="K3635"/>
    </row>
    <row r="3636" spans="10:11">
      <c r="J3636"/>
      <c r="K3636"/>
    </row>
    <row r="3637" spans="10:11">
      <c r="J3637"/>
      <c r="K3637"/>
    </row>
    <row r="3638" spans="10:11">
      <c r="J3638"/>
      <c r="K3638"/>
    </row>
    <row r="3639" spans="10:11">
      <c r="J3639"/>
      <c r="K3639"/>
    </row>
    <row r="3640" spans="10:11">
      <c r="J3640"/>
      <c r="K3640"/>
    </row>
    <row r="3641" spans="10:11">
      <c r="J3641"/>
      <c r="K3641"/>
    </row>
    <row r="3642" spans="10:11">
      <c r="J3642"/>
      <c r="K3642"/>
    </row>
    <row r="3643" spans="10:11">
      <c r="J3643"/>
      <c r="K3643"/>
    </row>
    <row r="3644" spans="10:11">
      <c r="J3644"/>
      <c r="K3644"/>
    </row>
    <row r="3645" spans="10:11">
      <c r="J3645"/>
      <c r="K3645"/>
    </row>
    <row r="3646" spans="10:11">
      <c r="J3646"/>
      <c r="K3646"/>
    </row>
    <row r="3647" spans="10:11">
      <c r="J3647"/>
      <c r="K3647"/>
    </row>
    <row r="3648" spans="10:11">
      <c r="J3648"/>
      <c r="K3648"/>
    </row>
    <row r="3649" spans="10:11">
      <c r="J3649"/>
      <c r="K3649"/>
    </row>
    <row r="3650" spans="10:11">
      <c r="J3650"/>
      <c r="K3650"/>
    </row>
    <row r="3651" spans="10:11">
      <c r="J3651"/>
      <c r="K3651"/>
    </row>
    <row r="3652" spans="10:11">
      <c r="J3652"/>
      <c r="K3652"/>
    </row>
    <row r="3653" spans="10:11">
      <c r="J3653"/>
      <c r="K3653"/>
    </row>
    <row r="3654" spans="10:11">
      <c r="J3654"/>
      <c r="K3654"/>
    </row>
    <row r="3655" spans="10:11">
      <c r="J3655"/>
      <c r="K3655"/>
    </row>
    <row r="3656" spans="10:11">
      <c r="J3656"/>
      <c r="K3656"/>
    </row>
    <row r="3657" spans="10:11">
      <c r="J3657"/>
      <c r="K3657"/>
    </row>
    <row r="3658" spans="10:11">
      <c r="J3658"/>
      <c r="K3658"/>
    </row>
    <row r="3659" spans="10:11">
      <c r="J3659"/>
      <c r="K3659"/>
    </row>
    <row r="3660" spans="10:11">
      <c r="J3660"/>
      <c r="K3660"/>
    </row>
    <row r="3661" spans="10:11">
      <c r="J3661"/>
      <c r="K3661"/>
    </row>
    <row r="3662" spans="10:11">
      <c r="J3662"/>
      <c r="K3662"/>
    </row>
    <row r="3663" spans="10:11">
      <c r="J3663"/>
      <c r="K3663"/>
    </row>
    <row r="3664" spans="10:11">
      <c r="J3664"/>
      <c r="K3664"/>
    </row>
    <row r="3665" spans="10:11">
      <c r="J3665"/>
      <c r="K3665"/>
    </row>
    <row r="3666" spans="10:11">
      <c r="J3666"/>
      <c r="K3666"/>
    </row>
    <row r="3667" spans="10:11">
      <c r="J3667"/>
      <c r="K3667"/>
    </row>
    <row r="3668" spans="10:11">
      <c r="J3668"/>
      <c r="K3668"/>
    </row>
    <row r="3669" spans="10:11">
      <c r="J3669"/>
      <c r="K3669"/>
    </row>
    <row r="3670" spans="10:11">
      <c r="J3670"/>
      <c r="K3670"/>
    </row>
    <row r="3671" spans="10:11">
      <c r="J3671"/>
      <c r="K3671"/>
    </row>
    <row r="3672" spans="10:11">
      <c r="J3672"/>
      <c r="K3672"/>
    </row>
    <row r="3673" spans="10:11">
      <c r="J3673"/>
      <c r="K3673"/>
    </row>
    <row r="3674" spans="10:11">
      <c r="J3674"/>
      <c r="K3674"/>
    </row>
    <row r="3675" spans="10:11">
      <c r="J3675"/>
      <c r="K3675"/>
    </row>
    <row r="3676" spans="10:11">
      <c r="J3676"/>
      <c r="K3676"/>
    </row>
    <row r="3677" spans="10:11">
      <c r="J3677"/>
      <c r="K3677"/>
    </row>
    <row r="3678" spans="10:11">
      <c r="J3678"/>
      <c r="K3678"/>
    </row>
    <row r="3679" spans="10:11">
      <c r="J3679"/>
      <c r="K3679"/>
    </row>
    <row r="3680" spans="10:11">
      <c r="J3680"/>
      <c r="K3680"/>
    </row>
    <row r="3681" spans="10:11">
      <c r="J3681"/>
      <c r="K3681"/>
    </row>
    <row r="3682" spans="10:11">
      <c r="J3682"/>
      <c r="K3682"/>
    </row>
    <row r="3683" spans="10:11">
      <c r="J3683"/>
      <c r="K3683"/>
    </row>
    <row r="3684" spans="10:11">
      <c r="J3684"/>
      <c r="K3684"/>
    </row>
    <row r="3685" spans="10:11">
      <c r="J3685"/>
      <c r="K3685"/>
    </row>
    <row r="3686" spans="10:11">
      <c r="J3686"/>
      <c r="K3686"/>
    </row>
    <row r="3687" spans="10:11">
      <c r="J3687"/>
      <c r="K3687"/>
    </row>
    <row r="3688" spans="10:11">
      <c r="J3688"/>
      <c r="K3688"/>
    </row>
    <row r="3689" spans="10:11">
      <c r="J3689"/>
      <c r="K3689"/>
    </row>
    <row r="3690" spans="10:11">
      <c r="J3690"/>
      <c r="K3690"/>
    </row>
    <row r="3691" spans="10:11">
      <c r="J3691"/>
      <c r="K3691"/>
    </row>
    <row r="3692" spans="10:11">
      <c r="J3692"/>
      <c r="K3692"/>
    </row>
    <row r="3693" spans="10:11">
      <c r="J3693"/>
      <c r="K3693"/>
    </row>
    <row r="3694" spans="10:11">
      <c r="J3694"/>
      <c r="K3694"/>
    </row>
    <row r="3695" spans="10:11">
      <c r="J3695"/>
      <c r="K3695"/>
    </row>
    <row r="3696" spans="10:11">
      <c r="J3696"/>
      <c r="K3696"/>
    </row>
    <row r="3697" spans="10:11">
      <c r="J3697"/>
      <c r="K3697"/>
    </row>
    <row r="3698" spans="10:11">
      <c r="J3698"/>
      <c r="K3698"/>
    </row>
    <row r="3699" spans="10:11">
      <c r="J3699"/>
      <c r="K3699"/>
    </row>
    <row r="3700" spans="10:11">
      <c r="J3700"/>
      <c r="K3700"/>
    </row>
    <row r="3701" spans="10:11">
      <c r="J3701"/>
      <c r="K3701"/>
    </row>
    <row r="3702" spans="10:11">
      <c r="J3702"/>
      <c r="K3702"/>
    </row>
    <row r="3703" spans="10:11">
      <c r="J3703"/>
      <c r="K3703"/>
    </row>
    <row r="3704" spans="10:11">
      <c r="J3704"/>
      <c r="K3704"/>
    </row>
    <row r="3705" spans="10:11">
      <c r="J3705"/>
      <c r="K3705"/>
    </row>
    <row r="3706" spans="10:11">
      <c r="J3706"/>
      <c r="K3706"/>
    </row>
    <row r="3707" spans="10:11">
      <c r="J3707"/>
      <c r="K3707"/>
    </row>
    <row r="3708" spans="10:11">
      <c r="J3708"/>
      <c r="K3708"/>
    </row>
    <row r="3709" spans="10:11">
      <c r="J3709"/>
      <c r="K3709"/>
    </row>
    <row r="3710" spans="10:11">
      <c r="J3710"/>
      <c r="K3710"/>
    </row>
    <row r="3711" spans="10:11">
      <c r="J3711"/>
      <c r="K3711"/>
    </row>
    <row r="3712" spans="10:11">
      <c r="J3712"/>
      <c r="K3712"/>
    </row>
    <row r="3713" spans="10:11">
      <c r="J3713"/>
      <c r="K3713"/>
    </row>
    <row r="3714" spans="10:11">
      <c r="J3714"/>
      <c r="K3714"/>
    </row>
    <row r="3715" spans="10:11">
      <c r="J3715"/>
      <c r="K3715"/>
    </row>
    <row r="3716" spans="10:11">
      <c r="J3716"/>
      <c r="K3716"/>
    </row>
    <row r="3717" spans="10:11">
      <c r="J3717"/>
      <c r="K3717"/>
    </row>
    <row r="3718" spans="10:11">
      <c r="J3718"/>
      <c r="K3718"/>
    </row>
    <row r="3719" spans="10:11">
      <c r="J3719"/>
      <c r="K3719"/>
    </row>
    <row r="3720" spans="10:11">
      <c r="J3720"/>
      <c r="K3720"/>
    </row>
    <row r="3721" spans="10:11">
      <c r="J3721"/>
      <c r="K3721"/>
    </row>
    <row r="3722" spans="10:11">
      <c r="J3722"/>
      <c r="K3722"/>
    </row>
    <row r="3723" spans="10:11">
      <c r="J3723"/>
      <c r="K3723"/>
    </row>
    <row r="3724" spans="10:11">
      <c r="J3724"/>
      <c r="K3724"/>
    </row>
    <row r="3725" spans="10:11">
      <c r="J3725"/>
      <c r="K3725"/>
    </row>
    <row r="3726" spans="10:11">
      <c r="J3726"/>
      <c r="K3726"/>
    </row>
    <row r="3727" spans="10:11">
      <c r="J3727"/>
      <c r="K3727"/>
    </row>
    <row r="3728" spans="10:11">
      <c r="J3728"/>
      <c r="K3728"/>
    </row>
    <row r="3729" spans="10:11">
      <c r="J3729"/>
      <c r="K3729"/>
    </row>
    <row r="3730" spans="10:11">
      <c r="J3730"/>
      <c r="K3730"/>
    </row>
    <row r="3731" spans="10:11">
      <c r="J3731"/>
      <c r="K3731"/>
    </row>
    <row r="3732" spans="10:11">
      <c r="J3732"/>
      <c r="K3732"/>
    </row>
    <row r="3733" spans="10:11">
      <c r="J3733"/>
      <c r="K3733"/>
    </row>
    <row r="3734" spans="10:11">
      <c r="J3734"/>
      <c r="K3734"/>
    </row>
    <row r="3735" spans="10:11">
      <c r="J3735"/>
      <c r="K3735"/>
    </row>
    <row r="3736" spans="10:11">
      <c r="J3736"/>
      <c r="K3736"/>
    </row>
    <row r="3737" spans="10:11">
      <c r="J3737"/>
      <c r="K3737"/>
    </row>
    <row r="3738" spans="10:11">
      <c r="J3738"/>
      <c r="K3738"/>
    </row>
    <row r="3739" spans="10:11">
      <c r="J3739"/>
      <c r="K3739"/>
    </row>
    <row r="3740" spans="10:11">
      <c r="J3740"/>
      <c r="K3740"/>
    </row>
    <row r="3741" spans="10:11">
      <c r="J3741"/>
      <c r="K3741"/>
    </row>
    <row r="3742" spans="10:11">
      <c r="J3742"/>
      <c r="K3742"/>
    </row>
    <row r="3743" spans="10:11">
      <c r="J3743"/>
      <c r="K3743"/>
    </row>
    <row r="3744" spans="10:11">
      <c r="J3744"/>
      <c r="K3744"/>
    </row>
    <row r="3745" spans="10:11">
      <c r="J3745"/>
      <c r="K3745"/>
    </row>
    <row r="3746" spans="10:11">
      <c r="J3746"/>
      <c r="K3746"/>
    </row>
    <row r="3747" spans="10:11">
      <c r="J3747"/>
      <c r="K3747"/>
    </row>
    <row r="3748" spans="10:11">
      <c r="J3748"/>
      <c r="K3748"/>
    </row>
    <row r="3749" spans="10:11">
      <c r="J3749"/>
      <c r="K3749"/>
    </row>
    <row r="3750" spans="10:11">
      <c r="J3750"/>
      <c r="K3750"/>
    </row>
    <row r="3751" spans="10:11">
      <c r="J3751"/>
      <c r="K3751"/>
    </row>
    <row r="3752" spans="10:11">
      <c r="J3752"/>
      <c r="K3752"/>
    </row>
    <row r="3753" spans="10:11">
      <c r="J3753"/>
      <c r="K3753"/>
    </row>
    <row r="3754" spans="10:11">
      <c r="J3754"/>
      <c r="K3754"/>
    </row>
    <row r="3755" spans="10:11">
      <c r="J3755"/>
      <c r="K3755"/>
    </row>
    <row r="3756" spans="10:11">
      <c r="J3756"/>
      <c r="K3756"/>
    </row>
    <row r="3757" spans="10:11">
      <c r="J3757"/>
      <c r="K3757"/>
    </row>
    <row r="3758" spans="10:11">
      <c r="J3758"/>
      <c r="K3758"/>
    </row>
    <row r="3759" spans="10:11">
      <c r="J3759"/>
      <c r="K3759"/>
    </row>
    <row r="3760" spans="10:11">
      <c r="J3760"/>
      <c r="K3760"/>
    </row>
    <row r="3761" spans="10:11">
      <c r="J3761"/>
      <c r="K3761"/>
    </row>
    <row r="3762" spans="10:11">
      <c r="J3762"/>
      <c r="K3762"/>
    </row>
    <row r="3763" spans="10:11">
      <c r="J3763"/>
      <c r="K3763"/>
    </row>
    <row r="3764" spans="10:11">
      <c r="J3764"/>
      <c r="K3764"/>
    </row>
    <row r="3765" spans="10:11">
      <c r="J3765"/>
      <c r="K3765"/>
    </row>
    <row r="3766" spans="10:11">
      <c r="J3766"/>
      <c r="K3766"/>
    </row>
    <row r="3767" spans="10:11">
      <c r="J3767"/>
      <c r="K3767"/>
    </row>
    <row r="3768" spans="10:11">
      <c r="J3768"/>
      <c r="K3768"/>
    </row>
    <row r="3769" spans="10:11">
      <c r="J3769"/>
      <c r="K3769"/>
    </row>
    <row r="3770" spans="10:11">
      <c r="J3770"/>
      <c r="K3770"/>
    </row>
    <row r="3771" spans="10:11">
      <c r="J3771"/>
      <c r="K3771"/>
    </row>
    <row r="3772" spans="10:11">
      <c r="J3772"/>
      <c r="K3772"/>
    </row>
    <row r="3773" spans="10:11">
      <c r="J3773"/>
      <c r="K3773"/>
    </row>
    <row r="3774" spans="10:11">
      <c r="J3774"/>
      <c r="K3774"/>
    </row>
    <row r="3775" spans="10:11">
      <c r="J3775"/>
      <c r="K3775"/>
    </row>
    <row r="3776" spans="10:11">
      <c r="J3776"/>
      <c r="K3776"/>
    </row>
    <row r="3777" spans="10:11">
      <c r="J3777"/>
      <c r="K3777"/>
    </row>
    <row r="3778" spans="10:11">
      <c r="J3778"/>
      <c r="K3778"/>
    </row>
    <row r="3779" spans="10:11">
      <c r="J3779"/>
      <c r="K3779"/>
    </row>
    <row r="3780" spans="10:11">
      <c r="J3780"/>
      <c r="K3780"/>
    </row>
    <row r="3781" spans="10:11">
      <c r="J3781"/>
      <c r="K3781"/>
    </row>
    <row r="3782" spans="10:11">
      <c r="J3782"/>
      <c r="K3782"/>
    </row>
    <row r="3783" spans="10:11">
      <c r="J3783"/>
      <c r="K3783"/>
    </row>
    <row r="3784" spans="10:11">
      <c r="J3784"/>
      <c r="K3784"/>
    </row>
    <row r="3785" spans="10:11">
      <c r="J3785"/>
      <c r="K3785"/>
    </row>
    <row r="3786" spans="10:11">
      <c r="J3786"/>
      <c r="K3786"/>
    </row>
    <row r="3787" spans="10:11">
      <c r="J3787"/>
      <c r="K3787"/>
    </row>
    <row r="3788" spans="10:11">
      <c r="J3788"/>
      <c r="K3788"/>
    </row>
    <row r="3789" spans="10:11">
      <c r="J3789"/>
      <c r="K3789"/>
    </row>
    <row r="3790" spans="10:11">
      <c r="J3790"/>
      <c r="K3790"/>
    </row>
    <row r="3791" spans="10:11">
      <c r="J3791"/>
      <c r="K3791"/>
    </row>
    <row r="3792" spans="10:11">
      <c r="J3792"/>
      <c r="K3792"/>
    </row>
    <row r="3793" spans="10:11">
      <c r="J3793"/>
      <c r="K3793"/>
    </row>
    <row r="3794" spans="10:11">
      <c r="J3794"/>
      <c r="K3794"/>
    </row>
    <row r="3795" spans="10:11">
      <c r="J3795"/>
      <c r="K3795"/>
    </row>
    <row r="3796" spans="10:11">
      <c r="J3796"/>
      <c r="K3796"/>
    </row>
    <row r="3797" spans="10:11">
      <c r="J3797"/>
      <c r="K3797"/>
    </row>
    <row r="3798" spans="10:11">
      <c r="J3798"/>
      <c r="K3798"/>
    </row>
    <row r="3799" spans="10:11">
      <c r="J3799"/>
      <c r="K3799"/>
    </row>
    <row r="3800" spans="10:11">
      <c r="J3800"/>
      <c r="K3800"/>
    </row>
    <row r="3801" spans="10:11">
      <c r="J3801"/>
      <c r="K3801"/>
    </row>
    <row r="3802" spans="10:11">
      <c r="J3802"/>
      <c r="K3802"/>
    </row>
    <row r="3803" spans="10:11">
      <c r="J3803"/>
      <c r="K3803"/>
    </row>
    <row r="3804" spans="10:11">
      <c r="J3804"/>
      <c r="K3804"/>
    </row>
    <row r="3805" spans="10:11">
      <c r="J3805"/>
      <c r="K3805"/>
    </row>
    <row r="3806" spans="10:11">
      <c r="J3806"/>
      <c r="K3806"/>
    </row>
    <row r="3807" spans="10:11">
      <c r="J3807"/>
      <c r="K3807"/>
    </row>
    <row r="3808" spans="10:11">
      <c r="J3808"/>
      <c r="K3808"/>
    </row>
    <row r="3809" spans="10:11">
      <c r="J3809"/>
      <c r="K3809"/>
    </row>
    <row r="3810" spans="10:11">
      <c r="J3810"/>
      <c r="K3810"/>
    </row>
    <row r="3811" spans="10:11">
      <c r="J3811"/>
      <c r="K3811"/>
    </row>
    <row r="3812" spans="10:11">
      <c r="J3812"/>
      <c r="K3812"/>
    </row>
    <row r="3813" spans="10:11">
      <c r="J3813"/>
      <c r="K3813"/>
    </row>
    <row r="3814" spans="10:11">
      <c r="J3814"/>
      <c r="K3814"/>
    </row>
    <row r="3815" spans="10:11">
      <c r="J3815"/>
      <c r="K3815"/>
    </row>
    <row r="3816" spans="10:11">
      <c r="J3816"/>
      <c r="K3816"/>
    </row>
    <row r="3817" spans="10:11">
      <c r="J3817"/>
      <c r="K3817"/>
    </row>
    <row r="3818" spans="10:11">
      <c r="J3818"/>
      <c r="K3818"/>
    </row>
    <row r="3819" spans="10:11">
      <c r="J3819"/>
      <c r="K3819"/>
    </row>
    <row r="3820" spans="10:11">
      <c r="J3820"/>
      <c r="K3820"/>
    </row>
    <row r="3821" spans="10:11">
      <c r="J3821"/>
      <c r="K3821"/>
    </row>
    <row r="3822" spans="10:11">
      <c r="J3822"/>
      <c r="K3822"/>
    </row>
    <row r="3823" spans="10:11">
      <c r="J3823"/>
      <c r="K3823"/>
    </row>
    <row r="3824" spans="10:11">
      <c r="J3824"/>
      <c r="K3824"/>
    </row>
    <row r="3825" spans="10:11">
      <c r="J3825"/>
      <c r="K3825"/>
    </row>
    <row r="3826" spans="10:11">
      <c r="J3826"/>
      <c r="K3826"/>
    </row>
    <row r="3827" spans="10:11">
      <c r="J3827"/>
      <c r="K3827"/>
    </row>
    <row r="3828" spans="10:11">
      <c r="J3828"/>
      <c r="K3828"/>
    </row>
    <row r="3829" spans="10:11">
      <c r="J3829"/>
      <c r="K3829"/>
    </row>
    <row r="3830" spans="10:11">
      <c r="J3830"/>
      <c r="K3830"/>
    </row>
    <row r="3831" spans="10:11">
      <c r="J3831"/>
      <c r="K3831"/>
    </row>
    <row r="3832" spans="10:11">
      <c r="J3832"/>
      <c r="K3832"/>
    </row>
    <row r="3833" spans="10:11">
      <c r="J3833"/>
      <c r="K3833"/>
    </row>
    <row r="3834" spans="10:11">
      <c r="J3834"/>
      <c r="K3834"/>
    </row>
    <row r="3835" spans="10:11">
      <c r="J3835"/>
      <c r="K3835"/>
    </row>
    <row r="3836" spans="10:11">
      <c r="J3836"/>
      <c r="K3836"/>
    </row>
    <row r="3837" spans="10:11">
      <c r="J3837"/>
      <c r="K3837"/>
    </row>
    <row r="3838" spans="10:11">
      <c r="J3838"/>
      <c r="K3838"/>
    </row>
    <row r="3839" spans="10:11">
      <c r="J3839"/>
      <c r="K3839"/>
    </row>
    <row r="3840" spans="10:11">
      <c r="J3840"/>
      <c r="K3840"/>
    </row>
    <row r="3841" spans="10:11">
      <c r="J3841"/>
      <c r="K3841"/>
    </row>
    <row r="3842" spans="10:11">
      <c r="J3842"/>
      <c r="K3842"/>
    </row>
    <row r="3843" spans="10:11">
      <c r="J3843"/>
      <c r="K3843"/>
    </row>
    <row r="3844" spans="10:11">
      <c r="J3844"/>
      <c r="K3844"/>
    </row>
    <row r="3845" spans="10:11">
      <c r="J3845"/>
      <c r="K3845"/>
    </row>
    <row r="3846" spans="10:11">
      <c r="J3846"/>
      <c r="K3846"/>
    </row>
    <row r="3847" spans="10:11">
      <c r="J3847"/>
      <c r="K3847"/>
    </row>
    <row r="3848" spans="10:11">
      <c r="J3848"/>
      <c r="K3848"/>
    </row>
    <row r="3849" spans="10:11">
      <c r="J3849"/>
      <c r="K3849"/>
    </row>
    <row r="3850" spans="10:11">
      <c r="J3850"/>
      <c r="K3850"/>
    </row>
    <row r="3851" spans="10:11">
      <c r="J3851"/>
      <c r="K3851"/>
    </row>
    <row r="3852" spans="10:11">
      <c r="J3852"/>
      <c r="K3852"/>
    </row>
    <row r="3853" spans="10:11">
      <c r="J3853"/>
      <c r="K3853"/>
    </row>
    <row r="3854" spans="10:11">
      <c r="J3854"/>
      <c r="K3854"/>
    </row>
    <row r="3855" spans="10:11">
      <c r="J3855"/>
      <c r="K3855"/>
    </row>
    <row r="3856" spans="10:11">
      <c r="J3856"/>
      <c r="K3856"/>
    </row>
    <row r="3857" spans="10:11">
      <c r="J3857"/>
      <c r="K3857"/>
    </row>
    <row r="3858" spans="10:11">
      <c r="J3858"/>
      <c r="K3858"/>
    </row>
    <row r="3859" spans="10:11">
      <c r="J3859"/>
      <c r="K3859"/>
    </row>
    <row r="3860" spans="10:11">
      <c r="J3860"/>
      <c r="K3860"/>
    </row>
    <row r="3861" spans="10:11">
      <c r="J3861"/>
      <c r="K3861"/>
    </row>
    <row r="3862" spans="10:11">
      <c r="J3862"/>
      <c r="K3862"/>
    </row>
    <row r="3863" spans="10:11">
      <c r="J3863"/>
      <c r="K3863"/>
    </row>
    <row r="3864" spans="10:11">
      <c r="J3864"/>
      <c r="K3864"/>
    </row>
    <row r="3865" spans="10:11">
      <c r="J3865"/>
      <c r="K3865"/>
    </row>
    <row r="3866" spans="10:11">
      <c r="J3866"/>
      <c r="K3866"/>
    </row>
    <row r="3867" spans="10:11">
      <c r="J3867"/>
      <c r="K3867"/>
    </row>
    <row r="3868" spans="10:11">
      <c r="J3868"/>
      <c r="K3868"/>
    </row>
    <row r="3869" spans="10:11">
      <c r="J3869"/>
      <c r="K3869"/>
    </row>
    <row r="3870" spans="10:11">
      <c r="J3870"/>
      <c r="K3870"/>
    </row>
    <row r="3871" spans="10:11">
      <c r="J3871"/>
      <c r="K3871"/>
    </row>
    <row r="3872" spans="10:11">
      <c r="J3872"/>
      <c r="K3872"/>
    </row>
    <row r="3873" spans="10:11">
      <c r="J3873"/>
      <c r="K3873"/>
    </row>
    <row r="3874" spans="10:11">
      <c r="J3874"/>
      <c r="K3874"/>
    </row>
    <row r="3875" spans="10:11">
      <c r="J3875"/>
      <c r="K3875"/>
    </row>
    <row r="3876" spans="10:11">
      <c r="J3876"/>
      <c r="K3876"/>
    </row>
    <row r="3877" spans="10:11">
      <c r="J3877"/>
      <c r="K3877"/>
    </row>
    <row r="3878" spans="10:11">
      <c r="J3878"/>
      <c r="K3878"/>
    </row>
    <row r="3879" spans="10:11">
      <c r="J3879"/>
      <c r="K3879"/>
    </row>
    <row r="3880" spans="10:11">
      <c r="J3880"/>
      <c r="K3880"/>
    </row>
    <row r="3881" spans="10:11">
      <c r="J3881"/>
      <c r="K3881"/>
    </row>
    <row r="3882" spans="10:11">
      <c r="J3882"/>
      <c r="K3882"/>
    </row>
    <row r="3883" spans="10:11">
      <c r="J3883"/>
      <c r="K3883"/>
    </row>
    <row r="3884" spans="10:11">
      <c r="J3884"/>
      <c r="K3884"/>
    </row>
    <row r="3885" spans="10:11">
      <c r="J3885"/>
      <c r="K3885"/>
    </row>
    <row r="3886" spans="10:11">
      <c r="J3886"/>
      <c r="K3886"/>
    </row>
    <row r="3887" spans="10:11">
      <c r="J3887"/>
      <c r="K3887"/>
    </row>
    <row r="3888" spans="10:11">
      <c r="J3888"/>
      <c r="K3888"/>
    </row>
    <row r="3889" spans="10:11">
      <c r="J3889"/>
      <c r="K3889"/>
    </row>
    <row r="3890" spans="10:11">
      <c r="J3890"/>
      <c r="K3890"/>
    </row>
    <row r="3891" spans="10:11">
      <c r="J3891"/>
      <c r="K3891"/>
    </row>
    <row r="3892" spans="10:11">
      <c r="J3892"/>
      <c r="K3892"/>
    </row>
    <row r="3893" spans="10:11">
      <c r="J3893"/>
      <c r="K3893"/>
    </row>
    <row r="3894" spans="10:11">
      <c r="J3894"/>
      <c r="K3894"/>
    </row>
    <row r="3895" spans="10:11">
      <c r="J3895"/>
      <c r="K3895"/>
    </row>
    <row r="3896" spans="10:11">
      <c r="J3896"/>
      <c r="K3896"/>
    </row>
    <row r="3897" spans="10:11">
      <c r="J3897"/>
      <c r="K3897"/>
    </row>
    <row r="3898" spans="10:11">
      <c r="J3898"/>
      <c r="K3898"/>
    </row>
    <row r="3899" spans="10:11">
      <c r="J3899"/>
      <c r="K3899"/>
    </row>
    <row r="3900" spans="10:11">
      <c r="J3900"/>
      <c r="K3900"/>
    </row>
    <row r="3901" spans="10:11">
      <c r="J3901"/>
      <c r="K3901"/>
    </row>
    <row r="3902" spans="10:11">
      <c r="J3902"/>
      <c r="K3902"/>
    </row>
    <row r="3903" spans="10:11">
      <c r="J3903"/>
      <c r="K3903"/>
    </row>
    <row r="3904" spans="10:11">
      <c r="J3904"/>
      <c r="K3904"/>
    </row>
    <row r="3905" spans="10:11">
      <c r="J3905"/>
      <c r="K3905"/>
    </row>
    <row r="3906" spans="10:11">
      <c r="J3906"/>
      <c r="K3906"/>
    </row>
    <row r="3907" spans="10:11">
      <c r="J3907"/>
      <c r="K3907"/>
    </row>
    <row r="3908" spans="10:11">
      <c r="J3908"/>
      <c r="K3908"/>
    </row>
    <row r="3909" spans="10:11">
      <c r="J3909"/>
      <c r="K3909"/>
    </row>
    <row r="3910" spans="10:11">
      <c r="J3910"/>
      <c r="K3910"/>
    </row>
    <row r="3911" spans="10:11">
      <c r="J3911"/>
      <c r="K3911"/>
    </row>
    <row r="3912" spans="10:11">
      <c r="J3912"/>
      <c r="K3912"/>
    </row>
    <row r="3913" spans="10:11">
      <c r="J3913"/>
      <c r="K3913"/>
    </row>
    <row r="3914" spans="10:11">
      <c r="J3914"/>
      <c r="K3914"/>
    </row>
    <row r="3915" spans="10:11">
      <c r="J3915"/>
      <c r="K3915"/>
    </row>
    <row r="3916" spans="10:11">
      <c r="J3916"/>
      <c r="K3916"/>
    </row>
    <row r="3917" spans="10:11">
      <c r="J3917"/>
      <c r="K3917"/>
    </row>
    <row r="3918" spans="10:11">
      <c r="J3918"/>
      <c r="K3918"/>
    </row>
    <row r="3919" spans="10:11">
      <c r="J3919"/>
      <c r="K3919"/>
    </row>
    <row r="3920" spans="10:11">
      <c r="J3920"/>
      <c r="K3920"/>
    </row>
    <row r="3921" spans="10:11">
      <c r="J3921"/>
      <c r="K3921"/>
    </row>
    <row r="3922" spans="10:11">
      <c r="J3922"/>
      <c r="K3922"/>
    </row>
    <row r="3923" spans="10:11">
      <c r="J3923"/>
      <c r="K3923"/>
    </row>
    <row r="3924" spans="10:11">
      <c r="J3924"/>
      <c r="K3924"/>
    </row>
    <row r="3925" spans="10:11">
      <c r="J3925"/>
      <c r="K3925"/>
    </row>
    <row r="3926" spans="10:11">
      <c r="J3926"/>
      <c r="K3926"/>
    </row>
    <row r="3927" spans="10:11">
      <c r="J3927"/>
      <c r="K3927"/>
    </row>
    <row r="3928" spans="10:11">
      <c r="J3928"/>
      <c r="K3928"/>
    </row>
    <row r="3929" spans="10:11">
      <c r="J3929"/>
      <c r="K3929"/>
    </row>
    <row r="3930" spans="10:11">
      <c r="J3930"/>
      <c r="K3930"/>
    </row>
    <row r="3931" spans="10:11">
      <c r="J3931"/>
      <c r="K3931"/>
    </row>
    <row r="3932" spans="10:11">
      <c r="J3932"/>
      <c r="K3932"/>
    </row>
    <row r="3933" spans="10:11">
      <c r="J3933"/>
      <c r="K3933"/>
    </row>
    <row r="3934" spans="10:11">
      <c r="J3934"/>
      <c r="K3934"/>
    </row>
    <row r="3935" spans="10:11">
      <c r="J3935"/>
      <c r="K3935"/>
    </row>
    <row r="3936" spans="10:11">
      <c r="J3936"/>
      <c r="K3936"/>
    </row>
    <row r="3937" spans="10:11">
      <c r="J3937"/>
      <c r="K3937"/>
    </row>
    <row r="3938" spans="10:11">
      <c r="J3938"/>
      <c r="K3938"/>
    </row>
    <row r="3939" spans="10:11">
      <c r="J3939"/>
      <c r="K3939"/>
    </row>
    <row r="3940" spans="10:11">
      <c r="J3940"/>
      <c r="K3940"/>
    </row>
    <row r="3941" spans="10:11">
      <c r="J3941"/>
      <c r="K3941"/>
    </row>
    <row r="3942" spans="10:11">
      <c r="J3942"/>
      <c r="K3942"/>
    </row>
    <row r="3943" spans="10:11">
      <c r="J3943"/>
      <c r="K3943"/>
    </row>
    <row r="3944" spans="10:11">
      <c r="J3944"/>
      <c r="K3944"/>
    </row>
    <row r="3945" spans="10:11">
      <c r="J3945"/>
      <c r="K3945"/>
    </row>
    <row r="3946" spans="10:11">
      <c r="J3946"/>
      <c r="K3946"/>
    </row>
    <row r="3947" spans="10:11">
      <c r="J3947"/>
      <c r="K3947"/>
    </row>
    <row r="3948" spans="10:11">
      <c r="J3948"/>
      <c r="K3948"/>
    </row>
    <row r="3949" spans="10:11">
      <c r="J3949"/>
      <c r="K3949"/>
    </row>
    <row r="3950" spans="10:11">
      <c r="J3950"/>
      <c r="K3950"/>
    </row>
    <row r="3951" spans="10:11">
      <c r="J3951"/>
      <c r="K3951"/>
    </row>
    <row r="3952" spans="10:11">
      <c r="J3952"/>
      <c r="K3952"/>
    </row>
    <row r="3953" spans="10:11">
      <c r="J3953"/>
      <c r="K3953"/>
    </row>
    <row r="3954" spans="10:11">
      <c r="J3954"/>
      <c r="K3954"/>
    </row>
    <row r="3955" spans="10:11">
      <c r="J3955"/>
      <c r="K3955"/>
    </row>
    <row r="3956" spans="10:11">
      <c r="J3956"/>
      <c r="K3956"/>
    </row>
    <row r="3957" spans="10:11">
      <c r="J3957"/>
      <c r="K3957"/>
    </row>
    <row r="3958" spans="10:11">
      <c r="J3958"/>
      <c r="K3958"/>
    </row>
    <row r="3959" spans="10:11">
      <c r="J3959"/>
      <c r="K3959"/>
    </row>
    <row r="3960" spans="10:11">
      <c r="J3960"/>
      <c r="K3960"/>
    </row>
    <row r="3961" spans="10:11">
      <c r="J3961"/>
      <c r="K3961"/>
    </row>
    <row r="3962" spans="10:11">
      <c r="J3962"/>
      <c r="K3962"/>
    </row>
    <row r="3963" spans="10:11">
      <c r="J3963"/>
      <c r="K3963"/>
    </row>
    <row r="3964" spans="10:11">
      <c r="J3964"/>
      <c r="K3964"/>
    </row>
    <row r="3965" spans="10:11">
      <c r="J3965"/>
      <c r="K3965"/>
    </row>
    <row r="3966" spans="10:11">
      <c r="J3966"/>
      <c r="K3966"/>
    </row>
    <row r="3967" spans="10:11">
      <c r="J3967"/>
      <c r="K3967"/>
    </row>
    <row r="3968" spans="10:11">
      <c r="J3968"/>
      <c r="K3968"/>
    </row>
    <row r="3969" spans="10:11">
      <c r="J3969"/>
      <c r="K3969"/>
    </row>
    <row r="3970" spans="10:11">
      <c r="J3970"/>
      <c r="K3970"/>
    </row>
    <row r="3971" spans="10:11">
      <c r="J3971"/>
      <c r="K3971"/>
    </row>
    <row r="3972" spans="10:11">
      <c r="J3972"/>
      <c r="K3972"/>
    </row>
    <row r="3973" spans="10:11">
      <c r="J3973"/>
      <c r="K3973"/>
    </row>
    <row r="3974" spans="10:11">
      <c r="J3974"/>
      <c r="K3974"/>
    </row>
    <row r="3975" spans="10:11">
      <c r="J3975"/>
      <c r="K3975"/>
    </row>
    <row r="3976" spans="10:11">
      <c r="J3976"/>
      <c r="K3976"/>
    </row>
    <row r="3977" spans="10:11">
      <c r="J3977"/>
      <c r="K3977"/>
    </row>
    <row r="3978" spans="10:11">
      <c r="J3978"/>
      <c r="K3978"/>
    </row>
    <row r="3979" spans="10:11">
      <c r="J3979"/>
      <c r="K3979"/>
    </row>
    <row r="3980" spans="10:11">
      <c r="J3980"/>
      <c r="K3980"/>
    </row>
    <row r="3981" spans="10:11">
      <c r="J3981"/>
      <c r="K3981"/>
    </row>
    <row r="3982" spans="10:11">
      <c r="J3982"/>
      <c r="K3982"/>
    </row>
    <row r="3983" spans="10:11">
      <c r="J3983"/>
      <c r="K3983"/>
    </row>
    <row r="3984" spans="10:11">
      <c r="J3984"/>
      <c r="K3984"/>
    </row>
    <row r="3985" spans="10:11">
      <c r="J3985"/>
      <c r="K3985"/>
    </row>
    <row r="3986" spans="10:11">
      <c r="J3986"/>
      <c r="K3986"/>
    </row>
    <row r="3987" spans="10:11">
      <c r="J3987"/>
      <c r="K3987"/>
    </row>
    <row r="3988" spans="10:11">
      <c r="J3988"/>
      <c r="K3988"/>
    </row>
    <row r="3989" spans="10:11">
      <c r="J3989"/>
      <c r="K3989"/>
    </row>
    <row r="3990" spans="10:11">
      <c r="J3990"/>
      <c r="K3990"/>
    </row>
    <row r="3991" spans="10:11">
      <c r="J3991"/>
      <c r="K3991"/>
    </row>
    <row r="3992" spans="10:11">
      <c r="J3992"/>
      <c r="K3992"/>
    </row>
    <row r="3993" spans="10:11">
      <c r="J3993"/>
      <c r="K3993"/>
    </row>
    <row r="3994" spans="10:11">
      <c r="J3994"/>
      <c r="K3994"/>
    </row>
    <row r="3995" spans="10:11">
      <c r="J3995"/>
      <c r="K3995"/>
    </row>
    <row r="3996" spans="10:11">
      <c r="J3996"/>
      <c r="K3996"/>
    </row>
    <row r="3997" spans="10:11">
      <c r="J3997"/>
      <c r="K3997"/>
    </row>
    <row r="3998" spans="10:11">
      <c r="J3998"/>
      <c r="K3998"/>
    </row>
    <row r="3999" spans="10:11">
      <c r="J3999"/>
      <c r="K3999"/>
    </row>
    <row r="4000" spans="10:11">
      <c r="J4000"/>
      <c r="K4000"/>
    </row>
    <row r="4001" spans="10:11">
      <c r="J4001"/>
      <c r="K4001"/>
    </row>
    <row r="4002" spans="10:11">
      <c r="J4002"/>
      <c r="K4002"/>
    </row>
    <row r="4003" spans="10:11">
      <c r="J4003"/>
      <c r="K4003"/>
    </row>
    <row r="4004" spans="10:11">
      <c r="J4004"/>
      <c r="K4004"/>
    </row>
    <row r="4005" spans="10:11">
      <c r="J4005"/>
      <c r="K4005"/>
    </row>
    <row r="4006" spans="10:11">
      <c r="J4006"/>
      <c r="K4006"/>
    </row>
    <row r="4007" spans="10:11">
      <c r="J4007"/>
      <c r="K4007"/>
    </row>
    <row r="4008" spans="10:11">
      <c r="J4008"/>
      <c r="K4008"/>
    </row>
    <row r="4009" spans="10:11">
      <c r="J4009"/>
      <c r="K4009"/>
    </row>
    <row r="4010" spans="10:11">
      <c r="J4010"/>
      <c r="K4010"/>
    </row>
    <row r="4011" spans="10:11">
      <c r="J4011"/>
      <c r="K4011"/>
    </row>
    <row r="4012" spans="10:11">
      <c r="J4012"/>
      <c r="K4012"/>
    </row>
    <row r="4013" spans="10:11">
      <c r="J4013"/>
      <c r="K4013"/>
    </row>
    <row r="4014" spans="10:11">
      <c r="J4014"/>
      <c r="K4014"/>
    </row>
    <row r="4015" spans="10:11">
      <c r="J4015"/>
      <c r="K4015"/>
    </row>
    <row r="4016" spans="10:11">
      <c r="J4016"/>
      <c r="K4016"/>
    </row>
    <row r="4017" spans="10:11">
      <c r="J4017"/>
      <c r="K4017"/>
    </row>
    <row r="4018" spans="10:11">
      <c r="J4018"/>
      <c r="K4018"/>
    </row>
    <row r="4019" spans="10:11">
      <c r="J4019"/>
      <c r="K4019"/>
    </row>
    <row r="4020" spans="10:11">
      <c r="J4020"/>
      <c r="K4020"/>
    </row>
    <row r="4021" spans="10:11">
      <c r="J4021"/>
      <c r="K4021"/>
    </row>
    <row r="4022" spans="10:11">
      <c r="J4022"/>
      <c r="K4022"/>
    </row>
    <row r="4023" spans="10:11">
      <c r="J4023"/>
      <c r="K4023"/>
    </row>
    <row r="4024" spans="10:11">
      <c r="J4024"/>
      <c r="K4024"/>
    </row>
    <row r="4025" spans="10:11">
      <c r="J4025"/>
      <c r="K4025"/>
    </row>
    <row r="4026" spans="10:11">
      <c r="J4026"/>
      <c r="K4026"/>
    </row>
    <row r="4027" spans="10:11">
      <c r="J4027"/>
      <c r="K4027"/>
    </row>
    <row r="4028" spans="10:11">
      <c r="J4028"/>
      <c r="K4028"/>
    </row>
    <row r="4029" spans="10:11">
      <c r="J4029"/>
      <c r="K4029"/>
    </row>
    <row r="4030" spans="10:11">
      <c r="J4030"/>
      <c r="K4030"/>
    </row>
    <row r="4031" spans="10:11">
      <c r="J4031"/>
      <c r="K4031"/>
    </row>
    <row r="4032" spans="10:11">
      <c r="J4032"/>
      <c r="K4032"/>
    </row>
    <row r="4033" spans="10:11">
      <c r="J4033"/>
      <c r="K4033"/>
    </row>
    <row r="4034" spans="10:11">
      <c r="J4034"/>
      <c r="K4034"/>
    </row>
    <row r="4035" spans="10:11">
      <c r="J4035"/>
      <c r="K4035"/>
    </row>
    <row r="4036" spans="10:11">
      <c r="J4036"/>
      <c r="K4036"/>
    </row>
    <row r="4037" spans="10:11">
      <c r="J4037"/>
      <c r="K4037"/>
    </row>
    <row r="4038" spans="10:11">
      <c r="J4038"/>
      <c r="K4038"/>
    </row>
    <row r="4039" spans="10:11">
      <c r="J4039"/>
      <c r="K4039"/>
    </row>
    <row r="4040" spans="10:11">
      <c r="J4040"/>
      <c r="K4040"/>
    </row>
    <row r="4041" spans="10:11">
      <c r="J4041"/>
      <c r="K4041"/>
    </row>
    <row r="4042" spans="10:11">
      <c r="J4042"/>
      <c r="K4042"/>
    </row>
    <row r="4043" spans="10:11">
      <c r="J4043"/>
      <c r="K4043"/>
    </row>
    <row r="4044" spans="10:11">
      <c r="J4044"/>
      <c r="K4044"/>
    </row>
    <row r="4045" spans="10:11">
      <c r="J4045"/>
      <c r="K4045"/>
    </row>
    <row r="4046" spans="10:11">
      <c r="J4046"/>
      <c r="K4046"/>
    </row>
    <row r="4047" spans="10:11">
      <c r="J4047"/>
      <c r="K4047"/>
    </row>
    <row r="4048" spans="10:11">
      <c r="J4048"/>
      <c r="K4048"/>
    </row>
    <row r="4049" spans="10:11">
      <c r="J4049"/>
      <c r="K4049"/>
    </row>
    <row r="4050" spans="10:11">
      <c r="J4050"/>
      <c r="K4050"/>
    </row>
    <row r="4051" spans="10:11">
      <c r="J4051"/>
      <c r="K4051"/>
    </row>
    <row r="4052" spans="10:11">
      <c r="J4052"/>
      <c r="K4052"/>
    </row>
    <row r="4053" spans="10:11">
      <c r="J4053"/>
      <c r="K4053"/>
    </row>
    <row r="4054" spans="10:11">
      <c r="J4054"/>
      <c r="K4054"/>
    </row>
    <row r="4055" spans="10:11">
      <c r="J4055"/>
      <c r="K4055"/>
    </row>
    <row r="4056" spans="10:11">
      <c r="J4056"/>
      <c r="K4056"/>
    </row>
    <row r="4057" spans="10:11">
      <c r="J4057"/>
      <c r="K4057"/>
    </row>
    <row r="4058" spans="10:11">
      <c r="J4058"/>
      <c r="K4058"/>
    </row>
    <row r="4059" spans="10:11">
      <c r="J4059"/>
      <c r="K4059"/>
    </row>
    <row r="4060" spans="10:11">
      <c r="J4060"/>
      <c r="K4060"/>
    </row>
    <row r="4061" spans="10:11">
      <c r="J4061"/>
      <c r="K4061"/>
    </row>
    <row r="4062" spans="10:11">
      <c r="J4062"/>
      <c r="K4062"/>
    </row>
    <row r="4063" spans="10:11">
      <c r="J4063"/>
      <c r="K4063"/>
    </row>
    <row r="4064" spans="10:11">
      <c r="J4064"/>
      <c r="K4064"/>
    </row>
    <row r="4065" spans="10:11">
      <c r="J4065"/>
      <c r="K4065"/>
    </row>
    <row r="4066" spans="10:11">
      <c r="J4066"/>
      <c r="K4066"/>
    </row>
    <row r="4067" spans="10:11">
      <c r="J4067"/>
      <c r="K4067"/>
    </row>
    <row r="4068" spans="10:11">
      <c r="J4068"/>
      <c r="K4068"/>
    </row>
    <row r="4069" spans="10:11">
      <c r="J4069"/>
      <c r="K4069"/>
    </row>
    <row r="4070" spans="10:11">
      <c r="J4070"/>
      <c r="K4070"/>
    </row>
    <row r="4071" spans="10:11">
      <c r="J4071"/>
      <c r="K4071"/>
    </row>
    <row r="4072" spans="10:11">
      <c r="J4072"/>
      <c r="K4072"/>
    </row>
    <row r="4073" spans="10:11">
      <c r="J4073"/>
      <c r="K4073"/>
    </row>
    <row r="4074" spans="10:11">
      <c r="J4074"/>
      <c r="K4074"/>
    </row>
    <row r="4075" spans="10:11">
      <c r="J4075"/>
      <c r="K4075"/>
    </row>
    <row r="4076" spans="10:11">
      <c r="J4076"/>
      <c r="K4076"/>
    </row>
    <row r="4077" spans="10:11">
      <c r="J4077"/>
      <c r="K4077"/>
    </row>
    <row r="4078" spans="10:11">
      <c r="J4078"/>
      <c r="K4078"/>
    </row>
    <row r="4079" spans="10:11">
      <c r="J4079"/>
      <c r="K4079"/>
    </row>
    <row r="4080" spans="10:11">
      <c r="J4080"/>
      <c r="K4080"/>
    </row>
    <row r="4081" spans="10:11">
      <c r="J4081"/>
      <c r="K4081"/>
    </row>
    <row r="4082" spans="10:11">
      <c r="J4082"/>
      <c r="K4082"/>
    </row>
    <row r="4083" spans="10:11">
      <c r="J4083"/>
      <c r="K4083"/>
    </row>
    <row r="4084" spans="10:11">
      <c r="J4084"/>
      <c r="K4084"/>
    </row>
    <row r="4085" spans="10:11">
      <c r="J4085"/>
      <c r="K4085"/>
    </row>
    <row r="4086" spans="10:11">
      <c r="J4086"/>
      <c r="K4086"/>
    </row>
    <row r="4087" spans="10:11">
      <c r="J4087"/>
      <c r="K4087"/>
    </row>
    <row r="4088" spans="10:11">
      <c r="J4088"/>
      <c r="K4088"/>
    </row>
    <row r="4089" spans="10:11">
      <c r="J4089"/>
      <c r="K4089"/>
    </row>
    <row r="4090" spans="10:11">
      <c r="J4090"/>
      <c r="K4090"/>
    </row>
    <row r="4091" spans="10:11">
      <c r="J4091"/>
      <c r="K4091"/>
    </row>
    <row r="4092" spans="10:11">
      <c r="J4092"/>
      <c r="K4092"/>
    </row>
    <row r="4093" spans="10:11">
      <c r="J4093"/>
      <c r="K4093"/>
    </row>
    <row r="4094" spans="10:11">
      <c r="J4094"/>
      <c r="K4094"/>
    </row>
    <row r="4095" spans="10:11">
      <c r="J4095"/>
      <c r="K4095"/>
    </row>
    <row r="4096" spans="10:11">
      <c r="J4096"/>
      <c r="K4096"/>
    </row>
    <row r="4097" spans="10:11">
      <c r="J4097"/>
      <c r="K4097"/>
    </row>
    <row r="4098" spans="10:11">
      <c r="J4098"/>
      <c r="K4098"/>
    </row>
    <row r="4099" spans="10:11">
      <c r="J4099"/>
      <c r="K4099"/>
    </row>
    <row r="4100" spans="10:11">
      <c r="J4100"/>
      <c r="K4100"/>
    </row>
    <row r="4101" spans="10:11">
      <c r="J4101"/>
      <c r="K4101"/>
    </row>
    <row r="4102" spans="10:11">
      <c r="J4102"/>
      <c r="K4102"/>
    </row>
    <row r="4103" spans="10:11">
      <c r="J4103"/>
      <c r="K4103"/>
    </row>
    <row r="4104" spans="10:11">
      <c r="J4104"/>
      <c r="K4104"/>
    </row>
    <row r="4105" spans="10:11">
      <c r="J4105"/>
      <c r="K4105"/>
    </row>
    <row r="4106" spans="10:11">
      <c r="J4106"/>
      <c r="K4106"/>
    </row>
    <row r="4107" spans="10:11">
      <c r="J4107"/>
      <c r="K4107"/>
    </row>
    <row r="4108" spans="10:11">
      <c r="J4108"/>
      <c r="K4108"/>
    </row>
    <row r="4109" spans="10:11">
      <c r="J4109"/>
      <c r="K4109"/>
    </row>
    <row r="4110" spans="10:11">
      <c r="J4110"/>
      <c r="K4110"/>
    </row>
    <row r="4111" spans="10:11">
      <c r="J4111"/>
      <c r="K4111"/>
    </row>
    <row r="4112" spans="10:11">
      <c r="J4112"/>
      <c r="K4112"/>
    </row>
    <row r="4113" spans="10:11">
      <c r="J4113"/>
      <c r="K4113"/>
    </row>
    <row r="4114" spans="10:11">
      <c r="J4114"/>
      <c r="K4114"/>
    </row>
    <row r="4115" spans="10:11">
      <c r="J4115"/>
      <c r="K4115"/>
    </row>
    <row r="4116" spans="10:11">
      <c r="J4116"/>
      <c r="K4116"/>
    </row>
    <row r="4117" spans="10:11">
      <c r="J4117"/>
      <c r="K4117"/>
    </row>
    <row r="4118" spans="10:11">
      <c r="J4118"/>
      <c r="K4118"/>
    </row>
    <row r="4119" spans="10:11">
      <c r="J4119"/>
      <c r="K4119"/>
    </row>
    <row r="4120" spans="10:11">
      <c r="J4120"/>
      <c r="K4120"/>
    </row>
    <row r="4121" spans="10:11">
      <c r="J4121"/>
      <c r="K4121"/>
    </row>
    <row r="4122" spans="10:11">
      <c r="J4122"/>
      <c r="K4122"/>
    </row>
    <row r="4123" spans="10:11">
      <c r="J4123"/>
      <c r="K4123"/>
    </row>
    <row r="4124" spans="10:11">
      <c r="J4124"/>
      <c r="K4124"/>
    </row>
    <row r="4125" spans="10:11">
      <c r="J4125"/>
      <c r="K4125"/>
    </row>
    <row r="4126" spans="10:11">
      <c r="J4126"/>
      <c r="K4126"/>
    </row>
    <row r="4127" spans="10:11">
      <c r="J4127"/>
      <c r="K4127"/>
    </row>
    <row r="4128" spans="10:11">
      <c r="J4128"/>
      <c r="K4128"/>
    </row>
    <row r="4129" spans="10:11">
      <c r="J4129"/>
      <c r="K4129"/>
    </row>
    <row r="4130" spans="10:11">
      <c r="J4130"/>
      <c r="K4130"/>
    </row>
    <row r="4131" spans="10:11">
      <c r="J4131"/>
      <c r="K4131"/>
    </row>
    <row r="4132" spans="10:11">
      <c r="J4132"/>
      <c r="K4132"/>
    </row>
    <row r="4133" spans="10:11">
      <c r="J4133"/>
      <c r="K4133"/>
    </row>
    <row r="4134" spans="10:11">
      <c r="J4134"/>
      <c r="K4134"/>
    </row>
    <row r="4135" spans="10:11">
      <c r="J4135"/>
      <c r="K4135"/>
    </row>
    <row r="4136" spans="10:11">
      <c r="J4136"/>
      <c r="K4136"/>
    </row>
    <row r="4137" spans="10:11">
      <c r="J4137"/>
      <c r="K4137"/>
    </row>
    <row r="4138" spans="10:11">
      <c r="J4138"/>
      <c r="K4138"/>
    </row>
    <row r="4139" spans="10:11">
      <c r="J4139"/>
      <c r="K4139"/>
    </row>
    <row r="4140" spans="10:11">
      <c r="J4140"/>
      <c r="K4140"/>
    </row>
    <row r="4141" spans="10:11">
      <c r="J4141"/>
      <c r="K4141"/>
    </row>
    <row r="4142" spans="10:11">
      <c r="J4142"/>
      <c r="K4142"/>
    </row>
    <row r="4143" spans="10:11">
      <c r="J4143"/>
      <c r="K4143"/>
    </row>
    <row r="4144" spans="10:11">
      <c r="J4144"/>
      <c r="K4144"/>
    </row>
    <row r="4145" spans="10:11">
      <c r="J4145"/>
      <c r="K4145"/>
    </row>
    <row r="4146" spans="10:11">
      <c r="J4146"/>
      <c r="K4146"/>
    </row>
    <row r="4147" spans="10:11">
      <c r="J4147"/>
      <c r="K4147"/>
    </row>
    <row r="4148" spans="10:11">
      <c r="J4148"/>
      <c r="K4148"/>
    </row>
    <row r="4149" spans="10:11">
      <c r="J4149"/>
      <c r="K4149"/>
    </row>
    <row r="4150" spans="10:11">
      <c r="J4150"/>
      <c r="K4150"/>
    </row>
    <row r="4151" spans="10:11">
      <c r="J4151"/>
      <c r="K4151"/>
    </row>
    <row r="4152" spans="10:11">
      <c r="J4152"/>
      <c r="K4152"/>
    </row>
    <row r="4153" spans="10:11">
      <c r="J4153"/>
      <c r="K4153"/>
    </row>
    <row r="4154" spans="10:11">
      <c r="J4154"/>
      <c r="K4154"/>
    </row>
    <row r="4155" spans="10:11">
      <c r="J4155"/>
      <c r="K4155"/>
    </row>
    <row r="4156" spans="10:11">
      <c r="J4156"/>
      <c r="K4156"/>
    </row>
    <row r="4157" spans="10:11">
      <c r="J4157"/>
      <c r="K4157"/>
    </row>
    <row r="4158" spans="10:11">
      <c r="J4158"/>
      <c r="K4158"/>
    </row>
    <row r="4159" spans="10:11">
      <c r="J4159"/>
      <c r="K4159"/>
    </row>
    <row r="4160" spans="10:11">
      <c r="J4160"/>
      <c r="K4160"/>
    </row>
    <row r="4161" spans="10:11">
      <c r="J4161"/>
      <c r="K4161"/>
    </row>
    <row r="4162" spans="10:11">
      <c r="J4162"/>
      <c r="K4162"/>
    </row>
    <row r="4163" spans="10:11">
      <c r="J4163"/>
      <c r="K4163"/>
    </row>
    <row r="4164" spans="10:11">
      <c r="J4164"/>
      <c r="K4164"/>
    </row>
    <row r="4165" spans="10:11">
      <c r="J4165"/>
      <c r="K4165"/>
    </row>
    <row r="4166" spans="10:11">
      <c r="J4166"/>
      <c r="K4166"/>
    </row>
    <row r="4167" spans="10:11">
      <c r="J4167"/>
      <c r="K4167"/>
    </row>
    <row r="4168" spans="10:11">
      <c r="J4168"/>
      <c r="K4168"/>
    </row>
    <row r="4169" spans="10:11">
      <c r="J4169"/>
      <c r="K4169"/>
    </row>
    <row r="4170" spans="10:11">
      <c r="J4170"/>
      <c r="K4170"/>
    </row>
    <row r="4171" spans="10:11">
      <c r="J4171"/>
      <c r="K4171"/>
    </row>
    <row r="4172" spans="10:11">
      <c r="J4172"/>
      <c r="K4172"/>
    </row>
    <row r="4173" spans="10:11">
      <c r="J4173"/>
      <c r="K4173"/>
    </row>
    <row r="4174" spans="10:11">
      <c r="J4174"/>
      <c r="K4174"/>
    </row>
    <row r="4175" spans="10:11">
      <c r="J4175"/>
      <c r="K4175"/>
    </row>
    <row r="4176" spans="10:11">
      <c r="J4176"/>
      <c r="K4176"/>
    </row>
    <row r="4177" spans="10:11">
      <c r="J4177"/>
      <c r="K4177"/>
    </row>
    <row r="4178" spans="10:11">
      <c r="J4178"/>
      <c r="K4178"/>
    </row>
    <row r="4179" spans="10:11">
      <c r="J4179"/>
      <c r="K4179"/>
    </row>
    <row r="4180" spans="10:11">
      <c r="J4180"/>
      <c r="K4180"/>
    </row>
    <row r="4181" spans="10:11">
      <c r="J4181"/>
      <c r="K4181"/>
    </row>
    <row r="4182" spans="10:11">
      <c r="J4182"/>
      <c r="K4182"/>
    </row>
    <row r="4183" spans="10:11">
      <c r="J4183"/>
      <c r="K4183"/>
    </row>
    <row r="4184" spans="10:11">
      <c r="J4184"/>
      <c r="K4184"/>
    </row>
    <row r="4185" spans="10:11">
      <c r="J4185"/>
      <c r="K4185"/>
    </row>
    <row r="4186" spans="10:11">
      <c r="J4186"/>
      <c r="K4186"/>
    </row>
    <row r="4187" spans="10:11">
      <c r="J4187"/>
      <c r="K4187"/>
    </row>
    <row r="4188" spans="10:11">
      <c r="J4188"/>
      <c r="K4188"/>
    </row>
    <row r="4189" spans="10:11">
      <c r="J4189"/>
      <c r="K4189"/>
    </row>
    <row r="4190" spans="10:11">
      <c r="J4190"/>
      <c r="K4190"/>
    </row>
    <row r="4191" spans="10:11">
      <c r="J4191"/>
      <c r="K4191"/>
    </row>
    <row r="4192" spans="10:11">
      <c r="J4192"/>
      <c r="K4192"/>
    </row>
    <row r="4193" spans="10:11">
      <c r="J4193"/>
      <c r="K4193"/>
    </row>
    <row r="4194" spans="10:11">
      <c r="J4194"/>
      <c r="K4194"/>
    </row>
    <row r="4195" spans="10:11">
      <c r="J4195"/>
      <c r="K4195"/>
    </row>
    <row r="4196" spans="10:11">
      <c r="J4196"/>
      <c r="K4196"/>
    </row>
    <row r="4197" spans="10:11">
      <c r="J4197"/>
      <c r="K4197"/>
    </row>
    <row r="4198" spans="10:11">
      <c r="J4198"/>
      <c r="K4198"/>
    </row>
    <row r="4199" spans="10:11">
      <c r="J4199"/>
      <c r="K4199"/>
    </row>
    <row r="4200" spans="10:11">
      <c r="J4200"/>
      <c r="K4200"/>
    </row>
    <row r="4201" spans="10:11">
      <c r="J4201"/>
      <c r="K4201"/>
    </row>
    <row r="4202" spans="10:11">
      <c r="J4202"/>
      <c r="K4202"/>
    </row>
    <row r="4203" spans="10:11">
      <c r="J4203"/>
      <c r="K4203"/>
    </row>
    <row r="4204" spans="10:11">
      <c r="J4204"/>
      <c r="K4204"/>
    </row>
    <row r="4205" spans="10:11">
      <c r="J4205"/>
      <c r="K4205"/>
    </row>
    <row r="4206" spans="10:11">
      <c r="J4206"/>
      <c r="K4206"/>
    </row>
    <row r="4207" spans="10:11">
      <c r="J4207"/>
      <c r="K4207"/>
    </row>
    <row r="4208" spans="10:11">
      <c r="J4208"/>
      <c r="K4208"/>
    </row>
    <row r="4209" spans="10:11">
      <c r="J4209"/>
      <c r="K4209"/>
    </row>
    <row r="4210" spans="10:11">
      <c r="J4210"/>
      <c r="K4210"/>
    </row>
    <row r="4211" spans="10:11">
      <c r="J4211"/>
      <c r="K4211"/>
    </row>
    <row r="4212" spans="10:11">
      <c r="J4212"/>
      <c r="K4212"/>
    </row>
    <row r="4213" spans="10:11">
      <c r="J4213"/>
      <c r="K4213"/>
    </row>
    <row r="4214" spans="10:11">
      <c r="J4214"/>
      <c r="K4214"/>
    </row>
    <row r="4215" spans="10:11">
      <c r="J4215"/>
      <c r="K4215"/>
    </row>
    <row r="4216" spans="10:11">
      <c r="J4216"/>
      <c r="K4216"/>
    </row>
    <row r="4217" spans="10:11">
      <c r="J4217"/>
      <c r="K4217"/>
    </row>
    <row r="4218" spans="10:11">
      <c r="J4218"/>
      <c r="K4218"/>
    </row>
    <row r="4219" spans="10:11">
      <c r="J4219"/>
      <c r="K4219"/>
    </row>
    <row r="4220" spans="10:11">
      <c r="J4220"/>
      <c r="K4220"/>
    </row>
    <row r="4221" spans="10:11">
      <c r="J4221"/>
      <c r="K4221"/>
    </row>
    <row r="4222" spans="10:11">
      <c r="J4222"/>
      <c r="K4222"/>
    </row>
    <row r="4223" spans="10:11">
      <c r="J4223"/>
      <c r="K4223"/>
    </row>
    <row r="4224" spans="10:11">
      <c r="J4224"/>
      <c r="K4224"/>
    </row>
    <row r="4225" spans="10:11">
      <c r="J4225"/>
      <c r="K4225"/>
    </row>
    <row r="4226" spans="10:11">
      <c r="J4226"/>
      <c r="K4226"/>
    </row>
    <row r="4227" spans="10:11">
      <c r="J4227"/>
      <c r="K4227"/>
    </row>
    <row r="4228" spans="10:11">
      <c r="J4228"/>
      <c r="K4228"/>
    </row>
    <row r="4229" spans="10:11">
      <c r="J4229"/>
      <c r="K4229"/>
    </row>
    <row r="4230" spans="10:11">
      <c r="J4230"/>
      <c r="K4230"/>
    </row>
    <row r="4231" spans="10:11">
      <c r="J4231"/>
      <c r="K4231"/>
    </row>
    <row r="4232" spans="10:11">
      <c r="J4232"/>
      <c r="K4232"/>
    </row>
    <row r="4233" spans="10:11">
      <c r="J4233"/>
      <c r="K4233"/>
    </row>
    <row r="4234" spans="10:11">
      <c r="J4234"/>
      <c r="K4234"/>
    </row>
    <row r="4235" spans="10:11">
      <c r="J4235"/>
      <c r="K4235"/>
    </row>
    <row r="4236" spans="10:11">
      <c r="J4236"/>
      <c r="K4236"/>
    </row>
    <row r="4237" spans="10:11">
      <c r="J4237"/>
      <c r="K4237"/>
    </row>
    <row r="4238" spans="10:11">
      <c r="J4238"/>
      <c r="K4238"/>
    </row>
    <row r="4239" spans="10:11">
      <c r="J4239"/>
      <c r="K4239"/>
    </row>
    <row r="4240" spans="10:11">
      <c r="J4240"/>
      <c r="K4240"/>
    </row>
    <row r="4241" spans="10:11">
      <c r="J4241"/>
      <c r="K4241"/>
    </row>
    <row r="4242" spans="10:11">
      <c r="J4242"/>
      <c r="K4242"/>
    </row>
    <row r="4243" spans="10:11">
      <c r="J4243"/>
      <c r="K4243"/>
    </row>
    <row r="4244" spans="10:11">
      <c r="J4244"/>
      <c r="K4244"/>
    </row>
    <row r="4245" spans="10:11">
      <c r="J4245"/>
      <c r="K4245"/>
    </row>
    <row r="4246" spans="10:11">
      <c r="J4246"/>
      <c r="K4246"/>
    </row>
    <row r="4247" spans="10:11">
      <c r="J4247"/>
      <c r="K4247"/>
    </row>
    <row r="4248" spans="10:11">
      <c r="J4248"/>
      <c r="K4248"/>
    </row>
    <row r="4249" spans="10:11">
      <c r="J4249"/>
      <c r="K4249"/>
    </row>
    <row r="4250" spans="10:11">
      <c r="J4250"/>
      <c r="K4250"/>
    </row>
    <row r="4251" spans="10:11">
      <c r="J4251"/>
      <c r="K4251"/>
    </row>
    <row r="4252" spans="10:11">
      <c r="J4252"/>
      <c r="K4252"/>
    </row>
    <row r="4253" spans="10:11">
      <c r="J4253"/>
      <c r="K4253"/>
    </row>
    <row r="4254" spans="10:11">
      <c r="J4254"/>
      <c r="K4254"/>
    </row>
    <row r="4255" spans="10:11">
      <c r="J4255"/>
      <c r="K4255"/>
    </row>
    <row r="4256" spans="10:11">
      <c r="J4256"/>
      <c r="K4256"/>
    </row>
    <row r="4257" spans="10:11">
      <c r="J4257"/>
      <c r="K4257"/>
    </row>
    <row r="4258" spans="10:11">
      <c r="J4258"/>
      <c r="K4258"/>
    </row>
    <row r="4259" spans="10:11">
      <c r="J4259"/>
      <c r="K4259"/>
    </row>
    <row r="4260" spans="10:11">
      <c r="J4260"/>
      <c r="K4260"/>
    </row>
    <row r="4261" spans="10:11">
      <c r="J4261"/>
      <c r="K4261"/>
    </row>
    <row r="4262" spans="10:11">
      <c r="J4262"/>
      <c r="K4262"/>
    </row>
    <row r="4263" spans="10:11">
      <c r="J4263"/>
      <c r="K4263"/>
    </row>
    <row r="4264" spans="10:11">
      <c r="J4264"/>
      <c r="K4264"/>
    </row>
    <row r="4265" spans="10:11">
      <c r="J4265"/>
      <c r="K4265"/>
    </row>
    <row r="4266" spans="10:11">
      <c r="J4266"/>
      <c r="K4266"/>
    </row>
    <row r="4267" spans="10:11">
      <c r="J4267"/>
      <c r="K4267"/>
    </row>
    <row r="4268" spans="10:11">
      <c r="J4268"/>
      <c r="K4268"/>
    </row>
    <row r="4269" spans="10:11">
      <c r="J4269"/>
      <c r="K4269"/>
    </row>
    <row r="4270" spans="10:11">
      <c r="J4270"/>
      <c r="K4270"/>
    </row>
    <row r="4271" spans="10:11">
      <c r="J4271"/>
      <c r="K4271"/>
    </row>
    <row r="4272" spans="10:11">
      <c r="J4272"/>
      <c r="K4272"/>
    </row>
    <row r="4273" spans="10:11">
      <c r="J4273"/>
      <c r="K4273"/>
    </row>
    <row r="4274" spans="10:11">
      <c r="J4274"/>
      <c r="K4274"/>
    </row>
    <row r="4275" spans="10:11">
      <c r="J4275"/>
      <c r="K4275"/>
    </row>
    <row r="4276" spans="10:11">
      <c r="J4276"/>
      <c r="K4276"/>
    </row>
    <row r="4277" spans="10:11">
      <c r="J4277"/>
      <c r="K4277"/>
    </row>
    <row r="4278" spans="10:11">
      <c r="J4278"/>
      <c r="K4278"/>
    </row>
    <row r="4279" spans="10:11">
      <c r="J4279"/>
      <c r="K4279"/>
    </row>
    <row r="4280" spans="10:11">
      <c r="J4280"/>
      <c r="K4280"/>
    </row>
    <row r="4281" spans="10:11">
      <c r="J4281"/>
      <c r="K4281"/>
    </row>
    <row r="4282" spans="10:11">
      <c r="J4282"/>
      <c r="K4282"/>
    </row>
    <row r="4283" spans="10:11">
      <c r="J4283"/>
      <c r="K4283"/>
    </row>
    <row r="4284" spans="10:11">
      <c r="J4284"/>
      <c r="K4284"/>
    </row>
    <row r="4285" spans="10:11">
      <c r="J4285"/>
      <c r="K4285"/>
    </row>
    <row r="4286" spans="10:11">
      <c r="J4286"/>
      <c r="K4286"/>
    </row>
    <row r="4287" spans="10:11">
      <c r="J4287"/>
      <c r="K4287"/>
    </row>
    <row r="4288" spans="10:11">
      <c r="J4288"/>
      <c r="K4288"/>
    </row>
    <row r="4289" spans="10:11">
      <c r="J4289"/>
      <c r="K4289"/>
    </row>
    <row r="4290" spans="10:11">
      <c r="J4290"/>
      <c r="K4290"/>
    </row>
    <row r="4291" spans="10:11">
      <c r="J4291"/>
      <c r="K4291"/>
    </row>
    <row r="4292" spans="10:11">
      <c r="J4292"/>
      <c r="K4292"/>
    </row>
    <row r="4293" spans="10:11">
      <c r="J4293"/>
      <c r="K4293"/>
    </row>
    <row r="4294" spans="10:11">
      <c r="J4294"/>
      <c r="K4294"/>
    </row>
    <row r="4295" spans="10:11">
      <c r="J4295"/>
      <c r="K4295"/>
    </row>
    <row r="4296" spans="10:11">
      <c r="J4296"/>
      <c r="K4296"/>
    </row>
    <row r="4297" spans="10:11">
      <c r="J4297"/>
      <c r="K4297"/>
    </row>
    <row r="4298" spans="10:11">
      <c r="J4298"/>
      <c r="K4298"/>
    </row>
    <row r="4299" spans="10:11">
      <c r="J4299"/>
      <c r="K4299"/>
    </row>
    <row r="4300" spans="10:11">
      <c r="J4300"/>
      <c r="K4300"/>
    </row>
    <row r="4301" spans="10:11">
      <c r="J4301"/>
      <c r="K4301"/>
    </row>
    <row r="4302" spans="10:11">
      <c r="J4302"/>
      <c r="K4302"/>
    </row>
    <row r="4303" spans="10:11">
      <c r="J4303"/>
      <c r="K4303"/>
    </row>
    <row r="4304" spans="10:11">
      <c r="J4304"/>
      <c r="K4304"/>
    </row>
    <row r="4305" spans="10:11">
      <c r="J4305"/>
      <c r="K4305"/>
    </row>
    <row r="4306" spans="10:11">
      <c r="J4306"/>
      <c r="K4306"/>
    </row>
    <row r="4307" spans="10:11">
      <c r="J4307"/>
      <c r="K4307"/>
    </row>
    <row r="4308" spans="10:11">
      <c r="J4308"/>
      <c r="K4308"/>
    </row>
    <row r="4309" spans="10:11">
      <c r="J4309"/>
      <c r="K4309"/>
    </row>
    <row r="4310" spans="10:11">
      <c r="J4310"/>
      <c r="K4310"/>
    </row>
    <row r="4311" spans="10:11">
      <c r="J4311"/>
      <c r="K4311"/>
    </row>
    <row r="4312" spans="10:11">
      <c r="J4312"/>
      <c r="K4312"/>
    </row>
    <row r="4313" spans="10:11">
      <c r="J4313"/>
      <c r="K4313"/>
    </row>
    <row r="4314" spans="10:11">
      <c r="J4314"/>
      <c r="K4314"/>
    </row>
    <row r="4315" spans="10:11">
      <c r="J4315"/>
      <c r="K4315"/>
    </row>
    <row r="4316" spans="10:11">
      <c r="J4316"/>
      <c r="K4316"/>
    </row>
    <row r="4317" spans="10:11">
      <c r="J4317"/>
      <c r="K4317"/>
    </row>
    <row r="4318" spans="10:11">
      <c r="J4318"/>
      <c r="K4318"/>
    </row>
    <row r="4319" spans="10:11">
      <c r="J4319"/>
      <c r="K4319"/>
    </row>
    <row r="4320" spans="10:11">
      <c r="J4320"/>
      <c r="K4320"/>
    </row>
    <row r="4321" spans="10:11">
      <c r="J4321"/>
      <c r="K4321"/>
    </row>
    <row r="4322" spans="10:11">
      <c r="J4322"/>
      <c r="K4322"/>
    </row>
    <row r="4323" spans="10:11">
      <c r="J4323"/>
      <c r="K4323"/>
    </row>
    <row r="4324" spans="10:11">
      <c r="J4324"/>
      <c r="K4324"/>
    </row>
    <row r="4325" spans="10:11">
      <c r="J4325"/>
      <c r="K4325"/>
    </row>
    <row r="4326" spans="10:11">
      <c r="J4326"/>
      <c r="K4326"/>
    </row>
    <row r="4327" spans="10:11">
      <c r="J4327"/>
      <c r="K4327"/>
    </row>
    <row r="4328" spans="10:11">
      <c r="J4328"/>
      <c r="K4328"/>
    </row>
    <row r="4329" spans="10:11">
      <c r="J4329"/>
      <c r="K4329"/>
    </row>
    <row r="4330" spans="10:11">
      <c r="J4330"/>
      <c r="K4330"/>
    </row>
    <row r="4331" spans="10:11">
      <c r="J4331"/>
      <c r="K4331"/>
    </row>
    <row r="4332" spans="10:11">
      <c r="J4332"/>
      <c r="K4332"/>
    </row>
    <row r="4333" spans="10:11">
      <c r="J4333"/>
      <c r="K4333"/>
    </row>
    <row r="4334" spans="10:11">
      <c r="J4334"/>
      <c r="K4334"/>
    </row>
    <row r="4335" spans="10:11">
      <c r="J4335"/>
      <c r="K4335"/>
    </row>
    <row r="4336" spans="10:11">
      <c r="J4336"/>
      <c r="K4336"/>
    </row>
    <row r="4337" spans="10:11">
      <c r="J4337"/>
      <c r="K4337"/>
    </row>
    <row r="4338" spans="10:11">
      <c r="J4338"/>
      <c r="K4338"/>
    </row>
    <row r="4339" spans="10:11">
      <c r="J4339"/>
      <c r="K4339"/>
    </row>
    <row r="4340" spans="10:11">
      <c r="J4340"/>
      <c r="K4340"/>
    </row>
    <row r="4341" spans="10:11">
      <c r="J4341"/>
      <c r="K4341"/>
    </row>
    <row r="4342" spans="10:11">
      <c r="J4342"/>
      <c r="K4342"/>
    </row>
    <row r="4343" spans="10:11">
      <c r="J4343"/>
      <c r="K4343"/>
    </row>
    <row r="4344" spans="10:11">
      <c r="J4344"/>
      <c r="K4344"/>
    </row>
    <row r="4345" spans="10:11">
      <c r="J4345"/>
      <c r="K4345"/>
    </row>
    <row r="4346" spans="10:11">
      <c r="J4346"/>
      <c r="K4346"/>
    </row>
    <row r="4347" spans="10:11">
      <c r="J4347"/>
      <c r="K4347"/>
    </row>
    <row r="4348" spans="10:11">
      <c r="J4348"/>
      <c r="K4348"/>
    </row>
    <row r="4349" spans="10:11">
      <c r="J4349"/>
      <c r="K4349"/>
    </row>
    <row r="4350" spans="10:11">
      <c r="J4350"/>
      <c r="K4350"/>
    </row>
    <row r="4351" spans="10:11">
      <c r="J4351"/>
      <c r="K4351"/>
    </row>
    <row r="4352" spans="10:11">
      <c r="J4352"/>
      <c r="K4352"/>
    </row>
    <row r="4353" spans="10:11">
      <c r="J4353"/>
      <c r="K4353"/>
    </row>
    <row r="4354" spans="10:11">
      <c r="J4354"/>
      <c r="K4354"/>
    </row>
    <row r="4355" spans="10:11">
      <c r="J4355"/>
      <c r="K4355"/>
    </row>
    <row r="4356" spans="10:11">
      <c r="J4356"/>
      <c r="K4356"/>
    </row>
    <row r="4357" spans="10:11">
      <c r="J4357"/>
      <c r="K4357"/>
    </row>
    <row r="4358" spans="10:11">
      <c r="J4358"/>
      <c r="K4358"/>
    </row>
    <row r="4359" spans="10:11">
      <c r="J4359"/>
      <c r="K4359"/>
    </row>
    <row r="4360" spans="10:11">
      <c r="J4360"/>
      <c r="K4360"/>
    </row>
    <row r="4361" spans="10:11">
      <c r="J4361"/>
      <c r="K4361"/>
    </row>
    <row r="4362" spans="10:11">
      <c r="J4362"/>
      <c r="K4362"/>
    </row>
    <row r="4363" spans="10:11">
      <c r="J4363"/>
      <c r="K4363"/>
    </row>
    <row r="4364" spans="10:11">
      <c r="J4364"/>
      <c r="K4364"/>
    </row>
    <row r="4365" spans="10:11">
      <c r="J4365"/>
      <c r="K4365"/>
    </row>
    <row r="4366" spans="10:11">
      <c r="J4366"/>
      <c r="K4366"/>
    </row>
    <row r="4367" spans="10:11">
      <c r="J4367"/>
      <c r="K4367"/>
    </row>
    <row r="4368" spans="10:11">
      <c r="J4368"/>
      <c r="K4368"/>
    </row>
    <row r="4369" spans="10:11">
      <c r="J4369"/>
      <c r="K4369"/>
    </row>
    <row r="4370" spans="10:11">
      <c r="J4370"/>
      <c r="K4370"/>
    </row>
    <row r="4371" spans="10:11">
      <c r="J4371"/>
      <c r="K4371"/>
    </row>
    <row r="4372" spans="10:11">
      <c r="J4372"/>
      <c r="K4372"/>
    </row>
    <row r="4373" spans="10:11">
      <c r="J4373"/>
      <c r="K4373"/>
    </row>
    <row r="4374" spans="10:11">
      <c r="J4374"/>
      <c r="K4374"/>
    </row>
    <row r="4375" spans="10:11">
      <c r="J4375"/>
      <c r="K4375"/>
    </row>
    <row r="4376" spans="10:11">
      <c r="J4376"/>
      <c r="K4376"/>
    </row>
    <row r="4377" spans="10:11">
      <c r="J4377"/>
      <c r="K4377"/>
    </row>
    <row r="4378" spans="10:11">
      <c r="J4378"/>
      <c r="K4378"/>
    </row>
    <row r="4379" spans="10:11">
      <c r="J4379"/>
      <c r="K4379"/>
    </row>
    <row r="4380" spans="10:11">
      <c r="J4380"/>
      <c r="K4380"/>
    </row>
    <row r="4381" spans="10:11">
      <c r="J4381"/>
      <c r="K4381"/>
    </row>
    <row r="4382" spans="10:11">
      <c r="J4382"/>
      <c r="K4382"/>
    </row>
    <row r="4383" spans="10:11">
      <c r="J4383"/>
      <c r="K4383"/>
    </row>
    <row r="4384" spans="10:11">
      <c r="J4384"/>
      <c r="K4384"/>
    </row>
    <row r="4385" spans="10:11">
      <c r="J4385"/>
      <c r="K4385"/>
    </row>
    <row r="4386" spans="10:11">
      <c r="J4386"/>
      <c r="K4386"/>
    </row>
    <row r="4387" spans="10:11">
      <c r="J4387"/>
      <c r="K4387"/>
    </row>
    <row r="4388" spans="10:11">
      <c r="J4388"/>
      <c r="K4388"/>
    </row>
    <row r="4389" spans="10:11">
      <c r="J4389"/>
      <c r="K4389"/>
    </row>
    <row r="4390" spans="10:11">
      <c r="J4390"/>
      <c r="K4390"/>
    </row>
    <row r="4391" spans="10:11">
      <c r="J4391"/>
      <c r="K4391"/>
    </row>
    <row r="4392" spans="10:11">
      <c r="J4392"/>
      <c r="K4392"/>
    </row>
    <row r="4393" spans="10:11">
      <c r="J4393"/>
      <c r="K4393"/>
    </row>
    <row r="4394" spans="10:11">
      <c r="J4394"/>
      <c r="K4394"/>
    </row>
    <row r="4395" spans="10:11">
      <c r="J4395"/>
      <c r="K4395"/>
    </row>
    <row r="4396" spans="10:11">
      <c r="J4396"/>
      <c r="K4396"/>
    </row>
    <row r="4397" spans="10:11">
      <c r="J4397"/>
      <c r="K4397"/>
    </row>
    <row r="4398" spans="10:11">
      <c r="J4398"/>
      <c r="K4398"/>
    </row>
    <row r="4399" spans="10:11">
      <c r="J4399"/>
      <c r="K4399"/>
    </row>
    <row r="4400" spans="10:11">
      <c r="J4400"/>
      <c r="K4400"/>
    </row>
    <row r="4401" spans="10:11">
      <c r="J4401"/>
      <c r="K4401"/>
    </row>
    <row r="4402" spans="10:11">
      <c r="J4402"/>
      <c r="K4402"/>
    </row>
    <row r="4403" spans="10:11">
      <c r="J4403"/>
      <c r="K4403"/>
    </row>
    <row r="4404" spans="10:11">
      <c r="J4404"/>
      <c r="K4404"/>
    </row>
    <row r="4405" spans="10:11">
      <c r="J4405"/>
      <c r="K4405"/>
    </row>
    <row r="4406" spans="10:11">
      <c r="J4406"/>
      <c r="K4406"/>
    </row>
    <row r="4407" spans="10:11">
      <c r="J4407"/>
      <c r="K4407"/>
    </row>
    <row r="4408" spans="10:11">
      <c r="J4408"/>
      <c r="K4408"/>
    </row>
    <row r="4409" spans="10:11">
      <c r="J4409"/>
      <c r="K4409"/>
    </row>
    <row r="4410" spans="10:11">
      <c r="J4410"/>
      <c r="K4410"/>
    </row>
    <row r="4411" spans="10:11">
      <c r="J4411"/>
      <c r="K4411"/>
    </row>
    <row r="4412" spans="10:11">
      <c r="J4412"/>
      <c r="K4412"/>
    </row>
    <row r="4413" spans="10:11">
      <c r="J4413"/>
      <c r="K4413"/>
    </row>
    <row r="4414" spans="10:11">
      <c r="J4414"/>
      <c r="K4414"/>
    </row>
    <row r="4415" spans="10:11">
      <c r="J4415"/>
      <c r="K4415"/>
    </row>
    <row r="4416" spans="10:11">
      <c r="J4416"/>
      <c r="K4416"/>
    </row>
    <row r="4417" spans="10:11">
      <c r="J4417"/>
      <c r="K4417"/>
    </row>
    <row r="4418" spans="10:11">
      <c r="J4418"/>
      <c r="K4418"/>
    </row>
    <row r="4419" spans="10:11">
      <c r="J4419"/>
      <c r="K4419"/>
    </row>
    <row r="4420" spans="10:11">
      <c r="J4420"/>
      <c r="K4420"/>
    </row>
    <row r="4421" spans="10:11">
      <c r="J4421"/>
      <c r="K4421"/>
    </row>
    <row r="4422" spans="10:11">
      <c r="J4422"/>
      <c r="K4422"/>
    </row>
    <row r="4423" spans="10:11">
      <c r="J4423"/>
      <c r="K4423"/>
    </row>
    <row r="4424" spans="10:11">
      <c r="J4424"/>
      <c r="K4424"/>
    </row>
    <row r="4425" spans="10:11">
      <c r="J4425"/>
      <c r="K4425"/>
    </row>
    <row r="4426" spans="10:11">
      <c r="J4426"/>
      <c r="K4426"/>
    </row>
    <row r="4427" spans="10:11">
      <c r="J4427"/>
      <c r="K4427"/>
    </row>
    <row r="4428" spans="10:11">
      <c r="J4428"/>
      <c r="K4428"/>
    </row>
    <row r="4429" spans="10:11">
      <c r="J4429"/>
      <c r="K4429"/>
    </row>
    <row r="4430" spans="10:11">
      <c r="J4430"/>
      <c r="K4430"/>
    </row>
    <row r="4431" spans="10:11">
      <c r="J4431"/>
      <c r="K4431"/>
    </row>
    <row r="4432" spans="10:11">
      <c r="J4432"/>
      <c r="K4432"/>
    </row>
    <row r="4433" spans="10:11">
      <c r="J4433"/>
      <c r="K4433"/>
    </row>
    <row r="4434" spans="10:11">
      <c r="J4434"/>
      <c r="K4434"/>
    </row>
    <row r="4435" spans="10:11">
      <c r="J4435"/>
      <c r="K4435"/>
    </row>
    <row r="4436" spans="10:11">
      <c r="J4436"/>
      <c r="K4436"/>
    </row>
    <row r="4437" spans="10:11">
      <c r="J4437"/>
      <c r="K4437"/>
    </row>
    <row r="4438" spans="10:11">
      <c r="J4438"/>
      <c r="K4438"/>
    </row>
    <row r="4439" spans="10:11">
      <c r="J4439"/>
      <c r="K4439"/>
    </row>
    <row r="4440" spans="10:11">
      <c r="J4440"/>
      <c r="K4440"/>
    </row>
    <row r="4441" spans="10:11">
      <c r="J4441"/>
      <c r="K4441"/>
    </row>
    <row r="4442" spans="10:11">
      <c r="J4442"/>
      <c r="K4442"/>
    </row>
    <row r="4443" spans="10:11">
      <c r="J4443"/>
      <c r="K4443"/>
    </row>
    <row r="4444" spans="10:11">
      <c r="J4444"/>
      <c r="K4444"/>
    </row>
    <row r="4445" spans="10:11">
      <c r="J4445"/>
      <c r="K4445"/>
    </row>
    <row r="4446" spans="10:11">
      <c r="J4446"/>
      <c r="K4446"/>
    </row>
    <row r="4447" spans="10:11">
      <c r="J4447"/>
      <c r="K4447"/>
    </row>
    <row r="4448" spans="10:11">
      <c r="J4448"/>
      <c r="K4448"/>
    </row>
    <row r="4449" spans="10:11">
      <c r="J4449"/>
      <c r="K4449"/>
    </row>
    <row r="4450" spans="10:11">
      <c r="J4450"/>
      <c r="K4450"/>
    </row>
    <row r="4451" spans="10:11">
      <c r="J4451"/>
      <c r="K4451"/>
    </row>
    <row r="4452" spans="10:11">
      <c r="J4452"/>
      <c r="K4452"/>
    </row>
    <row r="4453" spans="10:11">
      <c r="J4453"/>
      <c r="K4453"/>
    </row>
    <row r="4454" spans="10:11">
      <c r="J4454"/>
      <c r="K4454"/>
    </row>
    <row r="4455" spans="10:11">
      <c r="J4455"/>
      <c r="K4455"/>
    </row>
    <row r="4456" spans="10:11">
      <c r="J4456"/>
      <c r="K4456"/>
    </row>
    <row r="4457" spans="10:11">
      <c r="J4457"/>
      <c r="K4457"/>
    </row>
    <row r="4458" spans="10:11">
      <c r="J4458"/>
      <c r="K4458"/>
    </row>
    <row r="4459" spans="10:11">
      <c r="J4459"/>
      <c r="K4459"/>
    </row>
    <row r="4460" spans="10:11">
      <c r="J4460"/>
      <c r="K4460"/>
    </row>
    <row r="4461" spans="10:11">
      <c r="J4461"/>
      <c r="K4461"/>
    </row>
    <row r="4462" spans="10:11">
      <c r="J4462"/>
      <c r="K4462"/>
    </row>
    <row r="4463" spans="10:11">
      <c r="J4463"/>
      <c r="K4463"/>
    </row>
    <row r="4464" spans="10:11">
      <c r="J4464"/>
      <c r="K4464"/>
    </row>
    <row r="4465" spans="10:11">
      <c r="J4465"/>
      <c r="K4465"/>
    </row>
    <row r="4466" spans="10:11">
      <c r="J4466"/>
      <c r="K4466"/>
    </row>
    <row r="4467" spans="10:11">
      <c r="J4467"/>
      <c r="K4467"/>
    </row>
    <row r="4468" spans="10:11">
      <c r="J4468"/>
      <c r="K4468"/>
    </row>
    <row r="4469" spans="10:11">
      <c r="J4469"/>
      <c r="K4469"/>
    </row>
    <row r="4470" spans="10:11">
      <c r="J4470"/>
      <c r="K4470"/>
    </row>
    <row r="4471" spans="10:11">
      <c r="J4471"/>
      <c r="K4471"/>
    </row>
    <row r="4472" spans="10:11">
      <c r="J4472"/>
      <c r="K4472"/>
    </row>
    <row r="4473" spans="10:11">
      <c r="J4473"/>
      <c r="K4473"/>
    </row>
    <row r="4474" spans="10:11">
      <c r="J4474"/>
      <c r="K4474"/>
    </row>
    <row r="4475" spans="10:11">
      <c r="J4475"/>
      <c r="K4475"/>
    </row>
    <row r="4476" spans="10:11">
      <c r="J4476"/>
      <c r="K4476"/>
    </row>
    <row r="4477" spans="10:11">
      <c r="J4477"/>
      <c r="K4477"/>
    </row>
    <row r="4478" spans="10:11">
      <c r="J4478"/>
      <c r="K4478"/>
    </row>
    <row r="4479" spans="10:11">
      <c r="J4479"/>
      <c r="K4479"/>
    </row>
    <row r="4480" spans="10:11">
      <c r="J4480"/>
      <c r="K4480"/>
    </row>
    <row r="4481" spans="10:11">
      <c r="J4481"/>
      <c r="K4481"/>
    </row>
    <row r="4482" spans="10:11">
      <c r="J4482"/>
      <c r="K4482"/>
    </row>
    <row r="4483" spans="10:11">
      <c r="J4483"/>
      <c r="K4483"/>
    </row>
    <row r="4484" spans="10:11">
      <c r="J4484"/>
      <c r="K4484"/>
    </row>
    <row r="4485" spans="10:11">
      <c r="J4485"/>
      <c r="K4485"/>
    </row>
    <row r="4486" spans="10:11">
      <c r="J4486"/>
      <c r="K4486"/>
    </row>
    <row r="4487" spans="10:11">
      <c r="J4487"/>
      <c r="K4487"/>
    </row>
    <row r="4488" spans="10:11">
      <c r="J4488"/>
      <c r="K4488"/>
    </row>
    <row r="4489" spans="10:11">
      <c r="J4489"/>
      <c r="K4489"/>
    </row>
    <row r="4490" spans="10:11">
      <c r="J4490"/>
      <c r="K4490"/>
    </row>
    <row r="4491" spans="10:11">
      <c r="J4491"/>
      <c r="K4491"/>
    </row>
    <row r="4492" spans="10:11">
      <c r="J4492"/>
      <c r="K4492"/>
    </row>
    <row r="4493" spans="10:11">
      <c r="J4493"/>
      <c r="K4493"/>
    </row>
    <row r="4494" spans="10:11">
      <c r="J4494"/>
      <c r="K4494"/>
    </row>
    <row r="4495" spans="10:11">
      <c r="J4495"/>
      <c r="K4495"/>
    </row>
    <row r="4496" spans="10:11">
      <c r="J4496"/>
      <c r="K4496"/>
    </row>
    <row r="4497" spans="10:11">
      <c r="J4497"/>
      <c r="K4497"/>
    </row>
    <row r="4498" spans="10:11">
      <c r="J4498"/>
      <c r="K4498"/>
    </row>
    <row r="4499" spans="10:11">
      <c r="J4499"/>
      <c r="K4499"/>
    </row>
    <row r="4500" spans="10:11">
      <c r="J4500"/>
      <c r="K4500"/>
    </row>
    <row r="4501" spans="10:11">
      <c r="J4501"/>
      <c r="K4501"/>
    </row>
    <row r="4502" spans="10:11">
      <c r="J4502"/>
      <c r="K4502"/>
    </row>
    <row r="4503" spans="10:11">
      <c r="J4503"/>
      <c r="K4503"/>
    </row>
    <row r="4504" spans="10:11">
      <c r="J4504"/>
      <c r="K4504"/>
    </row>
    <row r="4505" spans="10:11">
      <c r="J4505"/>
      <c r="K4505"/>
    </row>
    <row r="4506" spans="10:11">
      <c r="J4506"/>
      <c r="K4506"/>
    </row>
    <row r="4507" spans="10:11">
      <c r="J4507"/>
      <c r="K4507"/>
    </row>
    <row r="4508" spans="10:11">
      <c r="J4508"/>
      <c r="K4508"/>
    </row>
    <row r="4509" spans="10:11">
      <c r="J4509"/>
      <c r="K4509"/>
    </row>
    <row r="4510" spans="10:11">
      <c r="J4510"/>
      <c r="K4510"/>
    </row>
    <row r="4511" spans="10:11">
      <c r="J4511"/>
      <c r="K4511"/>
    </row>
    <row r="4512" spans="10:11">
      <c r="J4512"/>
      <c r="K4512"/>
    </row>
    <row r="4513" spans="10:11">
      <c r="J4513"/>
      <c r="K4513"/>
    </row>
    <row r="4514" spans="10:11">
      <c r="J4514"/>
      <c r="K4514"/>
    </row>
    <row r="4515" spans="10:11">
      <c r="J4515"/>
      <c r="K4515"/>
    </row>
    <row r="4516" spans="10:11">
      <c r="J4516"/>
      <c r="K4516"/>
    </row>
    <row r="4517" spans="10:11">
      <c r="J4517"/>
      <c r="K4517"/>
    </row>
    <row r="4518" spans="10:11">
      <c r="J4518"/>
      <c r="K4518"/>
    </row>
    <row r="4519" spans="10:11">
      <c r="J4519"/>
      <c r="K4519"/>
    </row>
    <row r="4520" spans="10:11">
      <c r="J4520"/>
      <c r="K4520"/>
    </row>
    <row r="4521" spans="10:11">
      <c r="J4521"/>
      <c r="K4521"/>
    </row>
    <row r="4522" spans="10:11">
      <c r="J4522"/>
      <c r="K4522"/>
    </row>
    <row r="4523" spans="10:11">
      <c r="J4523"/>
      <c r="K4523"/>
    </row>
    <row r="4524" spans="10:11">
      <c r="J4524"/>
      <c r="K4524"/>
    </row>
    <row r="4525" spans="10:11">
      <c r="J4525"/>
      <c r="K4525"/>
    </row>
    <row r="4526" spans="10:11">
      <c r="J4526"/>
      <c r="K4526"/>
    </row>
    <row r="4527" spans="10:11">
      <c r="J4527"/>
      <c r="K4527"/>
    </row>
    <row r="4528" spans="10:11">
      <c r="J4528"/>
      <c r="K4528"/>
    </row>
    <row r="4529" spans="10:11">
      <c r="J4529"/>
      <c r="K4529"/>
    </row>
    <row r="4530" spans="10:11">
      <c r="J4530"/>
      <c r="K4530"/>
    </row>
    <row r="4531" spans="10:11">
      <c r="J4531"/>
      <c r="K4531"/>
    </row>
    <row r="4532" spans="10:11">
      <c r="J4532"/>
      <c r="K4532"/>
    </row>
    <row r="4533" spans="10:11">
      <c r="J4533"/>
      <c r="K4533"/>
    </row>
    <row r="4534" spans="10:11">
      <c r="J4534"/>
      <c r="K4534"/>
    </row>
    <row r="4535" spans="10:11">
      <c r="J4535"/>
      <c r="K4535"/>
    </row>
    <row r="4536" spans="10:11">
      <c r="J4536"/>
      <c r="K4536"/>
    </row>
    <row r="4537" spans="10:11">
      <c r="J4537"/>
      <c r="K4537"/>
    </row>
    <row r="4538" spans="10:11">
      <c r="J4538"/>
      <c r="K4538"/>
    </row>
    <row r="4539" spans="10:11">
      <c r="J4539"/>
      <c r="K4539"/>
    </row>
    <row r="4540" spans="10:11">
      <c r="J4540"/>
      <c r="K4540"/>
    </row>
    <row r="4541" spans="10:11">
      <c r="J4541"/>
      <c r="K4541"/>
    </row>
    <row r="4542" spans="10:11">
      <c r="J4542"/>
      <c r="K4542"/>
    </row>
    <row r="4543" spans="10:11">
      <c r="J4543"/>
      <c r="K4543"/>
    </row>
    <row r="4544" spans="10:11">
      <c r="J4544"/>
      <c r="K4544"/>
    </row>
    <row r="4545" spans="10:11">
      <c r="J4545"/>
      <c r="K4545"/>
    </row>
    <row r="4546" spans="10:11">
      <c r="J4546"/>
      <c r="K4546"/>
    </row>
    <row r="4547" spans="10:11">
      <c r="J4547"/>
      <c r="K4547"/>
    </row>
    <row r="4548" spans="10:11">
      <c r="J4548"/>
      <c r="K4548"/>
    </row>
    <row r="4549" spans="10:11">
      <c r="J4549"/>
      <c r="K4549"/>
    </row>
    <row r="4550" spans="10:11">
      <c r="J4550"/>
      <c r="K4550"/>
    </row>
    <row r="4551" spans="10:11">
      <c r="J4551"/>
      <c r="K4551"/>
    </row>
    <row r="4552" spans="10:11">
      <c r="J4552"/>
      <c r="K4552"/>
    </row>
    <row r="4553" spans="10:11">
      <c r="J4553"/>
      <c r="K4553"/>
    </row>
    <row r="4554" spans="10:11">
      <c r="J4554"/>
      <c r="K4554"/>
    </row>
    <row r="4555" spans="10:11">
      <c r="J4555"/>
      <c r="K4555"/>
    </row>
    <row r="4556" spans="10:11">
      <c r="J4556"/>
      <c r="K4556"/>
    </row>
    <row r="4557" spans="10:11">
      <c r="J4557"/>
      <c r="K4557"/>
    </row>
    <row r="4558" spans="10:11">
      <c r="J4558"/>
      <c r="K4558"/>
    </row>
    <row r="4559" spans="10:11">
      <c r="J4559"/>
      <c r="K4559"/>
    </row>
    <row r="4560" spans="10:11">
      <c r="J4560"/>
      <c r="K4560"/>
    </row>
    <row r="4561" spans="10:11">
      <c r="J4561"/>
      <c r="K4561"/>
    </row>
    <row r="4562" spans="10:11">
      <c r="J4562"/>
      <c r="K4562"/>
    </row>
    <row r="4563" spans="10:11">
      <c r="J4563"/>
      <c r="K4563"/>
    </row>
    <row r="4564" spans="10:11">
      <c r="J4564"/>
      <c r="K4564"/>
    </row>
    <row r="4565" spans="10:11">
      <c r="J4565"/>
      <c r="K4565"/>
    </row>
    <row r="4566" spans="10:11">
      <c r="J4566"/>
      <c r="K4566"/>
    </row>
    <row r="4567" spans="10:11">
      <c r="J4567"/>
      <c r="K4567"/>
    </row>
    <row r="4568" spans="10:11">
      <c r="J4568"/>
      <c r="K4568"/>
    </row>
    <row r="4569" spans="10:11">
      <c r="J4569"/>
      <c r="K4569"/>
    </row>
    <row r="4570" spans="10:11">
      <c r="J4570"/>
      <c r="K4570"/>
    </row>
    <row r="4571" spans="10:11">
      <c r="J4571"/>
      <c r="K4571"/>
    </row>
    <row r="4572" spans="10:11">
      <c r="J4572"/>
      <c r="K4572"/>
    </row>
    <row r="4573" spans="10:11">
      <c r="J4573"/>
      <c r="K4573"/>
    </row>
    <row r="4574" spans="10:11">
      <c r="J4574"/>
      <c r="K4574"/>
    </row>
    <row r="4575" spans="10:11">
      <c r="J4575"/>
      <c r="K4575"/>
    </row>
    <row r="4576" spans="10:11">
      <c r="J4576"/>
      <c r="K4576"/>
    </row>
    <row r="4577" spans="10:11">
      <c r="J4577"/>
      <c r="K4577"/>
    </row>
    <row r="4578" spans="10:11">
      <c r="J4578"/>
      <c r="K4578"/>
    </row>
    <row r="4579" spans="10:11">
      <c r="J4579"/>
      <c r="K4579"/>
    </row>
    <row r="4580" spans="10:11">
      <c r="J4580"/>
      <c r="K4580"/>
    </row>
    <row r="4581" spans="10:11">
      <c r="J4581"/>
      <c r="K4581"/>
    </row>
    <row r="4582" spans="10:11">
      <c r="J4582"/>
      <c r="K4582"/>
    </row>
    <row r="4583" spans="10:11">
      <c r="J4583"/>
      <c r="K4583"/>
    </row>
    <row r="4584" spans="10:11">
      <c r="J4584"/>
      <c r="K4584"/>
    </row>
    <row r="4585" spans="10:11">
      <c r="J4585"/>
      <c r="K4585"/>
    </row>
    <row r="4586" spans="10:11">
      <c r="J4586"/>
      <c r="K4586"/>
    </row>
    <row r="4587" spans="10:11">
      <c r="J4587"/>
      <c r="K4587"/>
    </row>
    <row r="4588" spans="10:11">
      <c r="J4588"/>
      <c r="K4588"/>
    </row>
    <row r="4589" spans="10:11">
      <c r="J4589"/>
      <c r="K4589"/>
    </row>
    <row r="4590" spans="10:11">
      <c r="J4590"/>
      <c r="K4590"/>
    </row>
    <row r="4591" spans="10:11">
      <c r="J4591"/>
      <c r="K4591"/>
    </row>
    <row r="4592" spans="10:11">
      <c r="J4592"/>
      <c r="K4592"/>
    </row>
    <row r="4593" spans="10:11">
      <c r="J4593"/>
      <c r="K4593"/>
    </row>
    <row r="4594" spans="10:11">
      <c r="J4594"/>
      <c r="K4594"/>
    </row>
    <row r="4595" spans="10:11">
      <c r="J4595"/>
      <c r="K4595"/>
    </row>
    <row r="4596" spans="10:11">
      <c r="J4596"/>
      <c r="K4596"/>
    </row>
    <row r="4597" spans="10:11">
      <c r="J4597"/>
      <c r="K4597"/>
    </row>
    <row r="4598" spans="10:11">
      <c r="J4598"/>
      <c r="K4598"/>
    </row>
    <row r="4599" spans="10:11">
      <c r="J4599"/>
      <c r="K4599"/>
    </row>
    <row r="4600" spans="10:11">
      <c r="J4600"/>
      <c r="K4600"/>
    </row>
    <row r="4601" spans="10:11">
      <c r="J4601"/>
      <c r="K4601"/>
    </row>
    <row r="4602" spans="10:11">
      <c r="J4602"/>
      <c r="K4602"/>
    </row>
    <row r="4603" spans="10:11">
      <c r="J4603"/>
      <c r="K4603"/>
    </row>
    <row r="4604" spans="10:11">
      <c r="J4604"/>
      <c r="K4604"/>
    </row>
    <row r="4605" spans="10:11">
      <c r="J4605"/>
      <c r="K4605"/>
    </row>
    <row r="4606" spans="10:11">
      <c r="J4606"/>
      <c r="K4606"/>
    </row>
    <row r="4607" spans="10:11">
      <c r="J4607"/>
      <c r="K4607"/>
    </row>
    <row r="4608" spans="10:11">
      <c r="J4608"/>
      <c r="K4608"/>
    </row>
    <row r="4609" spans="10:11">
      <c r="J4609"/>
      <c r="K4609"/>
    </row>
    <row r="4610" spans="10:11">
      <c r="J4610"/>
      <c r="K4610"/>
    </row>
    <row r="4611" spans="10:11">
      <c r="J4611"/>
      <c r="K4611"/>
    </row>
    <row r="4612" spans="10:11">
      <c r="J4612"/>
      <c r="K4612"/>
    </row>
    <row r="4613" spans="10:11">
      <c r="J4613"/>
      <c r="K4613"/>
    </row>
    <row r="4614" spans="10:11">
      <c r="J4614"/>
      <c r="K4614"/>
    </row>
    <row r="4615" spans="10:11">
      <c r="J4615"/>
      <c r="K4615"/>
    </row>
    <row r="4616" spans="10:11">
      <c r="J4616"/>
      <c r="K4616"/>
    </row>
    <row r="4617" spans="10:11">
      <c r="J4617"/>
      <c r="K4617"/>
    </row>
    <row r="4618" spans="10:11">
      <c r="J4618"/>
      <c r="K4618"/>
    </row>
    <row r="4619" spans="10:11">
      <c r="J4619"/>
      <c r="K4619"/>
    </row>
    <row r="4620" spans="10:11">
      <c r="J4620"/>
      <c r="K4620"/>
    </row>
    <row r="4621" spans="10:11">
      <c r="J4621"/>
      <c r="K4621"/>
    </row>
    <row r="4622" spans="10:11">
      <c r="J4622"/>
      <c r="K4622"/>
    </row>
    <row r="4623" spans="10:11">
      <c r="J4623"/>
      <c r="K4623"/>
    </row>
    <row r="4624" spans="10:11">
      <c r="J4624"/>
      <c r="K4624"/>
    </row>
    <row r="4625" spans="10:11">
      <c r="J4625"/>
      <c r="K4625"/>
    </row>
    <row r="4626" spans="10:11">
      <c r="J4626"/>
      <c r="K4626"/>
    </row>
    <row r="4627" spans="10:11">
      <c r="J4627"/>
      <c r="K4627"/>
    </row>
    <row r="4628" spans="10:11">
      <c r="J4628"/>
      <c r="K4628"/>
    </row>
    <row r="4629" spans="10:11">
      <c r="J4629"/>
      <c r="K4629"/>
    </row>
    <row r="4630" spans="10:11">
      <c r="J4630"/>
      <c r="K4630"/>
    </row>
    <row r="4631" spans="10:11">
      <c r="J4631"/>
      <c r="K4631"/>
    </row>
    <row r="4632" spans="10:11">
      <c r="J4632"/>
      <c r="K4632"/>
    </row>
    <row r="4633" spans="10:11">
      <c r="J4633"/>
      <c r="K4633"/>
    </row>
    <row r="4634" spans="10:11">
      <c r="J4634"/>
      <c r="K4634"/>
    </row>
    <row r="4635" spans="10:11">
      <c r="J4635"/>
      <c r="K4635"/>
    </row>
    <row r="4636" spans="10:11">
      <c r="J4636"/>
      <c r="K4636"/>
    </row>
    <row r="4637" spans="10:11">
      <c r="J4637"/>
      <c r="K4637"/>
    </row>
    <row r="4638" spans="10:11">
      <c r="J4638"/>
      <c r="K4638"/>
    </row>
    <row r="4639" spans="10:11">
      <c r="J4639"/>
      <c r="K4639"/>
    </row>
    <row r="4640" spans="10:11">
      <c r="J4640"/>
      <c r="K4640"/>
    </row>
    <row r="4641" spans="10:11">
      <c r="J4641"/>
      <c r="K4641"/>
    </row>
    <row r="4642" spans="10:11">
      <c r="J4642"/>
      <c r="K4642"/>
    </row>
    <row r="4643" spans="10:11">
      <c r="J4643"/>
      <c r="K4643"/>
    </row>
    <row r="4644" spans="10:11">
      <c r="J4644"/>
      <c r="K4644"/>
    </row>
    <row r="4645" spans="10:11">
      <c r="J4645"/>
      <c r="K4645"/>
    </row>
    <row r="4646" spans="10:11">
      <c r="J4646"/>
      <c r="K4646"/>
    </row>
    <row r="4647" spans="10:11">
      <c r="J4647"/>
      <c r="K4647"/>
    </row>
    <row r="4648" spans="10:11">
      <c r="J4648"/>
      <c r="K4648"/>
    </row>
    <row r="4649" spans="10:11">
      <c r="J4649"/>
      <c r="K4649"/>
    </row>
    <row r="4650" spans="10:11">
      <c r="J4650"/>
      <c r="K4650"/>
    </row>
    <row r="4651" spans="10:11">
      <c r="J4651"/>
      <c r="K4651"/>
    </row>
    <row r="4652" spans="10:11">
      <c r="J4652"/>
      <c r="K4652"/>
    </row>
    <row r="4653" spans="10:11">
      <c r="J4653"/>
      <c r="K4653"/>
    </row>
    <row r="4654" spans="10:11">
      <c r="J4654"/>
      <c r="K4654"/>
    </row>
    <row r="4655" spans="10:11">
      <c r="J4655"/>
      <c r="K4655"/>
    </row>
    <row r="4656" spans="10:11">
      <c r="J4656"/>
      <c r="K4656"/>
    </row>
    <row r="4657" spans="10:11">
      <c r="J4657"/>
      <c r="K4657"/>
    </row>
    <row r="4658" spans="10:11">
      <c r="J4658"/>
      <c r="K4658"/>
    </row>
    <row r="4659" spans="10:11">
      <c r="J4659"/>
      <c r="K4659"/>
    </row>
    <row r="4660" spans="10:11">
      <c r="J4660"/>
      <c r="K4660"/>
    </row>
    <row r="4661" spans="10:11">
      <c r="J4661"/>
      <c r="K4661"/>
    </row>
    <row r="4662" spans="10:11">
      <c r="J4662"/>
      <c r="K4662"/>
    </row>
    <row r="4663" spans="10:11">
      <c r="J4663"/>
      <c r="K4663"/>
    </row>
    <row r="4664" spans="10:11">
      <c r="J4664"/>
      <c r="K4664"/>
    </row>
    <row r="4665" spans="10:11">
      <c r="J4665"/>
      <c r="K4665"/>
    </row>
    <row r="4666" spans="10:11">
      <c r="J4666"/>
      <c r="K4666"/>
    </row>
    <row r="4667" spans="10:11">
      <c r="J4667"/>
      <c r="K4667"/>
    </row>
    <row r="4668" spans="10:11">
      <c r="J4668"/>
      <c r="K4668"/>
    </row>
    <row r="4669" spans="10:11">
      <c r="J4669"/>
      <c r="K4669"/>
    </row>
    <row r="4670" spans="10:11">
      <c r="J4670"/>
      <c r="K4670"/>
    </row>
    <row r="4671" spans="10:11">
      <c r="J4671"/>
      <c r="K4671"/>
    </row>
    <row r="4672" spans="10:11">
      <c r="J4672"/>
      <c r="K4672"/>
    </row>
    <row r="4673" spans="10:11">
      <c r="J4673"/>
      <c r="K4673"/>
    </row>
    <row r="4674" spans="10:11">
      <c r="J4674"/>
      <c r="K4674"/>
    </row>
    <row r="4675" spans="10:11">
      <c r="J4675"/>
      <c r="K4675"/>
    </row>
    <row r="4676" spans="10:11">
      <c r="J4676"/>
      <c r="K4676"/>
    </row>
    <row r="4677" spans="10:11">
      <c r="J4677"/>
      <c r="K4677"/>
    </row>
    <row r="4678" spans="10:11">
      <c r="J4678"/>
      <c r="K4678"/>
    </row>
    <row r="4679" spans="10:11">
      <c r="J4679"/>
      <c r="K4679"/>
    </row>
    <row r="4680" spans="10:11">
      <c r="J4680"/>
      <c r="K4680"/>
    </row>
    <row r="4681" spans="10:11">
      <c r="J4681"/>
      <c r="K4681"/>
    </row>
    <row r="4682" spans="10:11">
      <c r="J4682"/>
      <c r="K4682"/>
    </row>
    <row r="4683" spans="10:11">
      <c r="J4683"/>
      <c r="K4683"/>
    </row>
    <row r="4684" spans="10:11">
      <c r="J4684"/>
      <c r="K4684"/>
    </row>
    <row r="4685" spans="10:11">
      <c r="J4685"/>
      <c r="K4685"/>
    </row>
    <row r="4686" spans="10:11">
      <c r="J4686"/>
      <c r="K4686"/>
    </row>
    <row r="4687" spans="10:11">
      <c r="J4687"/>
      <c r="K4687"/>
    </row>
    <row r="4688" spans="10:11">
      <c r="J4688"/>
      <c r="K4688"/>
    </row>
    <row r="4689" spans="10:11">
      <c r="J4689"/>
      <c r="K4689"/>
    </row>
    <row r="4690" spans="10:11">
      <c r="J4690"/>
      <c r="K4690"/>
    </row>
    <row r="4691" spans="10:11">
      <c r="J4691"/>
      <c r="K4691"/>
    </row>
    <row r="4692" spans="10:11">
      <c r="J4692"/>
      <c r="K4692"/>
    </row>
    <row r="4693" spans="10:11">
      <c r="J4693"/>
      <c r="K4693"/>
    </row>
    <row r="4694" spans="10:11">
      <c r="J4694"/>
      <c r="K4694"/>
    </row>
    <row r="4695" spans="10:11">
      <c r="J4695"/>
      <c r="K4695"/>
    </row>
    <row r="4696" spans="10:11">
      <c r="J4696"/>
      <c r="K4696"/>
    </row>
    <row r="4697" spans="10:11">
      <c r="J4697"/>
      <c r="K4697"/>
    </row>
    <row r="4698" spans="10:11">
      <c r="J4698"/>
      <c r="K4698"/>
    </row>
    <row r="4699" spans="10:11">
      <c r="J4699"/>
      <c r="K4699"/>
    </row>
    <row r="4700" spans="10:11">
      <c r="J4700"/>
      <c r="K4700"/>
    </row>
    <row r="4701" spans="10:11">
      <c r="J4701"/>
      <c r="K4701"/>
    </row>
    <row r="4702" spans="10:11">
      <c r="J4702"/>
      <c r="K4702"/>
    </row>
    <row r="4703" spans="10:11">
      <c r="J4703"/>
      <c r="K4703"/>
    </row>
    <row r="4704" spans="10:11">
      <c r="J4704"/>
      <c r="K4704"/>
    </row>
    <row r="4705" spans="10:11">
      <c r="J4705"/>
      <c r="K4705"/>
    </row>
    <row r="4706" spans="10:11">
      <c r="J4706"/>
      <c r="K4706"/>
    </row>
    <row r="4707" spans="10:11">
      <c r="J4707"/>
      <c r="K4707"/>
    </row>
    <row r="4708" spans="10:11">
      <c r="J4708"/>
      <c r="K4708"/>
    </row>
    <row r="4709" spans="10:11">
      <c r="J4709"/>
      <c r="K4709"/>
    </row>
    <row r="4710" spans="10:11">
      <c r="J4710"/>
      <c r="K4710"/>
    </row>
    <row r="4711" spans="10:11">
      <c r="J4711"/>
      <c r="K4711"/>
    </row>
    <row r="4712" spans="10:11">
      <c r="J4712"/>
      <c r="K4712"/>
    </row>
    <row r="4713" spans="10:11">
      <c r="J4713"/>
      <c r="K4713"/>
    </row>
    <row r="4714" spans="10:11">
      <c r="J4714"/>
      <c r="K4714"/>
    </row>
    <row r="4715" spans="10:11">
      <c r="J4715"/>
      <c r="K4715"/>
    </row>
    <row r="4716" spans="10:11">
      <c r="J4716"/>
      <c r="K4716"/>
    </row>
    <row r="4717" spans="10:11">
      <c r="J4717"/>
      <c r="K4717"/>
    </row>
    <row r="4718" spans="10:11">
      <c r="J4718"/>
      <c r="K4718"/>
    </row>
    <row r="4719" spans="10:11">
      <c r="J4719"/>
      <c r="K4719"/>
    </row>
    <row r="4720" spans="10:11">
      <c r="J4720"/>
      <c r="K4720"/>
    </row>
    <row r="4721" spans="10:11">
      <c r="J4721"/>
      <c r="K4721"/>
    </row>
    <row r="4722" spans="10:11">
      <c r="J4722"/>
      <c r="K4722"/>
    </row>
    <row r="4723" spans="10:11">
      <c r="J4723"/>
      <c r="K4723"/>
    </row>
    <row r="4724" spans="10:11">
      <c r="J4724"/>
      <c r="K4724"/>
    </row>
    <row r="4725" spans="10:11">
      <c r="J4725"/>
      <c r="K4725"/>
    </row>
    <row r="4726" spans="10:11">
      <c r="J4726"/>
      <c r="K4726"/>
    </row>
    <row r="4727" spans="10:11">
      <c r="J4727"/>
      <c r="K4727"/>
    </row>
    <row r="4728" spans="10:11">
      <c r="J4728"/>
      <c r="K4728"/>
    </row>
    <row r="4729" spans="10:11">
      <c r="J4729"/>
      <c r="K4729"/>
    </row>
    <row r="4730" spans="10:11">
      <c r="J4730"/>
      <c r="K4730"/>
    </row>
    <row r="4731" spans="10:11">
      <c r="J4731"/>
      <c r="K4731"/>
    </row>
    <row r="4732" spans="10:11">
      <c r="J4732"/>
      <c r="K4732"/>
    </row>
    <row r="4733" spans="10:11">
      <c r="J4733"/>
      <c r="K4733"/>
    </row>
    <row r="4734" spans="10:11">
      <c r="J4734"/>
      <c r="K4734"/>
    </row>
    <row r="4735" spans="10:11">
      <c r="J4735"/>
      <c r="K4735"/>
    </row>
    <row r="4736" spans="10:11">
      <c r="J4736"/>
      <c r="K4736"/>
    </row>
    <row r="4737" spans="10:11">
      <c r="J4737"/>
      <c r="K4737"/>
    </row>
    <row r="4738" spans="10:11">
      <c r="J4738"/>
      <c r="K4738"/>
    </row>
    <row r="4739" spans="10:11">
      <c r="J4739"/>
      <c r="K4739"/>
    </row>
    <row r="4740" spans="10:11">
      <c r="J4740"/>
      <c r="K4740"/>
    </row>
    <row r="4741" spans="10:11">
      <c r="J4741"/>
      <c r="K4741"/>
    </row>
    <row r="4742" spans="10:11">
      <c r="J4742"/>
      <c r="K4742"/>
    </row>
    <row r="4743" spans="10:11">
      <c r="J4743"/>
      <c r="K4743"/>
    </row>
    <row r="4744" spans="10:11">
      <c r="J4744"/>
      <c r="K4744"/>
    </row>
    <row r="4745" spans="10:11">
      <c r="J4745"/>
      <c r="K4745"/>
    </row>
    <row r="4746" spans="10:11">
      <c r="J4746"/>
      <c r="K4746"/>
    </row>
    <row r="4747" spans="10:11">
      <c r="J4747"/>
      <c r="K4747"/>
    </row>
    <row r="4748" spans="10:11">
      <c r="J4748"/>
      <c r="K4748"/>
    </row>
    <row r="4749" spans="10:11">
      <c r="J4749"/>
      <c r="K4749"/>
    </row>
    <row r="4750" spans="10:11">
      <c r="J4750"/>
      <c r="K4750"/>
    </row>
    <row r="4751" spans="10:11">
      <c r="J4751"/>
      <c r="K4751"/>
    </row>
    <row r="4752" spans="10:11">
      <c r="J4752"/>
      <c r="K4752"/>
    </row>
    <row r="4753" spans="10:11">
      <c r="J4753"/>
      <c r="K4753"/>
    </row>
    <row r="4754" spans="10:11">
      <c r="J4754"/>
      <c r="K4754"/>
    </row>
    <row r="4755" spans="10:11">
      <c r="J4755"/>
      <c r="K4755"/>
    </row>
    <row r="4756" spans="10:11">
      <c r="J4756"/>
      <c r="K4756"/>
    </row>
    <row r="4757" spans="10:11">
      <c r="J4757"/>
      <c r="K4757"/>
    </row>
    <row r="4758" spans="10:11">
      <c r="J4758"/>
      <c r="K4758"/>
    </row>
    <row r="4759" spans="10:11">
      <c r="J4759"/>
      <c r="K4759"/>
    </row>
    <row r="4760" spans="10:11">
      <c r="J4760"/>
      <c r="K4760"/>
    </row>
    <row r="4761" spans="10:11">
      <c r="J4761"/>
      <c r="K4761"/>
    </row>
    <row r="4762" spans="10:11">
      <c r="J4762"/>
      <c r="K4762"/>
    </row>
    <row r="4763" spans="10:11">
      <c r="J4763"/>
      <c r="K4763"/>
    </row>
    <row r="4764" spans="10:11">
      <c r="J4764"/>
      <c r="K4764"/>
    </row>
    <row r="4765" spans="10:11">
      <c r="J4765"/>
      <c r="K4765"/>
    </row>
    <row r="4766" spans="10:11">
      <c r="J4766"/>
      <c r="K4766"/>
    </row>
    <row r="4767" spans="10:11">
      <c r="J4767"/>
      <c r="K4767"/>
    </row>
    <row r="4768" spans="10:11">
      <c r="J4768"/>
      <c r="K4768"/>
    </row>
    <row r="4769" spans="10:11">
      <c r="J4769"/>
      <c r="K4769"/>
    </row>
    <row r="4770" spans="10:11">
      <c r="J4770"/>
      <c r="K4770"/>
    </row>
    <row r="4771" spans="10:11">
      <c r="J4771"/>
      <c r="K4771"/>
    </row>
    <row r="4772" spans="10:11">
      <c r="J4772"/>
      <c r="K4772"/>
    </row>
    <row r="4773" spans="10:11">
      <c r="J4773"/>
      <c r="K4773"/>
    </row>
    <row r="4774" spans="10:11">
      <c r="J4774"/>
      <c r="K4774"/>
    </row>
    <row r="4775" spans="10:11">
      <c r="J4775"/>
      <c r="K4775"/>
    </row>
    <row r="4776" spans="10:11">
      <c r="J4776"/>
      <c r="K4776"/>
    </row>
    <row r="4777" spans="10:11">
      <c r="J4777"/>
      <c r="K4777"/>
    </row>
    <row r="4778" spans="10:11">
      <c r="J4778"/>
      <c r="K4778"/>
    </row>
    <row r="4779" spans="10:11">
      <c r="J4779"/>
      <c r="K4779"/>
    </row>
    <row r="4780" spans="10:11">
      <c r="J4780"/>
      <c r="K4780"/>
    </row>
    <row r="4781" spans="10:11">
      <c r="J4781"/>
      <c r="K4781"/>
    </row>
    <row r="4782" spans="10:11">
      <c r="J4782"/>
      <c r="K4782"/>
    </row>
    <row r="4783" spans="10:11">
      <c r="J4783"/>
      <c r="K4783"/>
    </row>
    <row r="4784" spans="10:11">
      <c r="J4784"/>
      <c r="K4784"/>
    </row>
    <row r="4785" spans="10:11">
      <c r="J4785"/>
      <c r="K4785"/>
    </row>
    <row r="4786" spans="10:11">
      <c r="J4786"/>
      <c r="K4786"/>
    </row>
    <row r="4787" spans="10:11">
      <c r="J4787"/>
      <c r="K4787"/>
    </row>
    <row r="4788" spans="10:11">
      <c r="J4788"/>
      <c r="K4788"/>
    </row>
    <row r="4789" spans="10:11">
      <c r="J4789"/>
      <c r="K4789"/>
    </row>
    <row r="4790" spans="10:11">
      <c r="J4790"/>
      <c r="K4790"/>
    </row>
    <row r="4791" spans="10:11">
      <c r="J4791"/>
      <c r="K4791"/>
    </row>
    <row r="4792" spans="10:11">
      <c r="J4792"/>
      <c r="K4792"/>
    </row>
    <row r="4793" spans="10:11">
      <c r="J4793"/>
      <c r="K4793"/>
    </row>
    <row r="4794" spans="10:11">
      <c r="J4794"/>
      <c r="K4794"/>
    </row>
    <row r="4795" spans="10:11">
      <c r="J4795"/>
      <c r="K4795"/>
    </row>
    <row r="4796" spans="10:11">
      <c r="J4796"/>
      <c r="K4796"/>
    </row>
    <row r="4797" spans="10:11">
      <c r="J4797"/>
      <c r="K4797"/>
    </row>
    <row r="4798" spans="10:11">
      <c r="J4798"/>
      <c r="K4798"/>
    </row>
    <row r="4799" spans="10:11">
      <c r="J4799"/>
      <c r="K4799"/>
    </row>
    <row r="4800" spans="10:11">
      <c r="J4800"/>
      <c r="K4800"/>
    </row>
    <row r="4801" spans="10:11">
      <c r="J4801"/>
      <c r="K4801"/>
    </row>
    <row r="4802" spans="10:11">
      <c r="J4802"/>
      <c r="K4802"/>
    </row>
    <row r="4803" spans="10:11">
      <c r="J4803"/>
      <c r="K4803"/>
    </row>
    <row r="4804" spans="10:11">
      <c r="J4804"/>
      <c r="K4804"/>
    </row>
    <row r="4805" spans="10:11">
      <c r="J4805"/>
      <c r="K4805"/>
    </row>
    <row r="4806" spans="10:11">
      <c r="J4806"/>
      <c r="K4806"/>
    </row>
    <row r="4807" spans="10:11">
      <c r="J4807"/>
      <c r="K4807"/>
    </row>
    <row r="4808" spans="10:11">
      <c r="J4808"/>
      <c r="K4808"/>
    </row>
    <row r="4809" spans="10:11">
      <c r="J4809"/>
      <c r="K4809"/>
    </row>
    <row r="4810" spans="10:11">
      <c r="J4810"/>
      <c r="K4810"/>
    </row>
    <row r="4811" spans="10:11">
      <c r="J4811"/>
      <c r="K4811"/>
    </row>
    <row r="4812" spans="10:11">
      <c r="J4812"/>
      <c r="K4812"/>
    </row>
    <row r="4813" spans="10:11">
      <c r="J4813"/>
      <c r="K4813"/>
    </row>
    <row r="4814" spans="10:11">
      <c r="J4814"/>
      <c r="K4814"/>
    </row>
    <row r="4815" spans="10:11">
      <c r="J4815"/>
      <c r="K4815"/>
    </row>
    <row r="4816" spans="10:11">
      <c r="J4816"/>
      <c r="K4816"/>
    </row>
    <row r="4817" spans="10:11">
      <c r="J4817"/>
      <c r="K4817"/>
    </row>
    <row r="4818" spans="10:11">
      <c r="J4818"/>
      <c r="K4818"/>
    </row>
    <row r="4819" spans="10:11">
      <c r="J4819"/>
      <c r="K4819"/>
    </row>
    <row r="4820" spans="10:11">
      <c r="J4820"/>
      <c r="K4820"/>
    </row>
    <row r="4821" spans="10:11">
      <c r="J4821"/>
      <c r="K4821"/>
    </row>
    <row r="4822" spans="10:11">
      <c r="J4822"/>
      <c r="K4822"/>
    </row>
    <row r="4823" spans="10:11">
      <c r="J4823"/>
      <c r="K4823"/>
    </row>
    <row r="4824" spans="10:11">
      <c r="J4824"/>
      <c r="K4824"/>
    </row>
    <row r="4825" spans="10:11">
      <c r="J4825"/>
      <c r="K4825"/>
    </row>
    <row r="4826" spans="10:11">
      <c r="J4826"/>
      <c r="K4826"/>
    </row>
    <row r="4827" spans="10:11">
      <c r="J4827"/>
      <c r="K4827"/>
    </row>
    <row r="4828" spans="10:11">
      <c r="J4828"/>
      <c r="K4828"/>
    </row>
    <row r="4829" spans="10:11">
      <c r="J4829"/>
      <c r="K4829"/>
    </row>
    <row r="4830" spans="10:11">
      <c r="J4830"/>
      <c r="K4830"/>
    </row>
    <row r="4831" spans="10:11">
      <c r="J4831"/>
      <c r="K4831"/>
    </row>
    <row r="4832" spans="10:11">
      <c r="J4832"/>
      <c r="K4832"/>
    </row>
    <row r="4833" spans="10:11">
      <c r="J4833"/>
      <c r="K4833"/>
    </row>
    <row r="4834" spans="10:11">
      <c r="J4834"/>
      <c r="K4834"/>
    </row>
    <row r="4835" spans="10:11">
      <c r="J4835"/>
      <c r="K4835"/>
    </row>
    <row r="4836" spans="10:11">
      <c r="J4836"/>
      <c r="K4836"/>
    </row>
    <row r="4837" spans="10:11">
      <c r="J4837"/>
      <c r="K4837"/>
    </row>
    <row r="4838" spans="10:11">
      <c r="J4838"/>
      <c r="K4838"/>
    </row>
    <row r="4839" spans="10:11">
      <c r="J4839"/>
      <c r="K4839"/>
    </row>
    <row r="4840" spans="10:11">
      <c r="J4840"/>
      <c r="K4840"/>
    </row>
    <row r="4841" spans="10:11">
      <c r="J4841"/>
      <c r="K4841"/>
    </row>
    <row r="4842" spans="10:11">
      <c r="J4842"/>
      <c r="K4842"/>
    </row>
    <row r="4843" spans="10:11">
      <c r="J4843"/>
      <c r="K4843"/>
    </row>
    <row r="4844" spans="10:11">
      <c r="J4844"/>
      <c r="K4844"/>
    </row>
    <row r="4845" spans="10:11">
      <c r="J4845"/>
      <c r="K4845"/>
    </row>
    <row r="4846" spans="10:11">
      <c r="J4846"/>
      <c r="K4846"/>
    </row>
    <row r="4847" spans="10:11">
      <c r="J4847"/>
      <c r="K4847"/>
    </row>
    <row r="4848" spans="10:11">
      <c r="J4848"/>
      <c r="K4848"/>
    </row>
    <row r="4849" spans="10:11">
      <c r="J4849"/>
      <c r="K4849"/>
    </row>
    <row r="4850" spans="10:11">
      <c r="J4850"/>
      <c r="K4850"/>
    </row>
    <row r="4851" spans="10:11">
      <c r="J4851"/>
      <c r="K4851"/>
    </row>
    <row r="4852" spans="10:11">
      <c r="J4852"/>
      <c r="K4852"/>
    </row>
    <row r="4853" spans="10:11">
      <c r="J4853"/>
      <c r="K4853"/>
    </row>
    <row r="4854" spans="10:11">
      <c r="J4854"/>
      <c r="K4854"/>
    </row>
    <row r="4855" spans="10:11">
      <c r="J4855"/>
      <c r="K4855"/>
    </row>
    <row r="4856" spans="10:11">
      <c r="J4856"/>
      <c r="K4856"/>
    </row>
    <row r="4857" spans="10:11">
      <c r="J4857"/>
      <c r="K4857"/>
    </row>
    <row r="4858" spans="10:11">
      <c r="J4858"/>
      <c r="K4858"/>
    </row>
    <row r="4859" spans="10:11">
      <c r="J4859"/>
      <c r="K4859"/>
    </row>
    <row r="4860" spans="10:11">
      <c r="J4860"/>
      <c r="K4860"/>
    </row>
    <row r="4861" spans="10:11">
      <c r="J4861"/>
      <c r="K4861"/>
    </row>
    <row r="4862" spans="10:11">
      <c r="J4862"/>
      <c r="K4862"/>
    </row>
    <row r="4863" spans="10:11">
      <c r="J4863"/>
      <c r="K4863"/>
    </row>
    <row r="4864" spans="10:11">
      <c r="J4864"/>
      <c r="K4864"/>
    </row>
    <row r="4865" spans="10:11">
      <c r="J4865"/>
      <c r="K4865"/>
    </row>
    <row r="4866" spans="10:11">
      <c r="J4866"/>
      <c r="K4866"/>
    </row>
    <row r="4867" spans="10:11">
      <c r="J4867"/>
      <c r="K4867"/>
    </row>
    <row r="4868" spans="10:11">
      <c r="J4868"/>
      <c r="K4868"/>
    </row>
    <row r="4869" spans="10:11">
      <c r="J4869"/>
      <c r="K4869"/>
    </row>
    <row r="4870" spans="10:11">
      <c r="J4870"/>
      <c r="K4870"/>
    </row>
    <row r="4871" spans="10:11">
      <c r="J4871"/>
      <c r="K4871"/>
    </row>
    <row r="4872" spans="10:11">
      <c r="J4872"/>
      <c r="K4872"/>
    </row>
    <row r="4873" spans="10:11">
      <c r="J4873"/>
      <c r="K4873"/>
    </row>
    <row r="4874" spans="10:11">
      <c r="J4874"/>
      <c r="K4874"/>
    </row>
    <row r="4875" spans="10:11">
      <c r="J4875"/>
      <c r="K4875"/>
    </row>
    <row r="4876" spans="10:11">
      <c r="J4876"/>
      <c r="K4876"/>
    </row>
    <row r="4877" spans="10:11">
      <c r="J4877"/>
      <c r="K4877"/>
    </row>
    <row r="4878" spans="10:11">
      <c r="J4878"/>
      <c r="K4878"/>
    </row>
    <row r="4879" spans="10:11">
      <c r="J4879"/>
      <c r="K4879"/>
    </row>
    <row r="4880" spans="10:11">
      <c r="J4880"/>
      <c r="K4880"/>
    </row>
    <row r="4881" spans="10:11">
      <c r="J4881"/>
      <c r="K4881"/>
    </row>
    <row r="4882" spans="10:11">
      <c r="J4882"/>
      <c r="K4882"/>
    </row>
    <row r="4883" spans="10:11">
      <c r="J4883"/>
      <c r="K4883"/>
    </row>
    <row r="4884" spans="10:11">
      <c r="J4884"/>
      <c r="K4884"/>
    </row>
    <row r="4885" spans="10:11">
      <c r="J4885"/>
      <c r="K4885"/>
    </row>
    <row r="4886" spans="10:11">
      <c r="J4886"/>
      <c r="K4886"/>
    </row>
    <row r="4887" spans="10:11">
      <c r="J4887"/>
      <c r="K4887"/>
    </row>
    <row r="4888" spans="10:11">
      <c r="J4888"/>
      <c r="K4888"/>
    </row>
    <row r="4889" spans="10:11">
      <c r="J4889"/>
      <c r="K4889"/>
    </row>
    <row r="4890" spans="10:11">
      <c r="J4890"/>
      <c r="K4890"/>
    </row>
    <row r="4891" spans="10:11">
      <c r="J4891"/>
      <c r="K4891"/>
    </row>
    <row r="4892" spans="10:11">
      <c r="J4892"/>
      <c r="K4892"/>
    </row>
    <row r="4893" spans="10:11">
      <c r="J4893"/>
      <c r="K4893"/>
    </row>
    <row r="4894" spans="10:11">
      <c r="J4894"/>
      <c r="K4894"/>
    </row>
    <row r="4895" spans="10:11">
      <c r="J4895"/>
      <c r="K4895"/>
    </row>
    <row r="4896" spans="10:11">
      <c r="J4896"/>
      <c r="K4896"/>
    </row>
    <row r="4897" spans="10:11">
      <c r="J4897"/>
      <c r="K4897"/>
    </row>
    <row r="4898" spans="10:11">
      <c r="J4898"/>
      <c r="K4898"/>
    </row>
    <row r="4899" spans="10:11">
      <c r="J4899"/>
      <c r="K4899"/>
    </row>
    <row r="4900" spans="10:11">
      <c r="J4900"/>
      <c r="K4900"/>
    </row>
    <row r="4901" spans="10:11">
      <c r="J4901"/>
      <c r="K4901"/>
    </row>
    <row r="4902" spans="10:11">
      <c r="J4902"/>
      <c r="K4902"/>
    </row>
    <row r="4903" spans="10:11">
      <c r="J4903"/>
      <c r="K4903"/>
    </row>
    <row r="4904" spans="10:11">
      <c r="J4904"/>
      <c r="K4904"/>
    </row>
    <row r="4905" spans="10:11">
      <c r="J4905"/>
      <c r="K4905"/>
    </row>
    <row r="4906" spans="10:11">
      <c r="J4906"/>
      <c r="K4906"/>
    </row>
    <row r="4907" spans="10:11">
      <c r="J4907"/>
      <c r="K4907"/>
    </row>
    <row r="4908" spans="10:11">
      <c r="J4908"/>
      <c r="K4908"/>
    </row>
    <row r="4909" spans="10:11">
      <c r="J4909"/>
      <c r="K4909"/>
    </row>
    <row r="4910" spans="10:11">
      <c r="J4910"/>
      <c r="K4910"/>
    </row>
    <row r="4911" spans="10:11">
      <c r="J4911"/>
      <c r="K4911"/>
    </row>
    <row r="4912" spans="10:11">
      <c r="J4912"/>
      <c r="K4912"/>
    </row>
    <row r="4913" spans="10:11">
      <c r="J4913"/>
      <c r="K4913"/>
    </row>
    <row r="4914" spans="10:11">
      <c r="J4914"/>
      <c r="K4914"/>
    </row>
    <row r="4915" spans="10:11">
      <c r="J4915"/>
      <c r="K4915"/>
    </row>
    <row r="4916" spans="10:11">
      <c r="J4916"/>
      <c r="K4916"/>
    </row>
    <row r="4917" spans="10:11">
      <c r="J4917"/>
      <c r="K4917"/>
    </row>
    <row r="4918" spans="10:11">
      <c r="J4918"/>
      <c r="K4918"/>
    </row>
  </sheetData>
  <mergeCells count="115">
    <mergeCell ref="C7:H7"/>
    <mergeCell ref="I7:J7"/>
    <mergeCell ref="C8:H8"/>
    <mergeCell ref="I8:J8"/>
    <mergeCell ref="C9:H9"/>
    <mergeCell ref="I9:K9"/>
    <mergeCell ref="B2:J2"/>
    <mergeCell ref="B3:J3"/>
    <mergeCell ref="B4:K4"/>
    <mergeCell ref="B5:K5"/>
    <mergeCell ref="C6:H6"/>
    <mergeCell ref="I6:K6"/>
    <mergeCell ref="C18:I18"/>
    <mergeCell ref="C19:I19"/>
    <mergeCell ref="C20:H20"/>
    <mergeCell ref="C21:I21"/>
    <mergeCell ref="C22:H22"/>
    <mergeCell ref="C23:I23"/>
    <mergeCell ref="B11:K11"/>
    <mergeCell ref="C12:H12"/>
    <mergeCell ref="C13:I13"/>
    <mergeCell ref="C14:H14"/>
    <mergeCell ref="B15:I15"/>
    <mergeCell ref="B17:K17"/>
    <mergeCell ref="C31:H31"/>
    <mergeCell ref="C32:H32"/>
    <mergeCell ref="C33:H33"/>
    <mergeCell ref="C34:H34"/>
    <mergeCell ref="C35:H35"/>
    <mergeCell ref="C36:H36"/>
    <mergeCell ref="C24:I24"/>
    <mergeCell ref="C25:I25"/>
    <mergeCell ref="C26:I26"/>
    <mergeCell ref="C27:I27"/>
    <mergeCell ref="B29:K29"/>
    <mergeCell ref="B30:K30"/>
    <mergeCell ref="C43:H43"/>
    <mergeCell ref="C44:H44"/>
    <mergeCell ref="B45:I45"/>
    <mergeCell ref="C46:I46"/>
    <mergeCell ref="B47:I47"/>
    <mergeCell ref="B48:K48"/>
    <mergeCell ref="C37:H37"/>
    <mergeCell ref="C38:D38"/>
    <mergeCell ref="C39:H39"/>
    <mergeCell ref="B40:H40"/>
    <mergeCell ref="B41:K41"/>
    <mergeCell ref="C42:I42"/>
    <mergeCell ref="C55:H55"/>
    <mergeCell ref="C56:H56"/>
    <mergeCell ref="C57:H57"/>
    <mergeCell ref="C58:H58"/>
    <mergeCell ref="C59:H59"/>
    <mergeCell ref="C60:H60"/>
    <mergeCell ref="C49:I49"/>
    <mergeCell ref="C50:H50"/>
    <mergeCell ref="C51:I51"/>
    <mergeCell ref="B52:I52"/>
    <mergeCell ref="B53:K53"/>
    <mergeCell ref="C54:I54"/>
    <mergeCell ref="C67:H67"/>
    <mergeCell ref="C68:H68"/>
    <mergeCell ref="B69:I69"/>
    <mergeCell ref="C70:I70"/>
    <mergeCell ref="B71:I71"/>
    <mergeCell ref="B72:K72"/>
    <mergeCell ref="B61:I61"/>
    <mergeCell ref="B62:K62"/>
    <mergeCell ref="C63:I63"/>
    <mergeCell ref="C64:H64"/>
    <mergeCell ref="C65:H65"/>
    <mergeCell ref="C66:H66"/>
    <mergeCell ref="B79:I79"/>
    <mergeCell ref="B81:K81"/>
    <mergeCell ref="C82:I82"/>
    <mergeCell ref="C83:I83"/>
    <mergeCell ref="B84:I84"/>
    <mergeCell ref="B85:K85"/>
    <mergeCell ref="C73:I73"/>
    <mergeCell ref="C74:H74"/>
    <mergeCell ref="C75:H75"/>
    <mergeCell ref="C76:H76"/>
    <mergeCell ref="C77:H77"/>
    <mergeCell ref="C78:H78"/>
    <mergeCell ref="K92:K95"/>
    <mergeCell ref="C93:H93"/>
    <mergeCell ref="C94:H94"/>
    <mergeCell ref="C95:H95"/>
    <mergeCell ref="B86:K86"/>
    <mergeCell ref="C87:H87"/>
    <mergeCell ref="B88:I88"/>
    <mergeCell ref="C89:H89"/>
    <mergeCell ref="C90:H90"/>
    <mergeCell ref="B91:I91"/>
    <mergeCell ref="B96:I96"/>
    <mergeCell ref="B98:I98"/>
    <mergeCell ref="C99:I99"/>
    <mergeCell ref="C100:I100"/>
    <mergeCell ref="C101:I101"/>
    <mergeCell ref="C102:I102"/>
    <mergeCell ref="B92:B95"/>
    <mergeCell ref="C92:H92"/>
    <mergeCell ref="J92:J95"/>
    <mergeCell ref="B111:K111"/>
    <mergeCell ref="B112:K112"/>
    <mergeCell ref="B113:K113"/>
    <mergeCell ref="B114:K114"/>
    <mergeCell ref="B115:K115"/>
    <mergeCell ref="C103:I103"/>
    <mergeCell ref="B104:I104"/>
    <mergeCell ref="B106:K106"/>
    <mergeCell ref="A108:K108"/>
    <mergeCell ref="B109:K109"/>
    <mergeCell ref="B110:K110"/>
    <mergeCell ref="F105:I105"/>
  </mergeCells>
  <pageMargins left="0.7" right="0.7" top="0.75" bottom="0.75" header="0.3" footer="0.3"/>
  <pageSetup paperSize="9" scale="6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7"/>
  <sheetViews>
    <sheetView workbookViewId="0">
      <selection activeCell="E3" sqref="E3"/>
    </sheetView>
  </sheetViews>
  <sheetFormatPr defaultRowHeight="15"/>
  <cols>
    <col min="3" max="3" width="55.7109375" customWidth="1"/>
  </cols>
  <sheetData>
    <row r="2" spans="2:5">
      <c r="B2" s="76" t="s">
        <v>103</v>
      </c>
    </row>
    <row r="4" spans="2:5">
      <c r="B4" s="121" t="s">
        <v>51</v>
      </c>
      <c r="C4" s="121" t="s">
        <v>52</v>
      </c>
      <c r="D4" s="122" t="s">
        <v>55</v>
      </c>
      <c r="E4" s="122" t="s">
        <v>56</v>
      </c>
    </row>
    <row r="5" spans="2:5">
      <c r="B5" s="123">
        <v>1</v>
      </c>
      <c r="C5" s="124" t="s">
        <v>104</v>
      </c>
      <c r="D5" s="123" t="s">
        <v>105</v>
      </c>
      <c r="E5" s="131">
        <v>5</v>
      </c>
    </row>
    <row r="6" spans="2:5" ht="22.5">
      <c r="B6" s="123">
        <v>2</v>
      </c>
      <c r="C6" s="124" t="s">
        <v>106</v>
      </c>
      <c r="D6" s="123" t="s">
        <v>105</v>
      </c>
      <c r="E6" s="131">
        <v>2</v>
      </c>
    </row>
    <row r="7" spans="2:5" ht="22.5">
      <c r="B7" s="123">
        <v>3</v>
      </c>
      <c r="C7" s="124" t="s">
        <v>107</v>
      </c>
      <c r="D7" s="123" t="s">
        <v>105</v>
      </c>
      <c r="E7" s="131">
        <v>5</v>
      </c>
    </row>
    <row r="8" spans="2:5">
      <c r="B8" s="123">
        <v>4</v>
      </c>
      <c r="C8" s="124" t="s">
        <v>108</v>
      </c>
      <c r="D8" s="123" t="s">
        <v>105</v>
      </c>
      <c r="E8" s="131">
        <v>7</v>
      </c>
    </row>
    <row r="9" spans="2:5">
      <c r="B9" s="123">
        <v>5</v>
      </c>
      <c r="C9" s="124" t="s">
        <v>109</v>
      </c>
      <c r="D9" s="123" t="s">
        <v>105</v>
      </c>
      <c r="E9" s="131">
        <v>3</v>
      </c>
    </row>
    <row r="10" spans="2:5" ht="22.5">
      <c r="B10" s="123">
        <v>6</v>
      </c>
      <c r="C10" s="124" t="s">
        <v>110</v>
      </c>
      <c r="D10" s="123" t="s">
        <v>105</v>
      </c>
      <c r="E10" s="131">
        <v>1</v>
      </c>
    </row>
    <row r="11" spans="2:5">
      <c r="B11" s="123">
        <v>7</v>
      </c>
      <c r="C11" s="125" t="s">
        <v>220</v>
      </c>
      <c r="D11" s="125" t="s">
        <v>64</v>
      </c>
      <c r="E11" s="131">
        <v>38</v>
      </c>
    </row>
    <row r="12" spans="2:5">
      <c r="B12" s="123">
        <v>8</v>
      </c>
      <c r="C12" s="125" t="s">
        <v>221</v>
      </c>
      <c r="D12" s="125" t="s">
        <v>64</v>
      </c>
      <c r="E12" s="131">
        <v>38</v>
      </c>
    </row>
    <row r="13" spans="2:5" ht="22.5">
      <c r="B13" s="123">
        <v>9</v>
      </c>
      <c r="C13" s="125" t="s">
        <v>222</v>
      </c>
      <c r="D13" s="125" t="s">
        <v>64</v>
      </c>
      <c r="E13" s="131">
        <v>19</v>
      </c>
    </row>
    <row r="14" spans="2:5" ht="22.5">
      <c r="B14" s="123">
        <v>10</v>
      </c>
      <c r="C14" s="125" t="s">
        <v>223</v>
      </c>
      <c r="D14" s="125" t="s">
        <v>64</v>
      </c>
      <c r="E14" s="131">
        <v>19</v>
      </c>
    </row>
    <row r="15" spans="2:5" ht="22.5">
      <c r="B15" s="123">
        <v>11</v>
      </c>
      <c r="C15" s="125" t="s">
        <v>224</v>
      </c>
      <c r="D15" s="125" t="s">
        <v>64</v>
      </c>
      <c r="E15" s="131">
        <v>19</v>
      </c>
    </row>
    <row r="16" spans="2:5" ht="22.5">
      <c r="B16" s="123">
        <v>12</v>
      </c>
      <c r="C16" s="125" t="s">
        <v>225</v>
      </c>
      <c r="D16" s="125" t="s">
        <v>64</v>
      </c>
      <c r="E16" s="131">
        <v>76</v>
      </c>
    </row>
    <row r="17" spans="2:5">
      <c r="B17" s="123">
        <v>13</v>
      </c>
      <c r="C17" s="125" t="s">
        <v>226</v>
      </c>
      <c r="D17" s="125" t="s">
        <v>64</v>
      </c>
      <c r="E17" s="131">
        <v>19</v>
      </c>
    </row>
  </sheetData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workbookViewId="0">
      <selection activeCell="J12" sqref="J12"/>
    </sheetView>
  </sheetViews>
  <sheetFormatPr defaultRowHeight="15"/>
  <cols>
    <col min="2" max="2" width="41.28515625" customWidth="1"/>
    <col min="3" max="3" width="8.7109375" customWidth="1"/>
    <col min="4" max="4" width="11.7109375" hidden="1" customWidth="1"/>
    <col min="5" max="5" width="10.5703125" hidden="1" customWidth="1"/>
    <col min="6" max="8" width="11.28515625" hidden="1" customWidth="1"/>
    <col min="9" max="9" width="11" customWidth="1"/>
    <col min="10" max="10" width="11.140625" customWidth="1"/>
  </cols>
  <sheetData>
    <row r="1" spans="1:11">
      <c r="B1" s="65" t="s">
        <v>84</v>
      </c>
    </row>
    <row r="3" spans="1:11" ht="38.25">
      <c r="B3" s="66" t="s">
        <v>51</v>
      </c>
      <c r="C3" s="66" t="s">
        <v>85</v>
      </c>
      <c r="D3" s="66" t="s">
        <v>86</v>
      </c>
      <c r="E3" s="66" t="s">
        <v>87</v>
      </c>
      <c r="F3" s="66" t="s">
        <v>88</v>
      </c>
      <c r="G3" s="66" t="s">
        <v>89</v>
      </c>
      <c r="H3" s="66" t="s">
        <v>90</v>
      </c>
      <c r="I3" s="66" t="s">
        <v>91</v>
      </c>
      <c r="J3" s="66" t="s">
        <v>92</v>
      </c>
    </row>
    <row r="4" spans="1:11">
      <c r="A4" s="67"/>
      <c r="B4" s="68" t="s">
        <v>93</v>
      </c>
      <c r="C4" s="41">
        <v>2</v>
      </c>
      <c r="D4" s="41"/>
      <c r="E4" s="69" t="s">
        <v>94</v>
      </c>
      <c r="F4" s="69">
        <v>39.9</v>
      </c>
      <c r="G4" s="69">
        <v>32.9</v>
      </c>
      <c r="H4" s="69">
        <v>55.99</v>
      </c>
      <c r="I4" s="69">
        <v>20</v>
      </c>
      <c r="J4" s="70">
        <f>C4*I4</f>
        <v>40</v>
      </c>
    </row>
    <row r="5" spans="1:11">
      <c r="A5" s="67"/>
      <c r="B5" s="68" t="s">
        <v>95</v>
      </c>
      <c r="C5" s="41">
        <v>4</v>
      </c>
      <c r="D5" s="41"/>
      <c r="E5" s="69" t="s">
        <v>94</v>
      </c>
      <c r="F5" s="69">
        <v>48</v>
      </c>
      <c r="G5" s="69">
        <v>37.9</v>
      </c>
      <c r="H5" s="69">
        <v>58.9</v>
      </c>
      <c r="I5" s="69">
        <v>45</v>
      </c>
      <c r="J5" s="70">
        <f t="shared" ref="J5:J10" si="0">C5*I5</f>
        <v>180</v>
      </c>
    </row>
    <row r="6" spans="1:11">
      <c r="A6" s="67"/>
      <c r="B6" s="68" t="s">
        <v>96</v>
      </c>
      <c r="C6" s="41">
        <v>2</v>
      </c>
      <c r="D6" s="41"/>
      <c r="E6" s="69">
        <v>40.700000000000003</v>
      </c>
      <c r="F6" s="69">
        <v>42.5</v>
      </c>
      <c r="G6" s="69">
        <v>59.9</v>
      </c>
      <c r="H6" s="69">
        <v>44.9</v>
      </c>
      <c r="I6" s="69">
        <v>40</v>
      </c>
      <c r="J6" s="70">
        <f t="shared" si="0"/>
        <v>80</v>
      </c>
    </row>
    <row r="7" spans="1:11">
      <c r="A7" s="67"/>
      <c r="B7" s="68" t="s">
        <v>97</v>
      </c>
      <c r="C7" s="41">
        <v>48</v>
      </c>
      <c r="D7" s="41"/>
      <c r="E7" s="69">
        <v>6.2</v>
      </c>
      <c r="F7" s="69">
        <v>5.8</v>
      </c>
      <c r="G7" s="69">
        <v>7.9</v>
      </c>
      <c r="H7" s="69" t="s">
        <v>94</v>
      </c>
      <c r="I7" s="69">
        <v>1.95</v>
      </c>
      <c r="J7" s="70">
        <f t="shared" si="0"/>
        <v>93.6</v>
      </c>
    </row>
    <row r="8" spans="1:11">
      <c r="A8" s="67"/>
      <c r="B8" s="68" t="s">
        <v>98</v>
      </c>
      <c r="C8" s="41">
        <v>4</v>
      </c>
      <c r="D8" s="41"/>
      <c r="E8" s="69">
        <v>3.1</v>
      </c>
      <c r="F8" s="69">
        <v>3.86</v>
      </c>
      <c r="G8" s="69">
        <v>6.9</v>
      </c>
      <c r="H8" s="69">
        <v>7.99</v>
      </c>
      <c r="I8" s="69">
        <v>5</v>
      </c>
      <c r="J8" s="70">
        <f t="shared" si="0"/>
        <v>20</v>
      </c>
    </row>
    <row r="9" spans="1:11">
      <c r="A9" s="67"/>
      <c r="B9" s="68" t="s">
        <v>99</v>
      </c>
      <c r="C9" s="41">
        <v>30</v>
      </c>
      <c r="D9" s="41"/>
      <c r="E9" s="69">
        <v>2.2000000000000002</v>
      </c>
      <c r="F9" s="69">
        <v>1.31</v>
      </c>
      <c r="G9" s="69">
        <v>1.49</v>
      </c>
      <c r="H9" s="69" t="s">
        <v>94</v>
      </c>
      <c r="I9" s="69">
        <v>1.1200000000000001</v>
      </c>
      <c r="J9" s="70">
        <f t="shared" si="0"/>
        <v>33.6</v>
      </c>
    </row>
    <row r="10" spans="1:11">
      <c r="A10" s="67"/>
      <c r="B10" s="68" t="s">
        <v>100</v>
      </c>
      <c r="C10" s="41">
        <v>2</v>
      </c>
      <c r="D10" s="41"/>
      <c r="E10" s="69"/>
      <c r="F10" s="69"/>
      <c r="G10" s="69"/>
      <c r="H10" s="69"/>
      <c r="I10" s="69">
        <v>40</v>
      </c>
      <c r="J10" s="70">
        <f t="shared" si="0"/>
        <v>80</v>
      </c>
    </row>
    <row r="11" spans="1:11">
      <c r="B11" s="355" t="s">
        <v>101</v>
      </c>
      <c r="C11" s="355"/>
      <c r="D11" s="71"/>
      <c r="E11" s="69"/>
      <c r="F11" s="69"/>
      <c r="G11" s="69"/>
      <c r="H11" s="69"/>
      <c r="I11" s="69"/>
      <c r="J11" s="72">
        <f>SUM(J4:J10)</f>
        <v>527.20000000000005</v>
      </c>
    </row>
    <row r="12" spans="1:11">
      <c r="B12" s="356" t="s">
        <v>102</v>
      </c>
      <c r="C12" s="356"/>
      <c r="D12" s="73"/>
      <c r="E12" s="73"/>
      <c r="F12" s="73"/>
      <c r="G12" s="73"/>
      <c r="H12" s="73"/>
      <c r="I12" s="73"/>
      <c r="J12" s="74">
        <f>(J11/'[1]Cota por local'!D34)+6.74</f>
        <v>43.929922321125204</v>
      </c>
      <c r="K12" s="75"/>
    </row>
    <row r="13" spans="1:11">
      <c r="K13" s="163"/>
    </row>
  </sheetData>
  <mergeCells count="2">
    <mergeCell ref="B11:C11"/>
    <mergeCell ref="B12:C1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zoomScale="85" zoomScaleNormal="85" workbookViewId="0">
      <selection activeCell="G11" sqref="G11"/>
    </sheetView>
  </sheetViews>
  <sheetFormatPr defaultColWidth="9.140625" defaultRowHeight="15"/>
  <cols>
    <col min="1" max="1" width="8.140625" style="63" customWidth="1"/>
    <col min="2" max="2" width="38.140625" style="45" customWidth="1"/>
    <col min="3" max="3" width="12.7109375" style="63" customWidth="1"/>
    <col min="4" max="4" width="12.7109375" style="64" customWidth="1"/>
    <col min="5" max="5" width="12.7109375" style="63" customWidth="1"/>
    <col min="6" max="6" width="10.85546875" style="63" bestFit="1" customWidth="1"/>
    <col min="7" max="7" width="12.140625" style="63" bestFit="1" customWidth="1"/>
    <col min="8" max="16384" width="9.140625" style="45"/>
  </cols>
  <sheetData>
    <row r="1" spans="1:7" ht="24" customHeight="1">
      <c r="A1" s="357" t="s">
        <v>76</v>
      </c>
      <c r="B1" s="358"/>
      <c r="C1" s="358"/>
      <c r="D1" s="358"/>
      <c r="E1" s="358"/>
      <c r="F1" s="44"/>
      <c r="G1" s="44"/>
    </row>
    <row r="2" spans="1:7" s="51" customFormat="1">
      <c r="A2" s="46" t="s">
        <v>51</v>
      </c>
      <c r="B2" s="47" t="s">
        <v>52</v>
      </c>
      <c r="C2" s="46" t="s">
        <v>53</v>
      </c>
      <c r="D2" s="48" t="s">
        <v>54</v>
      </c>
      <c r="E2" s="46" t="s">
        <v>55</v>
      </c>
      <c r="F2" s="49" t="s">
        <v>56</v>
      </c>
      <c r="G2" s="50" t="s">
        <v>57</v>
      </c>
    </row>
    <row r="4" spans="1:7" s="51" customFormat="1" ht="30">
      <c r="A4" s="52">
        <v>1</v>
      </c>
      <c r="B4" s="53" t="s">
        <v>77</v>
      </c>
      <c r="C4" s="52">
        <v>1</v>
      </c>
      <c r="D4" s="54">
        <v>18.75</v>
      </c>
      <c r="E4" s="52" t="s">
        <v>63</v>
      </c>
      <c r="F4" s="132">
        <v>19</v>
      </c>
      <c r="G4" s="55">
        <f>D4*F4</f>
        <v>356.25</v>
      </c>
    </row>
    <row r="5" spans="1:7" s="51" customFormat="1" ht="30">
      <c r="A5" s="52">
        <v>2</v>
      </c>
      <c r="B5" s="53" t="s">
        <v>78</v>
      </c>
      <c r="C5" s="52">
        <v>1</v>
      </c>
      <c r="D5" s="54">
        <v>1.6</v>
      </c>
      <c r="E5" s="52" t="s">
        <v>64</v>
      </c>
      <c r="F5" s="132">
        <v>19</v>
      </c>
      <c r="G5" s="55">
        <f>D5*F5</f>
        <v>30.400000000000002</v>
      </c>
    </row>
    <row r="6" spans="1:7" s="51" customFormat="1" ht="30">
      <c r="A6" s="52">
        <v>3</v>
      </c>
      <c r="B6" s="53" t="s">
        <v>79</v>
      </c>
      <c r="C6" s="52">
        <v>1</v>
      </c>
      <c r="D6" s="54">
        <v>4.78</v>
      </c>
      <c r="E6" s="52" t="s">
        <v>64</v>
      </c>
      <c r="F6" s="132">
        <v>19</v>
      </c>
      <c r="G6" s="55">
        <f>D6*F6</f>
        <v>90.820000000000007</v>
      </c>
    </row>
    <row r="7" spans="1:7" s="51" customFormat="1" ht="45">
      <c r="A7" s="52">
        <v>4</v>
      </c>
      <c r="B7" s="53" t="s">
        <v>80</v>
      </c>
      <c r="C7" s="52">
        <v>2</v>
      </c>
      <c r="D7" s="54">
        <v>4.3499999999999996</v>
      </c>
      <c r="E7" s="52" t="s">
        <v>64</v>
      </c>
      <c r="F7" s="132">
        <v>38</v>
      </c>
      <c r="G7" s="55">
        <f>D7*F7</f>
        <v>165.29999999999998</v>
      </c>
    </row>
    <row r="8" spans="1:7" s="51" customFormat="1" ht="45">
      <c r="A8" s="52">
        <v>5</v>
      </c>
      <c r="B8" s="53" t="s">
        <v>81</v>
      </c>
      <c r="C8" s="52">
        <v>2</v>
      </c>
      <c r="D8" s="54">
        <v>12</v>
      </c>
      <c r="E8" s="52" t="s">
        <v>64</v>
      </c>
      <c r="F8" s="132">
        <v>38</v>
      </c>
      <c r="G8" s="55">
        <f>D8*F8</f>
        <v>456</v>
      </c>
    </row>
    <row r="9" spans="1:7">
      <c r="A9" s="44"/>
      <c r="B9" s="56"/>
      <c r="C9" s="44"/>
      <c r="D9" s="57"/>
      <c r="E9" s="44"/>
      <c r="F9" s="58" t="s">
        <v>82</v>
      </c>
      <c r="G9" s="59">
        <f>SUM(G4:G8)</f>
        <v>1098.77</v>
      </c>
    </row>
    <row r="10" spans="1:7">
      <c r="A10" s="60" t="s">
        <v>75</v>
      </c>
      <c r="B10" s="56"/>
      <c r="C10" s="44"/>
      <c r="D10" s="57"/>
      <c r="E10" s="44"/>
      <c r="F10" s="61" t="s">
        <v>83</v>
      </c>
      <c r="G10" s="62">
        <f>G9/4</f>
        <v>274.6925</v>
      </c>
    </row>
    <row r="11" spans="1:7">
      <c r="A11" s="44"/>
      <c r="B11" s="56"/>
      <c r="C11" s="44"/>
      <c r="D11" s="57"/>
      <c r="E11" s="44"/>
      <c r="F11" s="44"/>
      <c r="G11" s="44"/>
    </row>
    <row r="12" spans="1:7">
      <c r="A12" s="44"/>
      <c r="B12" s="56"/>
      <c r="C12" s="44"/>
      <c r="D12" s="57"/>
      <c r="E12" s="44"/>
      <c r="F12" s="44"/>
      <c r="G12" s="44"/>
    </row>
    <row r="13" spans="1:7">
      <c r="A13" s="44"/>
      <c r="B13" s="56"/>
      <c r="C13" s="44"/>
      <c r="D13" s="57"/>
      <c r="E13" s="44"/>
      <c r="F13" s="44"/>
      <c r="G13" s="44"/>
    </row>
  </sheetData>
  <mergeCells count="1">
    <mergeCell ref="A1:E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opLeftCell="A4" zoomScale="90" zoomScaleNormal="90" workbookViewId="0">
      <selection activeCell="G10" sqref="G10"/>
    </sheetView>
  </sheetViews>
  <sheetFormatPr defaultRowHeight="15"/>
  <cols>
    <col min="1" max="1" width="7.5703125" style="9" customWidth="1"/>
    <col min="2" max="2" width="41.42578125" style="142" customWidth="1"/>
    <col min="3" max="3" width="7.140625" style="8" customWidth="1"/>
    <col min="4" max="4" width="9.42578125" style="145" customWidth="1"/>
    <col min="5" max="5" width="8.28515625" customWidth="1"/>
    <col min="6" max="6" width="10.7109375" customWidth="1"/>
    <col min="7" max="7" width="12.7109375" customWidth="1"/>
    <col min="8" max="9" width="9.140625" style="9"/>
  </cols>
  <sheetData>
    <row r="1" spans="1:10">
      <c r="A1" s="359" t="s">
        <v>50</v>
      </c>
      <c r="B1" s="360"/>
      <c r="C1" s="360"/>
      <c r="D1" s="360"/>
      <c r="E1" s="360"/>
      <c r="F1" s="361"/>
    </row>
    <row r="2" spans="1:10">
      <c r="A2" s="38" t="s">
        <v>51</v>
      </c>
      <c r="B2" s="38" t="s">
        <v>52</v>
      </c>
      <c r="C2" s="39" t="s">
        <v>53</v>
      </c>
      <c r="D2" s="143" t="s">
        <v>54</v>
      </c>
      <c r="E2" s="39" t="s">
        <v>55</v>
      </c>
      <c r="F2" s="40" t="s">
        <v>56</v>
      </c>
      <c r="G2" s="133" t="s">
        <v>57</v>
      </c>
      <c r="H2" s="134" t="s">
        <v>227</v>
      </c>
      <c r="I2" s="134" t="s">
        <v>44</v>
      </c>
      <c r="J2" s="29"/>
    </row>
    <row r="3" spans="1:10" ht="30">
      <c r="A3" s="41">
        <v>1</v>
      </c>
      <c r="B3" s="141" t="s">
        <v>58</v>
      </c>
      <c r="C3" s="5">
        <v>1</v>
      </c>
      <c r="D3" s="144">
        <v>34.5</v>
      </c>
      <c r="E3" s="5" t="s">
        <v>59</v>
      </c>
      <c r="F3" s="135">
        <v>16</v>
      </c>
      <c r="G3" s="42">
        <f t="shared" ref="G3:G10" si="0">D3*F3</f>
        <v>552</v>
      </c>
      <c r="H3" s="5">
        <v>4</v>
      </c>
      <c r="I3" s="5">
        <f>H3*C3</f>
        <v>4</v>
      </c>
    </row>
    <row r="4" spans="1:10" ht="45">
      <c r="A4" s="41">
        <v>3</v>
      </c>
      <c r="B4" s="141" t="s">
        <v>60</v>
      </c>
      <c r="C4" s="5">
        <v>1</v>
      </c>
      <c r="D4" s="144">
        <v>11.6</v>
      </c>
      <c r="E4" s="5" t="s">
        <v>59</v>
      </c>
      <c r="F4" s="135">
        <v>16</v>
      </c>
      <c r="G4" s="42">
        <f t="shared" si="0"/>
        <v>185.6</v>
      </c>
      <c r="H4" s="5">
        <v>4</v>
      </c>
      <c r="I4" s="5">
        <f t="shared" ref="I4:I18" si="1">H4*C4</f>
        <v>4</v>
      </c>
    </row>
    <row r="5" spans="1:10" ht="30">
      <c r="A5" s="41">
        <v>4</v>
      </c>
      <c r="B5" s="141" t="s">
        <v>61</v>
      </c>
      <c r="C5" s="5">
        <v>1</v>
      </c>
      <c r="D5" s="144">
        <v>7.5</v>
      </c>
      <c r="E5" s="5" t="s">
        <v>59</v>
      </c>
      <c r="F5" s="135">
        <v>16</v>
      </c>
      <c r="G5" s="42">
        <f t="shared" si="0"/>
        <v>120</v>
      </c>
      <c r="H5" s="5">
        <v>4</v>
      </c>
      <c r="I5" s="5">
        <f t="shared" si="1"/>
        <v>4</v>
      </c>
    </row>
    <row r="6" spans="1:10" ht="30">
      <c r="A6" s="41">
        <v>5</v>
      </c>
      <c r="B6" s="141" t="s">
        <v>62</v>
      </c>
      <c r="C6" s="5">
        <v>1</v>
      </c>
      <c r="D6" s="144">
        <v>2.29</v>
      </c>
      <c r="E6" s="5" t="s">
        <v>63</v>
      </c>
      <c r="F6" s="135">
        <v>16</v>
      </c>
      <c r="G6" s="42">
        <f t="shared" si="0"/>
        <v>36.64</v>
      </c>
      <c r="H6" s="5">
        <v>4</v>
      </c>
      <c r="I6" s="5">
        <f t="shared" si="1"/>
        <v>4</v>
      </c>
    </row>
    <row r="7" spans="1:10" ht="60">
      <c r="A7" s="41">
        <v>6</v>
      </c>
      <c r="B7" s="141" t="s">
        <v>244</v>
      </c>
      <c r="C7" s="5">
        <v>1</v>
      </c>
      <c r="D7" s="144">
        <v>0.44</v>
      </c>
      <c r="E7" s="5" t="s">
        <v>64</v>
      </c>
      <c r="F7" s="135">
        <v>16</v>
      </c>
      <c r="G7" s="42">
        <f t="shared" si="0"/>
        <v>7.04</v>
      </c>
      <c r="H7" s="5">
        <v>4</v>
      </c>
      <c r="I7" s="5">
        <f t="shared" si="1"/>
        <v>4</v>
      </c>
    </row>
    <row r="8" spans="1:10" ht="60">
      <c r="A8" s="41">
        <v>7</v>
      </c>
      <c r="B8" s="141" t="s">
        <v>65</v>
      </c>
      <c r="C8" s="5">
        <v>3</v>
      </c>
      <c r="D8" s="144">
        <v>5</v>
      </c>
      <c r="E8" s="5" t="s">
        <v>59</v>
      </c>
      <c r="F8" s="135">
        <v>48</v>
      </c>
      <c r="G8" s="42">
        <f t="shared" si="0"/>
        <v>240</v>
      </c>
      <c r="H8" s="5">
        <v>4</v>
      </c>
      <c r="I8" s="5">
        <f t="shared" si="1"/>
        <v>12</v>
      </c>
    </row>
    <row r="9" spans="1:10">
      <c r="A9" s="41">
        <v>8</v>
      </c>
      <c r="B9" s="141" t="s">
        <v>66</v>
      </c>
      <c r="C9" s="5">
        <v>1</v>
      </c>
      <c r="D9" s="144">
        <v>19.78</v>
      </c>
      <c r="E9" s="5" t="s">
        <v>59</v>
      </c>
      <c r="F9" s="135">
        <v>16</v>
      </c>
      <c r="G9" s="42">
        <f t="shared" si="0"/>
        <v>316.48</v>
      </c>
      <c r="H9" s="5">
        <v>4</v>
      </c>
      <c r="I9" s="5">
        <f t="shared" si="1"/>
        <v>4</v>
      </c>
    </row>
    <row r="10" spans="1:10" ht="30">
      <c r="A10" s="41">
        <v>9</v>
      </c>
      <c r="B10" s="141" t="s">
        <v>67</v>
      </c>
      <c r="C10" s="5">
        <v>6</v>
      </c>
      <c r="D10" s="144">
        <v>3.1</v>
      </c>
      <c r="E10" s="5" t="s">
        <v>59</v>
      </c>
      <c r="F10" s="135">
        <v>96</v>
      </c>
      <c r="G10" s="42">
        <f t="shared" si="0"/>
        <v>297.60000000000002</v>
      </c>
      <c r="H10" s="5">
        <v>4</v>
      </c>
      <c r="I10" s="5">
        <f t="shared" si="1"/>
        <v>24</v>
      </c>
    </row>
    <row r="11" spans="1:10">
      <c r="A11" s="41">
        <v>11</v>
      </c>
      <c r="B11" s="141" t="s">
        <v>68</v>
      </c>
      <c r="C11" s="5">
        <v>2</v>
      </c>
      <c r="D11" s="144">
        <v>1.18</v>
      </c>
      <c r="E11" s="5" t="s">
        <v>63</v>
      </c>
      <c r="F11" s="135">
        <v>32</v>
      </c>
      <c r="G11" s="42">
        <f t="shared" ref="G11:G18" si="2">D11*F11</f>
        <v>37.76</v>
      </c>
      <c r="H11" s="5">
        <v>4</v>
      </c>
      <c r="I11" s="5">
        <f t="shared" si="1"/>
        <v>8</v>
      </c>
    </row>
    <row r="12" spans="1:10" ht="30">
      <c r="A12" s="41">
        <v>12</v>
      </c>
      <c r="B12" s="141" t="s">
        <v>69</v>
      </c>
      <c r="C12" s="5">
        <v>4</v>
      </c>
      <c r="D12" s="144">
        <v>2.9</v>
      </c>
      <c r="E12" s="5" t="s">
        <v>64</v>
      </c>
      <c r="F12" s="135">
        <v>64</v>
      </c>
      <c r="G12" s="42">
        <f t="shared" si="2"/>
        <v>185.6</v>
      </c>
      <c r="H12" s="5">
        <v>4</v>
      </c>
      <c r="I12" s="5">
        <f t="shared" si="1"/>
        <v>16</v>
      </c>
    </row>
    <row r="13" spans="1:10" ht="45">
      <c r="A13" s="41">
        <v>13</v>
      </c>
      <c r="B13" s="141" t="s">
        <v>70</v>
      </c>
      <c r="C13" s="5">
        <v>2</v>
      </c>
      <c r="D13" s="144">
        <v>2.2999999999999998</v>
      </c>
      <c r="E13" s="5" t="s">
        <v>64</v>
      </c>
      <c r="F13" s="135">
        <v>32</v>
      </c>
      <c r="G13" s="42">
        <f t="shared" si="2"/>
        <v>73.599999999999994</v>
      </c>
      <c r="H13" s="5">
        <v>4</v>
      </c>
      <c r="I13" s="5">
        <f t="shared" si="1"/>
        <v>8</v>
      </c>
    </row>
    <row r="14" spans="1:10" ht="45">
      <c r="A14" s="41">
        <v>14</v>
      </c>
      <c r="B14" s="141" t="s">
        <v>245</v>
      </c>
      <c r="C14" s="5">
        <v>4</v>
      </c>
      <c r="D14" s="144">
        <v>2.94</v>
      </c>
      <c r="E14" s="5" t="s">
        <v>71</v>
      </c>
      <c r="F14" s="135">
        <v>64</v>
      </c>
      <c r="G14" s="42">
        <f t="shared" si="2"/>
        <v>188.16</v>
      </c>
      <c r="H14" s="5">
        <v>4</v>
      </c>
      <c r="I14" s="5">
        <f t="shared" si="1"/>
        <v>16</v>
      </c>
    </row>
    <row r="15" spans="1:10" ht="30">
      <c r="A15" s="41">
        <v>15</v>
      </c>
      <c r="B15" s="141" t="s">
        <v>246</v>
      </c>
      <c r="C15" s="5">
        <v>4</v>
      </c>
      <c r="D15" s="144">
        <v>1.5</v>
      </c>
      <c r="E15" s="5" t="s">
        <v>63</v>
      </c>
      <c r="F15" s="135">
        <v>64</v>
      </c>
      <c r="G15" s="42">
        <f t="shared" si="2"/>
        <v>96</v>
      </c>
      <c r="H15" s="5">
        <v>4</v>
      </c>
      <c r="I15" s="5">
        <f t="shared" si="1"/>
        <v>16</v>
      </c>
    </row>
    <row r="16" spans="1:10" ht="30">
      <c r="A16" s="41">
        <v>16</v>
      </c>
      <c r="B16" s="141" t="s">
        <v>72</v>
      </c>
      <c r="C16" s="5">
        <v>8</v>
      </c>
      <c r="D16" s="144">
        <v>0.9</v>
      </c>
      <c r="E16" s="5" t="s">
        <v>63</v>
      </c>
      <c r="F16" s="135">
        <v>128</v>
      </c>
      <c r="G16" s="42">
        <f t="shared" si="2"/>
        <v>115.2</v>
      </c>
      <c r="H16" s="5">
        <v>4</v>
      </c>
      <c r="I16" s="5">
        <f t="shared" si="1"/>
        <v>32</v>
      </c>
    </row>
    <row r="17" spans="1:9" ht="30">
      <c r="A17" s="41">
        <v>17</v>
      </c>
      <c r="B17" s="141" t="s">
        <v>73</v>
      </c>
      <c r="C17" s="5">
        <v>5</v>
      </c>
      <c r="D17" s="144">
        <v>0.48</v>
      </c>
      <c r="E17" s="5" t="s">
        <v>63</v>
      </c>
      <c r="F17" s="135">
        <v>80</v>
      </c>
      <c r="G17" s="42">
        <f t="shared" si="2"/>
        <v>38.4</v>
      </c>
      <c r="H17" s="5">
        <v>4</v>
      </c>
      <c r="I17" s="5">
        <f t="shared" si="1"/>
        <v>20</v>
      </c>
    </row>
    <row r="18" spans="1:9" ht="30">
      <c r="A18" s="41">
        <v>18</v>
      </c>
      <c r="B18" s="141" t="s">
        <v>74</v>
      </c>
      <c r="C18" s="5">
        <v>2</v>
      </c>
      <c r="D18" s="144">
        <v>2.67</v>
      </c>
      <c r="E18" s="5" t="s">
        <v>59</v>
      </c>
      <c r="F18" s="135">
        <v>32</v>
      </c>
      <c r="G18" s="42">
        <f t="shared" si="2"/>
        <v>85.44</v>
      </c>
      <c r="H18" s="5">
        <v>4</v>
      </c>
      <c r="I18" s="5">
        <f t="shared" si="1"/>
        <v>8</v>
      </c>
    </row>
    <row r="19" spans="1:9">
      <c r="A19" t="s">
        <v>75</v>
      </c>
      <c r="G19" s="43">
        <f>SUM(G3:G18)</f>
        <v>2575.52</v>
      </c>
    </row>
  </sheetData>
  <mergeCells count="1">
    <mergeCell ref="A1:F1"/>
  </mergeCells>
  <pageMargins left="0.7" right="0.7" top="0.75" bottom="0.75" header="0.3" footer="0.3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opLeftCell="A6" zoomScale="85" zoomScaleNormal="85" workbookViewId="0">
      <selection activeCell="D35" sqref="D35"/>
    </sheetView>
  </sheetViews>
  <sheetFormatPr defaultRowHeight="15"/>
  <cols>
    <col min="1" max="1" width="33" bestFit="1" customWidth="1"/>
    <col min="2" max="2" width="28.7109375" bestFit="1" customWidth="1"/>
    <col min="3" max="3" width="9.140625" customWidth="1"/>
    <col min="4" max="4" width="12.42578125" style="29" customWidth="1"/>
    <col min="5" max="5" width="10.28515625" bestFit="1" customWidth="1"/>
    <col min="6" max="6" width="14.42578125" style="163" bestFit="1" customWidth="1"/>
    <col min="8" max="8" width="14.42578125" style="163" bestFit="1" customWidth="1"/>
    <col min="9" max="9" width="14.42578125" bestFit="1" customWidth="1"/>
  </cols>
  <sheetData>
    <row r="1" spans="1:10" ht="25.5">
      <c r="A1" s="173" t="s">
        <v>0</v>
      </c>
      <c r="B1" s="20" t="s">
        <v>1</v>
      </c>
      <c r="C1" s="21" t="s">
        <v>2</v>
      </c>
      <c r="D1" s="172" t="s">
        <v>46</v>
      </c>
    </row>
    <row r="2" spans="1:10">
      <c r="A2" s="136" t="s">
        <v>254</v>
      </c>
      <c r="B2" s="5" t="s">
        <v>34</v>
      </c>
      <c r="C2" s="130">
        <v>121.85</v>
      </c>
      <c r="D2" s="23">
        <v>122</v>
      </c>
      <c r="H2" s="240"/>
      <c r="I2" s="234"/>
    </row>
    <row r="3" spans="1:10">
      <c r="A3" s="136" t="s">
        <v>6</v>
      </c>
      <c r="B3" s="5" t="s">
        <v>231</v>
      </c>
      <c r="C3" s="249">
        <v>261.22000000000003</v>
      </c>
      <c r="D3" s="23">
        <f>ROUND(C3,0)</f>
        <v>261</v>
      </c>
      <c r="H3" s="240"/>
      <c r="I3" s="234"/>
      <c r="J3" s="167"/>
    </row>
    <row r="4" spans="1:10">
      <c r="A4" s="136" t="s">
        <v>8</v>
      </c>
      <c r="B4" s="5" t="s">
        <v>240</v>
      </c>
      <c r="C4" s="252">
        <v>376.62</v>
      </c>
      <c r="D4" s="23">
        <f>ROUND(C4,0)</f>
        <v>377</v>
      </c>
      <c r="H4" s="240"/>
      <c r="I4" s="234"/>
      <c r="J4" s="167"/>
    </row>
    <row r="5" spans="1:10">
      <c r="A5" s="136" t="s">
        <v>10</v>
      </c>
      <c r="B5" s="5" t="s">
        <v>34</v>
      </c>
      <c r="C5" s="130">
        <v>188.74</v>
      </c>
      <c r="D5" s="23">
        <v>189</v>
      </c>
      <c r="H5" s="240"/>
      <c r="I5" s="234"/>
      <c r="J5" s="167"/>
    </row>
    <row r="6" spans="1:10">
      <c r="A6" s="362"/>
      <c r="B6" s="362"/>
      <c r="C6" s="362"/>
      <c r="D6" s="362"/>
      <c r="H6" s="234"/>
      <c r="I6" s="234"/>
      <c r="J6" s="167"/>
    </row>
    <row r="7" spans="1:10">
      <c r="A7" s="136" t="s">
        <v>253</v>
      </c>
      <c r="B7" s="5" t="s">
        <v>238</v>
      </c>
      <c r="C7" s="254">
        <v>128.07</v>
      </c>
      <c r="D7" s="23">
        <f>ROUND(C7,0)</f>
        <v>128</v>
      </c>
      <c r="H7" s="234"/>
      <c r="I7" s="234"/>
      <c r="J7" s="167"/>
    </row>
    <row r="8" spans="1:10">
      <c r="A8" s="260" t="s">
        <v>20</v>
      </c>
      <c r="B8" s="13" t="s">
        <v>19</v>
      </c>
      <c r="C8" s="254">
        <v>315</v>
      </c>
      <c r="D8" s="23">
        <f>ROUND(C8,0)</f>
        <v>315</v>
      </c>
      <c r="H8" s="234"/>
      <c r="I8" s="240"/>
      <c r="J8" s="167"/>
    </row>
    <row r="9" spans="1:10" s="28" customFormat="1" ht="15" customHeight="1">
      <c r="A9" s="262" t="s">
        <v>237</v>
      </c>
      <c r="B9" s="5" t="s">
        <v>241</v>
      </c>
      <c r="C9" s="255">
        <v>144.04</v>
      </c>
      <c r="D9" s="23">
        <f>ROUND(C9,0)</f>
        <v>144</v>
      </c>
      <c r="F9" s="170"/>
      <c r="H9" s="241"/>
      <c r="I9" s="240"/>
      <c r="J9" s="167"/>
    </row>
    <row r="10" spans="1:10" s="28" customFormat="1" ht="15" customHeight="1">
      <c r="A10" s="363"/>
      <c r="B10" s="364"/>
      <c r="C10" s="364"/>
      <c r="D10" s="364"/>
      <c r="F10" s="170"/>
      <c r="H10" s="241"/>
      <c r="I10" s="240"/>
      <c r="J10" s="167"/>
    </row>
    <row r="11" spans="1:10" s="28" customFormat="1" ht="15" customHeight="1">
      <c r="A11" s="260" t="s">
        <v>13</v>
      </c>
      <c r="B11" s="13" t="s">
        <v>232</v>
      </c>
      <c r="C11" s="253">
        <v>606.65</v>
      </c>
      <c r="D11" s="246">
        <f t="shared" ref="D11:D17" si="0">ROUND(C11,0)</f>
        <v>607</v>
      </c>
      <c r="F11" s="170"/>
      <c r="G11" s="243"/>
      <c r="H11" s="244"/>
      <c r="I11" s="234"/>
      <c r="J11" s="167"/>
    </row>
    <row r="12" spans="1:10" s="28" customFormat="1" ht="15" customHeight="1">
      <c r="A12" s="260" t="s">
        <v>15</v>
      </c>
      <c r="B12" s="13" t="s">
        <v>232</v>
      </c>
      <c r="C12" s="258">
        <v>423.24</v>
      </c>
      <c r="D12" s="246">
        <f t="shared" si="0"/>
        <v>423</v>
      </c>
      <c r="F12" s="170"/>
      <c r="G12" s="10"/>
      <c r="H12" s="240"/>
      <c r="I12" s="234"/>
      <c r="J12" s="167"/>
    </row>
    <row r="13" spans="1:10" s="28" customFormat="1" ht="15" customHeight="1">
      <c r="A13" s="260" t="s">
        <v>16</v>
      </c>
      <c r="B13" s="13" t="s">
        <v>233</v>
      </c>
      <c r="C13" s="252">
        <v>103.61</v>
      </c>
      <c r="D13" s="246">
        <f t="shared" si="0"/>
        <v>104</v>
      </c>
      <c r="F13" s="163"/>
      <c r="G13" s="10"/>
      <c r="H13" s="167"/>
      <c r="I13" s="234"/>
      <c r="J13" s="167"/>
    </row>
    <row r="14" spans="1:10" s="28" customFormat="1" ht="15" customHeight="1">
      <c r="A14" s="261" t="s">
        <v>235</v>
      </c>
      <c r="B14" s="13" t="s">
        <v>26</v>
      </c>
      <c r="C14" s="251">
        <v>1307.3399999999999</v>
      </c>
      <c r="D14" s="246">
        <f t="shared" si="0"/>
        <v>1307</v>
      </c>
      <c r="F14" s="170"/>
      <c r="G14" s="243"/>
      <c r="H14" s="167"/>
      <c r="I14" s="234"/>
      <c r="J14" s="167"/>
    </row>
    <row r="15" spans="1:10" s="28" customFormat="1" ht="15" customHeight="1">
      <c r="A15" s="261" t="s">
        <v>236</v>
      </c>
      <c r="B15" s="13" t="str">
        <f>B14</f>
        <v>Parque Centenário</v>
      </c>
      <c r="C15" s="251">
        <v>1568.6</v>
      </c>
      <c r="D15" s="246">
        <f t="shared" si="0"/>
        <v>1569</v>
      </c>
      <c r="F15" s="170"/>
      <c r="G15" s="243"/>
      <c r="H15" s="167"/>
      <c r="I15" s="234"/>
      <c r="J15" s="167"/>
    </row>
    <row r="16" spans="1:10" s="28" customFormat="1" ht="15" customHeight="1">
      <c r="A16" s="136" t="s">
        <v>21</v>
      </c>
      <c r="B16" s="5" t="s">
        <v>22</v>
      </c>
      <c r="C16" s="6">
        <v>1516.4</v>
      </c>
      <c r="D16" s="246">
        <f t="shared" si="0"/>
        <v>1516</v>
      </c>
      <c r="F16" s="170"/>
      <c r="G16" s="10"/>
      <c r="H16" s="167"/>
      <c r="I16" s="234"/>
      <c r="J16" s="167"/>
    </row>
    <row r="17" spans="1:10" s="28" customFormat="1" ht="15" customHeight="1">
      <c r="A17" s="262" t="s">
        <v>293</v>
      </c>
      <c r="B17" s="148" t="s">
        <v>294</v>
      </c>
      <c r="C17" s="257">
        <v>485.88</v>
      </c>
      <c r="D17" s="247">
        <f t="shared" si="0"/>
        <v>486</v>
      </c>
      <c r="F17" s="170"/>
      <c r="G17" s="10"/>
      <c r="H17" s="167"/>
      <c r="I17" s="234"/>
      <c r="J17" s="167"/>
    </row>
    <row r="18" spans="1:10" s="28" customFormat="1" ht="30" customHeight="1">
      <c r="A18" s="25" t="s">
        <v>45</v>
      </c>
      <c r="B18" s="26"/>
      <c r="C18" s="27"/>
      <c r="D18" s="155"/>
      <c r="F18" s="170"/>
      <c r="G18" s="245"/>
      <c r="H18" s="167"/>
      <c r="I18" s="234"/>
      <c r="J18" s="167"/>
    </row>
    <row r="19" spans="1:10" s="28" customFormat="1">
      <c r="A19" s="364"/>
      <c r="B19" s="364"/>
      <c r="C19" s="364"/>
      <c r="D19" s="364"/>
      <c r="F19" s="170"/>
      <c r="H19" s="167"/>
      <c r="I19" s="234"/>
      <c r="J19" s="167"/>
    </row>
    <row r="20" spans="1:10" hidden="1">
      <c r="A20" s="151" t="s">
        <v>23</v>
      </c>
      <c r="B20" s="149" t="str">
        <f>B27</f>
        <v>Ramiro Barcelos, 2993</v>
      </c>
      <c r="C20" s="152">
        <v>0</v>
      </c>
      <c r="D20" s="29">
        <v>0</v>
      </c>
      <c r="H20" s="234"/>
      <c r="I20" s="234"/>
      <c r="J20" s="167"/>
    </row>
    <row r="21" spans="1:10">
      <c r="A21" s="151" t="s">
        <v>295</v>
      </c>
      <c r="B21" s="149" t="s">
        <v>296</v>
      </c>
      <c r="C21" s="259">
        <v>62.21</v>
      </c>
      <c r="D21" s="165">
        <v>62</v>
      </c>
      <c r="H21" s="234"/>
      <c r="I21" s="234"/>
      <c r="J21" s="167"/>
    </row>
    <row r="22" spans="1:10">
      <c r="A22" s="136" t="s">
        <v>252</v>
      </c>
      <c r="B22" s="5" t="s">
        <v>26</v>
      </c>
      <c r="C22" s="251">
        <v>201.78</v>
      </c>
      <c r="D22" s="23">
        <f>ROUND(C22,0)</f>
        <v>202</v>
      </c>
      <c r="H22" s="234"/>
      <c r="I22" s="234"/>
      <c r="J22" s="167"/>
    </row>
    <row r="23" spans="1:10">
      <c r="A23" s="263" t="s">
        <v>27</v>
      </c>
      <c r="B23" s="148" t="s">
        <v>28</v>
      </c>
      <c r="C23" s="256">
        <v>133.41999999999999</v>
      </c>
      <c r="D23" s="162">
        <f>ROUND(C23,0)</f>
        <v>133</v>
      </c>
      <c r="H23" s="234"/>
      <c r="I23" s="234"/>
      <c r="J23" s="167"/>
    </row>
    <row r="24" spans="1:10">
      <c r="A24" s="136" t="s">
        <v>239</v>
      </c>
      <c r="B24" s="5" t="s">
        <v>243</v>
      </c>
      <c r="C24" s="255">
        <v>323.64999999999998</v>
      </c>
      <c r="D24" s="23">
        <f>ROUND(C24,0)</f>
        <v>324</v>
      </c>
      <c r="H24" s="234"/>
      <c r="I24" s="234"/>
      <c r="J24" s="10"/>
    </row>
    <row r="25" spans="1:10">
      <c r="A25" s="262" t="s">
        <v>251</v>
      </c>
      <c r="B25" s="5" t="s">
        <v>250</v>
      </c>
      <c r="C25" s="130">
        <v>231.83</v>
      </c>
      <c r="D25" s="165">
        <f>ROUND(C25,0)</f>
        <v>232</v>
      </c>
      <c r="H25" s="234"/>
      <c r="I25" s="234"/>
      <c r="J25" s="10"/>
    </row>
    <row r="26" spans="1:10" ht="15.75" thickBot="1">
      <c r="A26" s="365"/>
      <c r="B26" s="365"/>
      <c r="C26" s="365"/>
      <c r="D26" s="365"/>
      <c r="H26" s="234"/>
      <c r="I26" s="234"/>
    </row>
    <row r="27" spans="1:10" ht="15.75" thickBot="1">
      <c r="A27" s="265" t="s">
        <v>291</v>
      </c>
      <c r="B27" s="150" t="s">
        <v>234</v>
      </c>
      <c r="C27" s="168">
        <v>2096.42</v>
      </c>
      <c r="D27" s="167">
        <f>ROUND(C27,0)</f>
        <v>2096</v>
      </c>
      <c r="E27" s="239" t="s">
        <v>292</v>
      </c>
      <c r="H27" s="234"/>
      <c r="I27" s="234"/>
      <c r="J27" s="167"/>
    </row>
    <row r="28" spans="1:10">
      <c r="A28" s="362"/>
      <c r="B28" s="362"/>
      <c r="C28" s="362"/>
      <c r="D28" s="362"/>
      <c r="H28" s="234"/>
      <c r="I28" s="234"/>
    </row>
    <row r="29" spans="1:10">
      <c r="A29" s="264" t="s">
        <v>31</v>
      </c>
      <c r="B29" s="149" t="s">
        <v>242</v>
      </c>
      <c r="C29" s="250">
        <v>233.87</v>
      </c>
      <c r="D29" s="153">
        <f>ROUND(C29,0)</f>
        <v>234</v>
      </c>
      <c r="E29" s="230"/>
      <c r="G29" s="230"/>
      <c r="I29" s="163"/>
    </row>
    <row r="30" spans="1:10" ht="15" hidden="1" customHeight="1">
      <c r="A30" s="136" t="s">
        <v>33</v>
      </c>
      <c r="B30" s="5"/>
      <c r="C30" s="6"/>
      <c r="D30" s="23"/>
      <c r="I30" s="163"/>
    </row>
    <row r="31" spans="1:10">
      <c r="A31" s="367"/>
      <c r="B31" s="367"/>
      <c r="C31" s="367"/>
      <c r="D31" s="367"/>
      <c r="I31" s="163"/>
    </row>
    <row r="32" spans="1:10">
      <c r="A32" s="136" t="s">
        <v>41</v>
      </c>
      <c r="B32" s="5" t="s">
        <v>42</v>
      </c>
      <c r="C32" s="30">
        <v>318.04000000000002</v>
      </c>
      <c r="D32" s="30">
        <f>ROUND(C32,0)</f>
        <v>318</v>
      </c>
      <c r="I32" s="163"/>
    </row>
    <row r="33" spans="1:9">
      <c r="A33" s="136" t="s">
        <v>43</v>
      </c>
      <c r="B33" s="5" t="str">
        <f>B32</f>
        <v>Rua Campos Neto, 777</v>
      </c>
      <c r="C33" s="30">
        <v>113.7</v>
      </c>
      <c r="D33" s="236">
        <f>ROUND(C33,0)</f>
        <v>114</v>
      </c>
      <c r="I33" s="163"/>
    </row>
    <row r="34" spans="1:9" ht="15.75" thickBot="1">
      <c r="A34" s="8"/>
      <c r="B34" s="5"/>
      <c r="C34" s="6"/>
      <c r="D34" s="17"/>
      <c r="I34" s="163"/>
    </row>
    <row r="35" spans="1:9" ht="15.75" thickBot="1">
      <c r="A35" s="31" t="s">
        <v>47</v>
      </c>
      <c r="B35" s="4"/>
      <c r="C35" s="32">
        <f>SUM(C2:C34)</f>
        <v>11262.180000000002</v>
      </c>
      <c r="D35" s="235">
        <f>C35</f>
        <v>11262.180000000002</v>
      </c>
      <c r="I35" s="163"/>
    </row>
    <row r="36" spans="1:9">
      <c r="B36" s="366" t="s">
        <v>48</v>
      </c>
      <c r="C36" s="366"/>
      <c r="D36" s="237">
        <f>D35/650</f>
        <v>17.326430769230772</v>
      </c>
      <c r="E36" s="9"/>
      <c r="I36" s="163"/>
    </row>
    <row r="37" spans="1:9">
      <c r="B37" s="366" t="s">
        <v>49</v>
      </c>
      <c r="C37" s="366"/>
      <c r="D37" s="238">
        <v>1</v>
      </c>
      <c r="I37" s="163"/>
    </row>
    <row r="38" spans="1:9">
      <c r="I38" s="163"/>
    </row>
  </sheetData>
  <mergeCells count="8">
    <mergeCell ref="A6:D6"/>
    <mergeCell ref="A10:D10"/>
    <mergeCell ref="A19:D19"/>
    <mergeCell ref="A26:D26"/>
    <mergeCell ref="B37:C37"/>
    <mergeCell ref="A31:D31"/>
    <mergeCell ref="B36:C36"/>
    <mergeCell ref="A28:D28"/>
  </mergeCells>
  <pageMargins left="0.511811024" right="0.511811024" top="0.78740157499999996" bottom="0.78740157499999996" header="0.31496062000000002" footer="0.31496062000000002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zoomScale="85" zoomScaleNormal="85" workbookViewId="0">
      <selection activeCell="F2" sqref="F2:F5"/>
    </sheetView>
  </sheetViews>
  <sheetFormatPr defaultRowHeight="15"/>
  <cols>
    <col min="1" max="1" width="33" bestFit="1" customWidth="1"/>
    <col min="2" max="2" width="28.7109375" bestFit="1" customWidth="1"/>
    <col min="3" max="3" width="9.140625" hidden="1" customWidth="1"/>
    <col min="4" max="4" width="12.42578125" style="29" hidden="1" customWidth="1"/>
    <col min="5" max="5" width="12.28515625" style="9" hidden="1" customWidth="1"/>
    <col min="7" max="7" width="9.42578125" bestFit="1" customWidth="1"/>
    <col min="8" max="8" width="14.42578125" style="163" hidden="1" customWidth="1"/>
    <col min="10" max="10" width="14.42578125" style="163" bestFit="1" customWidth="1"/>
  </cols>
  <sheetData>
    <row r="1" spans="1:10" ht="25.5">
      <c r="A1" s="173" t="s">
        <v>0</v>
      </c>
      <c r="B1" s="20" t="s">
        <v>1</v>
      </c>
      <c r="C1" s="21" t="s">
        <v>2</v>
      </c>
      <c r="D1" s="172" t="s">
        <v>46</v>
      </c>
      <c r="E1" s="3" t="s">
        <v>247</v>
      </c>
      <c r="F1" s="3" t="s">
        <v>3</v>
      </c>
    </row>
    <row r="2" spans="1:10">
      <c r="A2" s="22" t="s">
        <v>254</v>
      </c>
      <c r="B2" s="5" t="s">
        <v>34</v>
      </c>
      <c r="C2" s="6">
        <v>331.52</v>
      </c>
      <c r="D2" s="23">
        <f>ROUND(C2,0)</f>
        <v>332</v>
      </c>
      <c r="E2" s="369">
        <f>((SUM(D2:D5)/600))</f>
        <v>1.9883333333333333</v>
      </c>
      <c r="F2" s="372">
        <v>2</v>
      </c>
      <c r="H2" s="163">
        <f>H8*1.5</f>
        <v>7074.3115327892629</v>
      </c>
    </row>
    <row r="3" spans="1:10">
      <c r="A3" s="22" t="s">
        <v>6</v>
      </c>
      <c r="B3" s="5" t="s">
        <v>231</v>
      </c>
      <c r="C3" s="6">
        <v>261.22000000000003</v>
      </c>
      <c r="D3" s="23">
        <f>ROUND(C3,0)</f>
        <v>261</v>
      </c>
      <c r="E3" s="370"/>
      <c r="F3" s="372"/>
    </row>
    <row r="4" spans="1:10">
      <c r="A4" s="22" t="s">
        <v>8</v>
      </c>
      <c r="B4" s="5" t="s">
        <v>240</v>
      </c>
      <c r="C4" s="6">
        <v>376.62</v>
      </c>
      <c r="D4" s="23">
        <f>ROUND(C4,0)</f>
        <v>377</v>
      </c>
      <c r="E4" s="370"/>
      <c r="F4" s="372"/>
      <c r="H4" s="163">
        <f>H8*0.5</f>
        <v>2358.1038442630875</v>
      </c>
    </row>
    <row r="5" spans="1:10">
      <c r="A5" s="22" t="s">
        <v>10</v>
      </c>
      <c r="B5" s="5" t="s">
        <v>34</v>
      </c>
      <c r="C5" s="6">
        <v>222.77</v>
      </c>
      <c r="D5" s="23">
        <f>ROUND(C5,0)</f>
        <v>223</v>
      </c>
      <c r="E5" s="371"/>
      <c r="F5" s="372"/>
    </row>
    <row r="6" spans="1:10">
      <c r="A6" s="362"/>
      <c r="B6" s="362"/>
      <c r="C6" s="362"/>
      <c r="D6" s="362"/>
      <c r="E6" s="362"/>
      <c r="F6" s="362"/>
    </row>
    <row r="7" spans="1:10">
      <c r="A7" s="22" t="s">
        <v>253</v>
      </c>
      <c r="B7" s="5" t="s">
        <v>238</v>
      </c>
      <c r="C7" s="6">
        <v>158.58000000000001</v>
      </c>
      <c r="D7" s="23">
        <f>ROUND(C7,0)</f>
        <v>159</v>
      </c>
      <c r="E7" s="369">
        <f>((SUM(D7:D10)/600))</f>
        <v>1.0716666666666668</v>
      </c>
      <c r="F7" s="373">
        <v>1</v>
      </c>
    </row>
    <row r="8" spans="1:10">
      <c r="A8" s="24" t="s">
        <v>18</v>
      </c>
      <c r="B8" s="13" t="s">
        <v>19</v>
      </c>
      <c r="C8" s="6">
        <v>49.5</v>
      </c>
      <c r="D8" s="23">
        <f>ROUND(C8,0)</f>
        <v>50</v>
      </c>
      <c r="E8" s="370"/>
      <c r="F8" s="374"/>
      <c r="H8" s="163">
        <f>Pessoal!$J$104</f>
        <v>4716.2076885261749</v>
      </c>
    </row>
    <row r="9" spans="1:10">
      <c r="A9" s="24" t="s">
        <v>20</v>
      </c>
      <c r="B9" s="13" t="s">
        <v>19</v>
      </c>
      <c r="C9" s="6">
        <v>290</v>
      </c>
      <c r="D9" s="23">
        <f>ROUND(C9,0)</f>
        <v>290</v>
      </c>
      <c r="E9" s="370"/>
      <c r="F9" s="374"/>
    </row>
    <row r="10" spans="1:10" s="28" customFormat="1" ht="15" customHeight="1">
      <c r="A10" s="4" t="s">
        <v>237</v>
      </c>
      <c r="B10" s="5" t="s">
        <v>241</v>
      </c>
      <c r="C10" s="6">
        <v>144.04</v>
      </c>
      <c r="D10" s="23">
        <f>ROUND(C10,0)</f>
        <v>144</v>
      </c>
      <c r="E10" s="371"/>
      <c r="F10" s="375"/>
      <c r="H10" s="170"/>
      <c r="J10" s="170"/>
    </row>
    <row r="11" spans="1:10" s="28" customFormat="1" ht="15" customHeight="1">
      <c r="A11" s="363"/>
      <c r="B11" s="364"/>
      <c r="C11" s="364"/>
      <c r="D11" s="364"/>
      <c r="E11" s="364"/>
      <c r="F11" s="364"/>
      <c r="H11" s="170"/>
      <c r="J11" s="170"/>
    </row>
    <row r="12" spans="1:10" s="28" customFormat="1" ht="15" customHeight="1">
      <c r="A12" s="260" t="s">
        <v>13</v>
      </c>
      <c r="B12" s="13" t="s">
        <v>232</v>
      </c>
      <c r="C12" s="139">
        <v>144.04</v>
      </c>
      <c r="D12" s="138">
        <f t="shared" ref="D12:D17" si="0">ROUND(C12,0)</f>
        <v>144</v>
      </c>
      <c r="E12" s="370"/>
      <c r="F12" s="376" t="s">
        <v>297</v>
      </c>
      <c r="H12" s="170"/>
      <c r="J12" s="171"/>
    </row>
    <row r="13" spans="1:10" s="28" customFormat="1" ht="15" customHeight="1">
      <c r="A13" s="260" t="s">
        <v>15</v>
      </c>
      <c r="B13" s="13" t="s">
        <v>232</v>
      </c>
      <c r="C13" s="6">
        <v>626.36</v>
      </c>
      <c r="D13" s="138">
        <f t="shared" si="0"/>
        <v>626</v>
      </c>
      <c r="E13" s="370"/>
      <c r="F13" s="377"/>
      <c r="H13" s="170"/>
      <c r="J13" s="170"/>
    </row>
    <row r="14" spans="1:10" s="28" customFormat="1" ht="15" customHeight="1">
      <c r="A14" s="260" t="s">
        <v>16</v>
      </c>
      <c r="B14" s="13" t="s">
        <v>233</v>
      </c>
      <c r="C14" s="6">
        <v>122.43</v>
      </c>
      <c r="D14" s="138">
        <f t="shared" si="0"/>
        <v>122</v>
      </c>
      <c r="E14" s="370"/>
      <c r="F14" s="377"/>
      <c r="H14" s="163">
        <f>H8*10</f>
        <v>47162.076885261748</v>
      </c>
      <c r="J14" s="170"/>
    </row>
    <row r="15" spans="1:10" s="28" customFormat="1" ht="15" customHeight="1">
      <c r="A15" s="12" t="s">
        <v>235</v>
      </c>
      <c r="B15" s="13" t="s">
        <v>26</v>
      </c>
      <c r="C15" s="130">
        <v>1505.05</v>
      </c>
      <c r="D15" s="138">
        <f t="shared" si="0"/>
        <v>1505</v>
      </c>
      <c r="E15" s="370"/>
      <c r="F15" s="377"/>
      <c r="H15" s="170"/>
      <c r="J15" s="170"/>
    </row>
    <row r="16" spans="1:10" s="28" customFormat="1" ht="15" customHeight="1">
      <c r="A16" s="12" t="s">
        <v>236</v>
      </c>
      <c r="B16" s="13" t="str">
        <f>B15</f>
        <v>Parque Centenário</v>
      </c>
      <c r="C16" s="130">
        <v>1639.18</v>
      </c>
      <c r="D16" s="138">
        <f t="shared" si="0"/>
        <v>1639</v>
      </c>
      <c r="E16" s="370"/>
      <c r="F16" s="377"/>
      <c r="H16" s="170"/>
      <c r="J16" s="170"/>
    </row>
    <row r="17" spans="1:12" s="28" customFormat="1" ht="15" customHeight="1">
      <c r="A17" s="22" t="s">
        <v>21</v>
      </c>
      <c r="B17" s="5" t="s">
        <v>22</v>
      </c>
      <c r="C17" s="6">
        <v>1781.59</v>
      </c>
      <c r="D17" s="138">
        <f t="shared" si="0"/>
        <v>1782</v>
      </c>
      <c r="E17" s="371"/>
      <c r="F17" s="377"/>
      <c r="H17" s="170"/>
      <c r="J17" s="170"/>
    </row>
    <row r="18" spans="1:12" s="28" customFormat="1" ht="15" customHeight="1">
      <c r="A18" s="8" t="s">
        <v>299</v>
      </c>
      <c r="B18" s="148" t="s">
        <v>294</v>
      </c>
      <c r="C18" s="154"/>
      <c r="D18" s="266"/>
      <c r="E18" s="248"/>
      <c r="F18" s="377"/>
      <c r="H18" s="170"/>
      <c r="J18" s="170"/>
    </row>
    <row r="19" spans="1:12" s="28" customFormat="1" ht="30" customHeight="1">
      <c r="A19" s="25" t="s">
        <v>45</v>
      </c>
      <c r="B19" s="26"/>
      <c r="C19" s="27"/>
      <c r="D19" s="155"/>
      <c r="E19" s="156"/>
      <c r="F19" s="157"/>
      <c r="H19" s="170"/>
      <c r="J19" s="170"/>
    </row>
    <row r="20" spans="1:12" s="28" customFormat="1">
      <c r="A20" s="364"/>
      <c r="B20" s="364"/>
      <c r="C20" s="364"/>
      <c r="D20" s="364"/>
      <c r="E20" s="364"/>
      <c r="F20" s="364"/>
      <c r="H20" s="170"/>
      <c r="J20" s="170"/>
    </row>
    <row r="21" spans="1:12" hidden="1">
      <c r="A21" s="151" t="s">
        <v>23</v>
      </c>
      <c r="B21" s="149" t="str">
        <f>B26</f>
        <v>Ramiro Barcelos, 2993</v>
      </c>
      <c r="C21" s="152">
        <v>0</v>
      </c>
      <c r="D21" s="29">
        <v>0</v>
      </c>
      <c r="E21" s="147"/>
      <c r="F21" s="149"/>
    </row>
    <row r="22" spans="1:12">
      <c r="A22" s="151" t="s">
        <v>295</v>
      </c>
      <c r="B22" s="149" t="s">
        <v>296</v>
      </c>
      <c r="C22" s="152"/>
      <c r="E22" s="147"/>
      <c r="F22" s="373">
        <v>1</v>
      </c>
    </row>
    <row r="23" spans="1:12">
      <c r="A23" s="22" t="s">
        <v>252</v>
      </c>
      <c r="B23" s="5" t="s">
        <v>26</v>
      </c>
      <c r="C23" s="6">
        <v>222.8</v>
      </c>
      <c r="D23" s="23">
        <f>ROUND(C23,0)</f>
        <v>223</v>
      </c>
      <c r="E23" s="140">
        <f>((SUM(D23:D23)/600))</f>
        <v>0.37166666666666665</v>
      </c>
      <c r="F23" s="374"/>
      <c r="H23" s="163">
        <f>H30</f>
        <v>4716.2076885261749</v>
      </c>
    </row>
    <row r="24" spans="1:12">
      <c r="A24" s="161" t="s">
        <v>27</v>
      </c>
      <c r="B24" s="148" t="s">
        <v>28</v>
      </c>
      <c r="C24" s="154">
        <v>133.41999999999999</v>
      </c>
      <c r="D24" s="162">
        <f>ROUND(C24,0)</f>
        <v>133</v>
      </c>
      <c r="E24" s="140">
        <f>((SUM(D24:D24)/600))</f>
        <v>0.22166666666666668</v>
      </c>
      <c r="F24" s="375"/>
    </row>
    <row r="25" spans="1:12">
      <c r="A25" s="365"/>
      <c r="B25" s="365"/>
      <c r="C25" s="365"/>
      <c r="D25" s="365"/>
      <c r="E25" s="365"/>
      <c r="F25" s="365"/>
      <c r="H25" s="163">
        <f>H8*4</f>
        <v>18864.8307541047</v>
      </c>
    </row>
    <row r="26" spans="1:12">
      <c r="A26" s="169" t="str">
        <f>'Cota por local 650'!A27</f>
        <v>PREFEITURA</v>
      </c>
      <c r="B26" s="150" t="s">
        <v>234</v>
      </c>
      <c r="C26" s="168">
        <v>2096.42</v>
      </c>
      <c r="D26" s="167">
        <f>ROUND(C26,0)</f>
        <v>2096</v>
      </c>
      <c r="E26" s="147">
        <f>SUM(D26:D26)/600</f>
        <v>3.4933333333333332</v>
      </c>
      <c r="F26" s="149">
        <v>3</v>
      </c>
      <c r="H26" s="163">
        <f>Pessoal!$K$104</f>
        <v>5649.91</v>
      </c>
      <c r="L26" s="29"/>
    </row>
    <row r="27" spans="1:12">
      <c r="A27" s="362"/>
      <c r="B27" s="362"/>
      <c r="C27" s="362"/>
      <c r="D27" s="362"/>
      <c r="E27" s="368"/>
      <c r="F27" s="368"/>
      <c r="H27" s="166">
        <f>SUM(H25:H26)</f>
        <v>24514.7407541047</v>
      </c>
    </row>
    <row r="28" spans="1:12">
      <c r="A28" s="151" t="s">
        <v>31</v>
      </c>
      <c r="B28" s="149" t="s">
        <v>242</v>
      </c>
      <c r="C28" s="152">
        <v>233.87</v>
      </c>
      <c r="D28" s="153">
        <f>ROUND(C28,0)</f>
        <v>234</v>
      </c>
      <c r="E28" s="378">
        <f>SUM(D28:D35)/600</f>
        <v>1.1783333333333332</v>
      </c>
      <c r="F28" s="381">
        <v>1</v>
      </c>
    </row>
    <row r="29" spans="1:12" ht="15" hidden="1" customHeight="1">
      <c r="A29" s="136" t="s">
        <v>33</v>
      </c>
      <c r="B29" s="5"/>
      <c r="C29" s="6"/>
      <c r="D29" s="23"/>
      <c r="E29" s="379"/>
      <c r="F29" s="381"/>
    </row>
    <row r="30" spans="1:12">
      <c r="A30" s="22" t="s">
        <v>239</v>
      </c>
      <c r="B30" s="5" t="s">
        <v>243</v>
      </c>
      <c r="C30" s="6">
        <v>241.29</v>
      </c>
      <c r="D30" s="23">
        <f>ROUND(C30,0)</f>
        <v>241</v>
      </c>
      <c r="E30" s="379"/>
      <c r="F30" s="381"/>
      <c r="H30" s="163">
        <f>H8</f>
        <v>4716.2076885261749</v>
      </c>
    </row>
    <row r="31" spans="1:12" ht="15" hidden="1" customHeight="1">
      <c r="A31" s="22" t="s">
        <v>36</v>
      </c>
      <c r="B31" s="5"/>
      <c r="C31" s="6">
        <v>0</v>
      </c>
      <c r="D31" s="23">
        <v>0</v>
      </c>
      <c r="E31" s="379"/>
      <c r="F31" s="381"/>
    </row>
    <row r="32" spans="1:12" ht="15" hidden="1" customHeight="1">
      <c r="A32" s="22" t="s">
        <v>37</v>
      </c>
      <c r="B32" s="5">
        <f>B31</f>
        <v>0</v>
      </c>
      <c r="C32" s="6">
        <v>0</v>
      </c>
      <c r="D32" s="23">
        <f>ROUND(C32,0)</f>
        <v>0</v>
      </c>
      <c r="E32" s="379"/>
      <c r="F32" s="381"/>
    </row>
    <row r="33" spans="1:8" ht="15" hidden="1" customHeight="1">
      <c r="A33" s="22" t="s">
        <v>38</v>
      </c>
      <c r="B33" s="5">
        <f>B32</f>
        <v>0</v>
      </c>
      <c r="C33" s="6">
        <v>0</v>
      </c>
      <c r="D33" s="23">
        <f>ROUND(C33,0)</f>
        <v>0</v>
      </c>
      <c r="E33" s="379"/>
      <c r="F33" s="381"/>
    </row>
    <row r="34" spans="1:8" ht="15" hidden="1" customHeight="1">
      <c r="A34" s="22" t="s">
        <v>39</v>
      </c>
      <c r="B34" s="5">
        <f>B33</f>
        <v>0</v>
      </c>
      <c r="C34" s="6">
        <v>0</v>
      </c>
      <c r="D34" s="23">
        <f>ROUND(C34,0)</f>
        <v>0</v>
      </c>
      <c r="E34" s="379"/>
      <c r="F34" s="381"/>
    </row>
    <row r="35" spans="1:8" ht="15" customHeight="1">
      <c r="A35" s="4" t="s">
        <v>251</v>
      </c>
      <c r="B35" s="5" t="s">
        <v>250</v>
      </c>
      <c r="C35" s="6">
        <v>231.83</v>
      </c>
      <c r="D35" s="165">
        <f>ROUND(C35,0)</f>
        <v>232</v>
      </c>
      <c r="E35" s="380"/>
      <c r="F35" s="381"/>
    </row>
    <row r="36" spans="1:8">
      <c r="A36" s="367"/>
      <c r="B36" s="367"/>
      <c r="C36" s="367"/>
      <c r="D36" s="367"/>
      <c r="E36" s="367"/>
      <c r="F36" s="367"/>
    </row>
    <row r="37" spans="1:8">
      <c r="A37" s="22" t="s">
        <v>41</v>
      </c>
      <c r="B37" s="5" t="s">
        <v>42</v>
      </c>
      <c r="C37" s="30">
        <v>356.45</v>
      </c>
      <c r="D37" s="30">
        <f>ROUND(C37,0)</f>
        <v>356</v>
      </c>
      <c r="E37" s="369">
        <f>SUM(D37:D38)/600</f>
        <v>0.92833333333333334</v>
      </c>
      <c r="F37" s="381">
        <v>1</v>
      </c>
      <c r="H37" s="163">
        <f>H30/2</f>
        <v>2358.1038442630875</v>
      </c>
    </row>
    <row r="38" spans="1:8" ht="15.75" thickBot="1">
      <c r="A38" s="22" t="s">
        <v>43</v>
      </c>
      <c r="B38" s="5" t="str">
        <f>B37</f>
        <v>Rua Campos Neto, 777</v>
      </c>
      <c r="C38" s="30">
        <v>201.25</v>
      </c>
      <c r="D38" s="30">
        <f>ROUND(C38,0)</f>
        <v>201</v>
      </c>
      <c r="E38" s="371"/>
      <c r="F38" s="381"/>
      <c r="H38" s="163">
        <f>H37</f>
        <v>2358.1038442630875</v>
      </c>
    </row>
    <row r="39" spans="1:8" ht="15.75" thickBot="1">
      <c r="A39" s="8"/>
      <c r="B39" s="5"/>
      <c r="C39" s="6"/>
      <c r="D39" s="33">
        <f>SUM(D2:D38)</f>
        <v>11370</v>
      </c>
      <c r="E39" s="34">
        <f>SUM(E2:E38)</f>
        <v>9.2533333333333321</v>
      </c>
      <c r="F39" s="137">
        <f>F2+F7+F12+F22+F26+F28+F37</f>
        <v>17</v>
      </c>
    </row>
    <row r="40" spans="1:8" ht="15.75" thickBot="1">
      <c r="A40" s="31" t="s">
        <v>255</v>
      </c>
      <c r="B40" s="242">
        <f>'Cota por local 650'!D35</f>
        <v>11262.180000000002</v>
      </c>
      <c r="C40" s="32">
        <f>SUM(C2:C39)</f>
        <v>11370.230000000003</v>
      </c>
      <c r="D40" s="35">
        <f>F39</f>
        <v>17</v>
      </c>
      <c r="E40" s="36"/>
      <c r="F40" s="164"/>
    </row>
    <row r="41" spans="1:8" ht="15.75" thickBot="1">
      <c r="A41" s="175" t="s">
        <v>48</v>
      </c>
      <c r="B41" s="174">
        <f>F39</f>
        <v>17</v>
      </c>
      <c r="D41" s="37">
        <v>1</v>
      </c>
      <c r="G41" s="9"/>
    </row>
    <row r="42" spans="1:8">
      <c r="A42" s="175" t="s">
        <v>49</v>
      </c>
      <c r="B42" s="146">
        <f>D41</f>
        <v>1</v>
      </c>
      <c r="D42" s="29">
        <v>1</v>
      </c>
      <c r="H42" s="163">
        <f>SUM(H2:H41)-H25-H26</f>
        <v>99974.063770523484</v>
      </c>
    </row>
    <row r="45" spans="1:8">
      <c r="D45" s="29">
        <f>C40/600</f>
        <v>18.950383333333338</v>
      </c>
      <c r="H45" s="163">
        <v>109424.07</v>
      </c>
    </row>
  </sheetData>
  <mergeCells count="17">
    <mergeCell ref="E28:E35"/>
    <mergeCell ref="F28:F35"/>
    <mergeCell ref="A36:F36"/>
    <mergeCell ref="E37:E38"/>
    <mergeCell ref="F37:F38"/>
    <mergeCell ref="A27:F27"/>
    <mergeCell ref="E2:E5"/>
    <mergeCell ref="F2:F5"/>
    <mergeCell ref="A6:F6"/>
    <mergeCell ref="E7:E10"/>
    <mergeCell ref="F7:F10"/>
    <mergeCell ref="A11:F11"/>
    <mergeCell ref="E12:E17"/>
    <mergeCell ref="A20:F20"/>
    <mergeCell ref="A25:F25"/>
    <mergeCell ref="F12:F18"/>
    <mergeCell ref="F22:F24"/>
  </mergeCells>
  <pageMargins left="0.511811024" right="0.511811024" top="0.78740157499999996" bottom="0.78740157499999996" header="0.31496062000000002" footer="0.31496062000000002"/>
  <pageSetup paperSize="9" scale="9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view="pageBreakPreview" zoomScaleNormal="100" zoomScaleSheetLayoutView="100" workbookViewId="0">
      <selection activeCell="T20" sqref="T20"/>
    </sheetView>
  </sheetViews>
  <sheetFormatPr defaultColWidth="9.140625" defaultRowHeight="15"/>
  <cols>
    <col min="1" max="1" width="51.140625" style="177" bestFit="1" customWidth="1"/>
    <col min="2" max="2" width="14.85546875" style="209" hidden="1" customWidth="1"/>
    <col min="3" max="3" width="14.28515625" style="186" hidden="1" customWidth="1"/>
    <col min="4" max="4" width="15" style="186" hidden="1" customWidth="1"/>
    <col min="5" max="5" width="30.85546875" style="210" hidden="1" customWidth="1"/>
    <col min="6" max="6" width="12.42578125" style="211" customWidth="1"/>
    <col min="7" max="7" width="15.42578125" style="202" hidden="1" customWidth="1"/>
    <col min="8" max="8" width="24.28515625" style="209" hidden="1" customWidth="1"/>
    <col min="9" max="9" width="14.140625" style="186" hidden="1" customWidth="1"/>
    <col min="10" max="10" width="14.7109375" style="206" hidden="1" customWidth="1"/>
    <col min="11" max="11" width="19.42578125" style="215" hidden="1" customWidth="1"/>
    <col min="12" max="12" width="19.140625" style="186" hidden="1" customWidth="1"/>
    <col min="13" max="13" width="23" style="198" hidden="1" customWidth="1"/>
    <col min="14" max="14" width="12.28515625" style="185" hidden="1" customWidth="1"/>
    <col min="15" max="15" width="15.5703125" style="186" hidden="1" customWidth="1"/>
    <col min="16" max="16384" width="9.140625" style="186"/>
  </cols>
  <sheetData>
    <row r="1" spans="1:15" ht="29.25" customHeight="1">
      <c r="B1" s="178" t="s">
        <v>256</v>
      </c>
      <c r="C1" s="179" t="s">
        <v>257</v>
      </c>
      <c r="D1" s="179" t="s">
        <v>258</v>
      </c>
      <c r="E1" s="179" t="s">
        <v>259</v>
      </c>
      <c r="F1" s="180"/>
      <c r="G1" s="178" t="s">
        <v>260</v>
      </c>
      <c r="H1" s="178" t="s">
        <v>261</v>
      </c>
      <c r="I1" s="181" t="s">
        <v>262</v>
      </c>
      <c r="J1" s="182" t="s">
        <v>263</v>
      </c>
      <c r="K1" s="183" t="s">
        <v>264</v>
      </c>
      <c r="L1" s="179" t="s">
        <v>265</v>
      </c>
      <c r="M1" s="184" t="s">
        <v>266</v>
      </c>
    </row>
    <row r="2" spans="1:15" ht="15" customHeight="1">
      <c r="A2" s="229" t="s">
        <v>290</v>
      </c>
      <c r="B2" s="223"/>
      <c r="C2" s="179"/>
      <c r="D2" s="179"/>
      <c r="E2" s="179"/>
      <c r="F2" s="191">
        <v>13</v>
      </c>
      <c r="G2" s="178"/>
      <c r="H2" s="178"/>
      <c r="I2" s="181"/>
      <c r="J2" s="182"/>
      <c r="K2" s="183"/>
      <c r="L2" s="179"/>
      <c r="M2" s="224"/>
    </row>
    <row r="3" spans="1:15">
      <c r="A3" s="68" t="s">
        <v>282</v>
      </c>
      <c r="B3" s="187" t="s">
        <v>267</v>
      </c>
      <c r="C3" s="188">
        <v>164</v>
      </c>
      <c r="D3" s="189">
        <v>4421.21</v>
      </c>
      <c r="E3" s="190">
        <f t="shared" ref="E3:E4" si="0">D3/30*73</f>
        <v>10758.277666666667</v>
      </c>
      <c r="F3" s="191">
        <v>185</v>
      </c>
      <c r="G3" s="192" t="s">
        <v>268</v>
      </c>
      <c r="H3" s="193"/>
      <c r="I3" s="194">
        <v>4421.21</v>
      </c>
      <c r="J3" s="195">
        <v>273.7</v>
      </c>
      <c r="K3" s="196">
        <f t="shared" ref="K3:K8" si="1">I3+J3</f>
        <v>4694.91</v>
      </c>
      <c r="L3" s="197">
        <f t="shared" ref="L3:L4" si="2">J3*9</f>
        <v>2463.2999999999997</v>
      </c>
      <c r="N3" s="199">
        <v>3.8279000000000001E-2</v>
      </c>
      <c r="O3" s="197">
        <f t="shared" ref="O3:O9" si="3">(K3*N3)+K3</f>
        <v>4874.6264598899998</v>
      </c>
    </row>
    <row r="4" spans="1:15">
      <c r="A4" s="68" t="s">
        <v>283</v>
      </c>
      <c r="B4" s="187" t="s">
        <v>269</v>
      </c>
      <c r="C4" s="188">
        <v>156</v>
      </c>
      <c r="D4" s="189">
        <v>820.3</v>
      </c>
      <c r="E4" s="190">
        <f t="shared" si="0"/>
        <v>1996.063333333333</v>
      </c>
      <c r="F4" s="191">
        <v>261</v>
      </c>
      <c r="G4" s="192" t="s">
        <v>270</v>
      </c>
      <c r="H4" s="193"/>
      <c r="I4" s="194">
        <v>820.3</v>
      </c>
      <c r="J4" s="195">
        <v>228.08</v>
      </c>
      <c r="K4" s="196">
        <f t="shared" si="1"/>
        <v>1048.3799999999999</v>
      </c>
      <c r="L4" s="197">
        <f t="shared" si="2"/>
        <v>2052.7200000000003</v>
      </c>
      <c r="N4" s="199">
        <v>3.8279000000000001E-2</v>
      </c>
      <c r="O4" s="197">
        <f t="shared" si="3"/>
        <v>1088.5109380199999</v>
      </c>
    </row>
    <row r="5" spans="1:15">
      <c r="A5" s="68" t="s">
        <v>289</v>
      </c>
      <c r="B5" s="187"/>
      <c r="C5" s="188"/>
      <c r="D5" s="189"/>
      <c r="E5" s="190"/>
      <c r="F5" s="191">
        <v>786</v>
      </c>
      <c r="G5" s="192"/>
      <c r="H5" s="193"/>
      <c r="I5" s="194"/>
      <c r="J5" s="195"/>
      <c r="K5" s="196"/>
      <c r="L5" s="197"/>
      <c r="N5" s="199"/>
      <c r="O5" s="197"/>
    </row>
    <row r="6" spans="1:15">
      <c r="A6" s="68" t="s">
        <v>284</v>
      </c>
      <c r="B6" s="187" t="s">
        <v>271</v>
      </c>
      <c r="C6" s="188">
        <v>154</v>
      </c>
      <c r="D6" s="189">
        <v>1365.82</v>
      </c>
      <c r="E6" s="190">
        <f>D6/30*73</f>
        <v>3323.4953333333333</v>
      </c>
      <c r="F6" s="191">
        <v>975</v>
      </c>
      <c r="G6" s="192" t="s">
        <v>272</v>
      </c>
      <c r="H6" s="193"/>
      <c r="I6" s="194">
        <v>1365.82</v>
      </c>
      <c r="J6" s="195">
        <v>182.47</v>
      </c>
      <c r="K6" s="196">
        <f t="shared" si="1"/>
        <v>1548.29</v>
      </c>
      <c r="L6" s="197">
        <v>15300.43</v>
      </c>
      <c r="M6" s="201" t="s">
        <v>273</v>
      </c>
      <c r="N6" s="199">
        <v>3.8279000000000001E-2</v>
      </c>
      <c r="O6" s="197">
        <f t="shared" si="3"/>
        <v>1607.55699291</v>
      </c>
    </row>
    <row r="7" spans="1:15">
      <c r="A7" s="68" t="s">
        <v>285</v>
      </c>
      <c r="B7" s="187" t="s">
        <v>274</v>
      </c>
      <c r="C7" s="188">
        <v>158</v>
      </c>
      <c r="D7" s="189">
        <v>1230.8</v>
      </c>
      <c r="E7" s="190">
        <f t="shared" ref="E7:E8" si="4">D7/30*73</f>
        <v>2994.9466666666663</v>
      </c>
      <c r="F7" s="191">
        <v>1288</v>
      </c>
      <c r="G7" s="192" t="s">
        <v>275</v>
      </c>
      <c r="H7" s="193"/>
      <c r="I7" s="194">
        <v>1230.8</v>
      </c>
      <c r="J7" s="195">
        <v>182.46</v>
      </c>
      <c r="K7" s="196">
        <f t="shared" si="1"/>
        <v>1413.26</v>
      </c>
      <c r="L7" s="197">
        <f t="shared" ref="L7:L8" si="5">J7*9</f>
        <v>1642.14</v>
      </c>
      <c r="N7" s="199">
        <v>3.8279000000000001E-2</v>
      </c>
      <c r="O7" s="197">
        <f t="shared" si="3"/>
        <v>1467.35817954</v>
      </c>
    </row>
    <row r="8" spans="1:15">
      <c r="A8" s="68" t="s">
        <v>286</v>
      </c>
      <c r="B8" s="187" t="s">
        <v>276</v>
      </c>
      <c r="C8" s="188">
        <v>159</v>
      </c>
      <c r="D8" s="189">
        <v>2826.42</v>
      </c>
      <c r="E8" s="190">
        <f t="shared" si="4"/>
        <v>6877.6220000000003</v>
      </c>
      <c r="F8" s="191">
        <v>1357</v>
      </c>
      <c r="G8" s="192" t="s">
        <v>277</v>
      </c>
      <c r="H8" s="193"/>
      <c r="I8" s="194">
        <v>2826.42</v>
      </c>
      <c r="J8" s="195">
        <v>182.46</v>
      </c>
      <c r="K8" s="196">
        <f t="shared" si="1"/>
        <v>3008.88</v>
      </c>
      <c r="L8" s="197">
        <f t="shared" si="5"/>
        <v>1642.14</v>
      </c>
      <c r="N8" s="199">
        <v>3.8279000000000001E-2</v>
      </c>
      <c r="O8" s="197">
        <f t="shared" si="3"/>
        <v>3124.0569175200003</v>
      </c>
    </row>
    <row r="9" spans="1:15">
      <c r="A9" s="68" t="s">
        <v>287</v>
      </c>
      <c r="B9" s="187" t="s">
        <v>278</v>
      </c>
      <c r="C9" s="188">
        <v>167</v>
      </c>
      <c r="D9" s="189">
        <v>15571.59</v>
      </c>
      <c r="E9" s="190" t="e">
        <f>(D9+#REF!+#REF!)/30*73</f>
        <v>#REF!</v>
      </c>
      <c r="F9" s="191">
        <v>1477</v>
      </c>
      <c r="G9" s="192" t="s">
        <v>279</v>
      </c>
      <c r="H9" s="193"/>
      <c r="I9" s="194">
        <v>16512.009999999998</v>
      </c>
      <c r="J9" s="195">
        <v>182.47</v>
      </c>
      <c r="K9" s="196">
        <f>I9+J9</f>
        <v>16694.48</v>
      </c>
      <c r="L9" s="197">
        <f t="shared" ref="L9" si="6">J9*9</f>
        <v>1642.23</v>
      </c>
      <c r="N9" s="199">
        <v>3.8279000000000001E-2</v>
      </c>
      <c r="O9" s="197">
        <f t="shared" si="3"/>
        <v>17333.527999919999</v>
      </c>
    </row>
    <row r="10" spans="1:15">
      <c r="A10" s="225" t="s">
        <v>288</v>
      </c>
      <c r="B10" s="202"/>
      <c r="C10" s="226"/>
      <c r="D10" s="219"/>
      <c r="E10" s="220"/>
      <c r="F10" s="221">
        <v>1739</v>
      </c>
      <c r="G10" s="203"/>
      <c r="H10" s="204"/>
      <c r="I10" s="194"/>
      <c r="J10" s="222"/>
      <c r="K10" s="208"/>
      <c r="L10" s="197"/>
      <c r="N10" s="199"/>
      <c r="O10" s="208"/>
    </row>
    <row r="11" spans="1:15">
      <c r="A11" s="382" t="s">
        <v>155</v>
      </c>
      <c r="B11" s="382"/>
      <c r="C11" s="382"/>
      <c r="D11" s="382"/>
      <c r="E11" s="382"/>
      <c r="F11" s="382"/>
      <c r="G11" s="203"/>
      <c r="H11" s="204"/>
      <c r="I11" s="194"/>
      <c r="J11" s="222"/>
      <c r="K11" s="208"/>
      <c r="L11" s="197"/>
      <c r="N11" s="199"/>
      <c r="O11" s="208"/>
    </row>
    <row r="12" spans="1:15">
      <c r="B12" s="202"/>
      <c r="C12" s="227" t="s">
        <v>280</v>
      </c>
      <c r="D12" s="228"/>
      <c r="E12" s="214" t="e">
        <f>SUM(E3:E9)</f>
        <v>#REF!</v>
      </c>
      <c r="G12" s="203"/>
      <c r="H12" s="204"/>
      <c r="I12" s="205">
        <f>SUM(I3:I9)</f>
        <v>27176.559999999998</v>
      </c>
      <c r="K12" s="207"/>
      <c r="L12" s="200"/>
    </row>
    <row r="13" spans="1:15">
      <c r="J13" s="212">
        <f>SUM(J3:J12)</f>
        <v>1231.6400000000001</v>
      </c>
      <c r="K13" s="183">
        <f>SUM(K3:K12)</f>
        <v>28408.2</v>
      </c>
      <c r="L13" s="197">
        <f>SUM(L3:L12)</f>
        <v>24742.959999999999</v>
      </c>
      <c r="O13" s="208">
        <f>SUM(O3:O12)</f>
        <v>29495.637487799999</v>
      </c>
    </row>
    <row r="14" spans="1:15">
      <c r="B14" s="202"/>
      <c r="D14" s="208"/>
      <c r="E14" s="214"/>
      <c r="N14" s="216">
        <f>O13-K13</f>
        <v>1087.4374877999981</v>
      </c>
    </row>
    <row r="15" spans="1:15">
      <c r="B15" s="202"/>
      <c r="D15" s="217"/>
      <c r="I15" s="208">
        <v>4379.17</v>
      </c>
      <c r="N15" s="218">
        <f>(N14/30)*78</f>
        <v>2827.3374682799949</v>
      </c>
      <c r="O15" s="186" t="s">
        <v>281</v>
      </c>
    </row>
    <row r="16" spans="1:15">
      <c r="B16" s="202"/>
      <c r="D16" s="213"/>
      <c r="I16" s="208"/>
    </row>
    <row r="17" spans="1:21">
      <c r="B17" s="202"/>
      <c r="I17" s="208">
        <f>I15/16</f>
        <v>273.698125</v>
      </c>
    </row>
    <row r="18" spans="1:21">
      <c r="B18" s="202"/>
      <c r="D18" s="213"/>
      <c r="I18" s="208"/>
      <c r="L18" s="213"/>
    </row>
    <row r="19" spans="1:21">
      <c r="B19" s="202"/>
    </row>
    <row r="20" spans="1:21" s="202" customFormat="1">
      <c r="A20" s="177"/>
      <c r="C20" s="186"/>
      <c r="D20" s="186"/>
      <c r="E20" s="210"/>
      <c r="F20" s="211"/>
      <c r="H20" s="209"/>
      <c r="I20" s="186"/>
      <c r="J20" s="206"/>
      <c r="K20" s="215"/>
      <c r="L20" s="186"/>
      <c r="M20" s="198"/>
      <c r="N20" s="185"/>
      <c r="O20" s="186"/>
      <c r="P20" s="186"/>
      <c r="Q20" s="186"/>
      <c r="R20" s="186"/>
      <c r="S20" s="186"/>
      <c r="T20" s="186"/>
      <c r="U20" s="186"/>
    </row>
    <row r="21" spans="1:21" s="202" customFormat="1">
      <c r="A21" s="177"/>
      <c r="C21" s="186"/>
      <c r="D21" s="186"/>
      <c r="E21" s="210"/>
      <c r="F21" s="211"/>
      <c r="H21" s="209"/>
      <c r="I21" s="186"/>
      <c r="J21" s="206"/>
      <c r="K21" s="215"/>
      <c r="L21" s="186"/>
      <c r="M21" s="198"/>
      <c r="N21" s="185"/>
      <c r="O21" s="186"/>
      <c r="P21" s="186"/>
      <c r="Q21" s="186"/>
      <c r="R21" s="186"/>
      <c r="S21" s="186"/>
      <c r="T21" s="186"/>
      <c r="U21" s="186"/>
    </row>
    <row r="22" spans="1:21" s="202" customFormat="1">
      <c r="A22" s="177"/>
      <c r="C22" s="186"/>
      <c r="D22" s="186"/>
      <c r="E22" s="210"/>
      <c r="F22" s="211"/>
      <c r="H22" s="209"/>
      <c r="I22" s="186"/>
      <c r="J22" s="206"/>
      <c r="K22" s="215"/>
      <c r="L22" s="186"/>
      <c r="M22" s="198"/>
      <c r="N22" s="185"/>
      <c r="O22" s="186"/>
      <c r="P22" s="186"/>
      <c r="Q22" s="186"/>
      <c r="R22" s="186"/>
      <c r="S22" s="186"/>
      <c r="T22" s="186"/>
      <c r="U22" s="186"/>
    </row>
    <row r="23" spans="1:21" s="202" customFormat="1">
      <c r="A23" s="177"/>
      <c r="C23" s="186"/>
      <c r="D23" s="186"/>
      <c r="E23" s="210"/>
      <c r="F23" s="211"/>
      <c r="H23" s="209"/>
      <c r="I23" s="186"/>
      <c r="J23" s="206"/>
      <c r="K23" s="215"/>
      <c r="L23" s="186"/>
      <c r="M23" s="198"/>
      <c r="N23" s="185"/>
      <c r="O23" s="186"/>
      <c r="P23" s="186"/>
      <c r="Q23" s="186"/>
      <c r="R23" s="186"/>
      <c r="S23" s="186"/>
      <c r="T23" s="186"/>
      <c r="U23" s="186"/>
    </row>
    <row r="24" spans="1:21" s="202" customFormat="1">
      <c r="A24" s="177"/>
      <c r="C24" s="186"/>
      <c r="D24" s="186"/>
      <c r="E24" s="210"/>
      <c r="F24" s="211"/>
      <c r="H24" s="209"/>
      <c r="I24" s="186"/>
      <c r="J24" s="206"/>
      <c r="K24" s="215"/>
      <c r="L24" s="186"/>
      <c r="M24" s="198"/>
      <c r="N24" s="185"/>
      <c r="O24" s="186"/>
      <c r="P24" s="186"/>
      <c r="Q24" s="186"/>
      <c r="R24" s="186"/>
      <c r="S24" s="186"/>
      <c r="T24" s="186"/>
      <c r="U24" s="186"/>
    </row>
    <row r="25" spans="1:21" s="202" customFormat="1">
      <c r="A25" s="177"/>
      <c r="C25" s="186"/>
      <c r="D25" s="186"/>
      <c r="E25" s="210"/>
      <c r="F25" s="211"/>
      <c r="H25" s="209"/>
      <c r="I25" s="186"/>
      <c r="J25" s="206"/>
      <c r="K25" s="215"/>
      <c r="L25" s="186"/>
      <c r="M25" s="198"/>
      <c r="N25" s="185"/>
      <c r="O25" s="186"/>
      <c r="P25" s="186"/>
      <c r="Q25" s="186"/>
      <c r="R25" s="186"/>
      <c r="S25" s="186"/>
      <c r="T25" s="186"/>
      <c r="U25" s="186"/>
    </row>
  </sheetData>
  <mergeCells count="1">
    <mergeCell ref="A11:F11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1"/>
  <sheetViews>
    <sheetView zoomScale="85" zoomScaleNormal="85" workbookViewId="0">
      <selection activeCell="A7" sqref="A7:C7"/>
    </sheetView>
  </sheetViews>
  <sheetFormatPr defaultColWidth="9.140625" defaultRowHeight="15"/>
  <cols>
    <col min="1" max="1" width="32.7109375" style="8" customWidth="1"/>
    <col min="2" max="2" width="29.42578125" style="8" customWidth="1"/>
    <col min="3" max="4" width="9.5703125" style="18" bestFit="1" customWidth="1"/>
    <col min="5" max="16384" width="9.140625" style="8"/>
  </cols>
  <sheetData>
    <row r="1" spans="1:5" customFormat="1" ht="25.5">
      <c r="A1" s="1" t="s">
        <v>0</v>
      </c>
      <c r="B1" s="1" t="s">
        <v>1</v>
      </c>
      <c r="C1" s="2" t="s">
        <v>2</v>
      </c>
      <c r="D1" s="3" t="s">
        <v>3</v>
      </c>
    </row>
    <row r="2" spans="1:5" customFormat="1">
      <c r="A2" s="4" t="s">
        <v>4</v>
      </c>
      <c r="B2" s="5" t="s">
        <v>5</v>
      </c>
      <c r="C2" s="6">
        <v>460</v>
      </c>
      <c r="D2" s="372">
        <f>SUM(C2:C4)/600</f>
        <v>1.7483</v>
      </c>
    </row>
    <row r="3" spans="1:5" s="7" customFormat="1" ht="16.5" customHeight="1">
      <c r="A3" s="4" t="s">
        <v>6</v>
      </c>
      <c r="B3" s="5" t="s">
        <v>7</v>
      </c>
      <c r="C3" s="6">
        <v>212.36</v>
      </c>
      <c r="D3" s="372"/>
    </row>
    <row r="4" spans="1:5">
      <c r="A4" s="4" t="s">
        <v>8</v>
      </c>
      <c r="B4" s="5" t="s">
        <v>9</v>
      </c>
      <c r="C4" s="6">
        <v>376.62</v>
      </c>
      <c r="D4" s="372"/>
    </row>
    <row r="5" spans="1:5">
      <c r="A5" s="4" t="s">
        <v>10</v>
      </c>
      <c r="B5" s="5" t="s">
        <v>5</v>
      </c>
      <c r="C5" s="6">
        <v>256.55</v>
      </c>
      <c r="D5" s="372"/>
    </row>
    <row r="6" spans="1:5">
      <c r="B6" s="9"/>
      <c r="C6" s="10"/>
      <c r="D6" s="11"/>
    </row>
    <row r="7" spans="1:5">
      <c r="A7" s="4" t="s">
        <v>11</v>
      </c>
      <c r="B7" s="5" t="s">
        <v>12</v>
      </c>
      <c r="C7" s="6">
        <v>144.04</v>
      </c>
      <c r="D7" s="373">
        <v>6</v>
      </c>
    </row>
    <row r="8" spans="1:5">
      <c r="A8" s="12" t="s">
        <v>13</v>
      </c>
      <c r="B8" s="13" t="s">
        <v>14</v>
      </c>
      <c r="C8" s="6">
        <v>626.36</v>
      </c>
      <c r="D8" s="374"/>
      <c r="E8" s="9"/>
    </row>
    <row r="9" spans="1:5" s="14" customFormat="1">
      <c r="A9" s="12" t="s">
        <v>15</v>
      </c>
      <c r="B9" s="13" t="s">
        <v>14</v>
      </c>
      <c r="C9" s="6">
        <v>443.69</v>
      </c>
      <c r="D9" s="374"/>
    </row>
    <row r="10" spans="1:5">
      <c r="A10" s="12" t="s">
        <v>16</v>
      </c>
      <c r="B10" s="13" t="s">
        <v>17</v>
      </c>
      <c r="C10" s="6">
        <v>106.38</v>
      </c>
      <c r="D10" s="374"/>
    </row>
    <row r="11" spans="1:5">
      <c r="A11" s="12" t="s">
        <v>18</v>
      </c>
      <c r="B11" s="13" t="s">
        <v>19</v>
      </c>
      <c r="C11" s="6">
        <v>49.5</v>
      </c>
      <c r="D11" s="374"/>
    </row>
    <row r="12" spans="1:5">
      <c r="A12" s="12" t="s">
        <v>20</v>
      </c>
      <c r="B12" s="13" t="s">
        <v>19</v>
      </c>
      <c r="C12" s="6">
        <v>290</v>
      </c>
      <c r="D12" s="374"/>
    </row>
    <row r="13" spans="1:5">
      <c r="A13" s="4" t="s">
        <v>21</v>
      </c>
      <c r="B13" s="5" t="s">
        <v>22</v>
      </c>
      <c r="C13" s="6">
        <v>1781.59</v>
      </c>
      <c r="D13" s="375"/>
    </row>
    <row r="14" spans="1:5">
      <c r="A14" s="15"/>
      <c r="B14" s="16"/>
      <c r="C14" s="10"/>
      <c r="D14" s="9"/>
    </row>
    <row r="15" spans="1:5">
      <c r="A15" s="4" t="s">
        <v>23</v>
      </c>
      <c r="B15" s="5" t="s">
        <v>24</v>
      </c>
      <c r="C15" s="6">
        <v>149.77000000000001</v>
      </c>
      <c r="D15" s="381">
        <v>1</v>
      </c>
    </row>
    <row r="16" spans="1:5">
      <c r="A16" s="4" t="s">
        <v>25</v>
      </c>
      <c r="B16" s="5" t="s">
        <v>26</v>
      </c>
      <c r="C16" s="6">
        <v>222.8</v>
      </c>
      <c r="D16" s="381"/>
    </row>
    <row r="17" spans="1:12">
      <c r="B17" s="9"/>
      <c r="C17" s="10"/>
      <c r="D17" s="9"/>
    </row>
    <row r="18" spans="1:12">
      <c r="A18" s="4" t="s">
        <v>27</v>
      </c>
      <c r="B18" s="5" t="s">
        <v>28</v>
      </c>
      <c r="C18" s="6">
        <v>183.26</v>
      </c>
      <c r="D18" s="373">
        <v>1</v>
      </c>
    </row>
    <row r="19" spans="1:12">
      <c r="A19" s="4" t="s">
        <v>29</v>
      </c>
      <c r="B19" s="5" t="s">
        <v>30</v>
      </c>
      <c r="C19" s="6">
        <v>439</v>
      </c>
      <c r="D19" s="375"/>
    </row>
    <row r="20" spans="1:12">
      <c r="B20" s="9"/>
      <c r="C20" s="10"/>
      <c r="D20" s="9"/>
    </row>
    <row r="21" spans="1:12">
      <c r="A21" s="4" t="s">
        <v>31</v>
      </c>
      <c r="B21" s="5" t="s">
        <v>32</v>
      </c>
      <c r="C21" s="6">
        <v>153.47999999999999</v>
      </c>
      <c r="D21" s="373">
        <v>3</v>
      </c>
    </row>
    <row r="22" spans="1:12">
      <c r="A22" s="4" t="s">
        <v>33</v>
      </c>
      <c r="B22" s="5" t="s">
        <v>34</v>
      </c>
      <c r="C22" s="6">
        <v>17.850000000000001</v>
      </c>
      <c r="D22" s="374"/>
    </row>
    <row r="23" spans="1:12">
      <c r="A23" s="4" t="s">
        <v>35</v>
      </c>
      <c r="B23" s="5" t="s">
        <v>34</v>
      </c>
      <c r="C23" s="6">
        <v>673.66</v>
      </c>
      <c r="D23" s="374"/>
    </row>
    <row r="24" spans="1:12">
      <c r="A24" s="4" t="s">
        <v>36</v>
      </c>
      <c r="B24" s="5" t="s">
        <v>34</v>
      </c>
      <c r="C24" s="6">
        <v>442.35</v>
      </c>
      <c r="D24" s="374"/>
    </row>
    <row r="25" spans="1:12">
      <c r="A25" s="4" t="s">
        <v>37</v>
      </c>
      <c r="B25" s="5" t="s">
        <v>34</v>
      </c>
      <c r="C25" s="6">
        <v>188.74</v>
      </c>
      <c r="D25" s="374"/>
    </row>
    <row r="26" spans="1:12">
      <c r="A26" s="4" t="s">
        <v>38</v>
      </c>
      <c r="B26" s="5" t="s">
        <v>34</v>
      </c>
      <c r="C26" s="6">
        <v>121.85</v>
      </c>
      <c r="D26" s="374"/>
    </row>
    <row r="27" spans="1:12">
      <c r="A27" s="4" t="s">
        <v>39</v>
      </c>
      <c r="B27" s="5" t="s">
        <v>40</v>
      </c>
      <c r="C27" s="6">
        <v>158.58000000000001</v>
      </c>
      <c r="D27" s="375"/>
    </row>
    <row r="28" spans="1:12">
      <c r="B28" s="9"/>
      <c r="C28" s="10"/>
      <c r="D28" s="9"/>
      <c r="J28" s="9"/>
      <c r="K28" s="10"/>
      <c r="L28" s="383"/>
    </row>
    <row r="29" spans="1:12">
      <c r="A29" s="4" t="s">
        <v>41</v>
      </c>
      <c r="B29" s="5" t="s">
        <v>42</v>
      </c>
      <c r="C29" s="6">
        <v>356.45</v>
      </c>
      <c r="D29" s="373">
        <v>1</v>
      </c>
      <c r="J29" s="9"/>
      <c r="K29" s="10"/>
      <c r="L29" s="383"/>
    </row>
    <row r="30" spans="1:12">
      <c r="A30" s="4" t="s">
        <v>43</v>
      </c>
      <c r="B30" s="5" t="str">
        <f>B29</f>
        <v>Rua Campos Neto, 777</v>
      </c>
      <c r="C30" s="6">
        <v>201.25</v>
      </c>
      <c r="D30" s="375"/>
    </row>
    <row r="31" spans="1:12">
      <c r="A31" s="384" t="s">
        <v>44</v>
      </c>
      <c r="B31" s="385"/>
      <c r="C31" s="6"/>
      <c r="D31" s="17">
        <f>D2+D7+D15+D18+D21+D29</f>
        <v>13.7483</v>
      </c>
    </row>
    <row r="32" spans="1:12">
      <c r="D32" s="19"/>
    </row>
    <row r="33" spans="1:4">
      <c r="A33" s="8" t="s">
        <v>45</v>
      </c>
      <c r="B33" s="9"/>
      <c r="C33" s="19"/>
      <c r="D33" s="19"/>
    </row>
    <row r="34" spans="1:4">
      <c r="B34" s="9"/>
      <c r="C34" s="19"/>
      <c r="D34" s="19"/>
    </row>
    <row r="35" spans="1:4">
      <c r="B35" s="9"/>
      <c r="C35" s="19"/>
      <c r="D35" s="19"/>
    </row>
    <row r="36" spans="1:4">
      <c r="B36" s="9"/>
      <c r="C36" s="19"/>
      <c r="D36" s="19"/>
    </row>
    <row r="37" spans="1:4">
      <c r="B37" s="9"/>
      <c r="C37" s="19"/>
      <c r="D37" s="19"/>
    </row>
    <row r="38" spans="1:4">
      <c r="B38" s="9"/>
      <c r="C38" s="19"/>
      <c r="D38" s="19"/>
    </row>
    <row r="39" spans="1:4">
      <c r="B39" s="9"/>
      <c r="C39" s="19"/>
      <c r="D39" s="19"/>
    </row>
    <row r="40" spans="1:4">
      <c r="B40" s="9"/>
      <c r="C40" s="19"/>
      <c r="D40" s="19"/>
    </row>
    <row r="41" spans="1:4">
      <c r="B41" s="9"/>
      <c r="C41" s="19"/>
      <c r="D41" s="19"/>
    </row>
    <row r="42" spans="1:4">
      <c r="B42" s="9"/>
      <c r="C42" s="19"/>
      <c r="D42" s="19"/>
    </row>
    <row r="43" spans="1:4">
      <c r="B43" s="9"/>
      <c r="C43" s="19"/>
      <c r="D43" s="19"/>
    </row>
    <row r="44" spans="1:4">
      <c r="B44" s="9"/>
      <c r="C44" s="19"/>
      <c r="D44" s="19"/>
    </row>
    <row r="45" spans="1:4">
      <c r="B45" s="9"/>
      <c r="C45" s="19"/>
      <c r="D45" s="19"/>
    </row>
    <row r="46" spans="1:4">
      <c r="B46" s="9"/>
      <c r="C46" s="19"/>
      <c r="D46" s="19"/>
    </row>
    <row r="47" spans="1:4">
      <c r="B47" s="9"/>
      <c r="C47" s="19"/>
      <c r="D47" s="19"/>
    </row>
    <row r="48" spans="1:4">
      <c r="B48" s="9"/>
      <c r="C48" s="19"/>
      <c r="D48" s="19"/>
    </row>
    <row r="49" spans="2:4">
      <c r="B49" s="9"/>
      <c r="C49" s="19"/>
      <c r="D49" s="19"/>
    </row>
    <row r="50" spans="2:4">
      <c r="B50" s="9"/>
      <c r="C50" s="19"/>
      <c r="D50" s="19"/>
    </row>
    <row r="51" spans="2:4">
      <c r="B51" s="9"/>
      <c r="C51" s="19"/>
      <c r="D51" s="19"/>
    </row>
    <row r="52" spans="2:4">
      <c r="B52" s="9"/>
      <c r="C52" s="19"/>
      <c r="D52" s="19"/>
    </row>
    <row r="53" spans="2:4">
      <c r="B53" s="9"/>
      <c r="C53" s="19"/>
      <c r="D53" s="19"/>
    </row>
    <row r="54" spans="2:4">
      <c r="B54" s="9"/>
      <c r="C54" s="19"/>
      <c r="D54" s="19"/>
    </row>
    <row r="55" spans="2:4">
      <c r="B55" s="9"/>
      <c r="C55" s="19"/>
      <c r="D55" s="19"/>
    </row>
    <row r="56" spans="2:4">
      <c r="B56" s="9"/>
      <c r="C56" s="19"/>
      <c r="D56" s="19"/>
    </row>
    <row r="57" spans="2:4">
      <c r="B57" s="9"/>
      <c r="C57" s="19"/>
      <c r="D57" s="19"/>
    </row>
    <row r="58" spans="2:4">
      <c r="B58" s="9"/>
      <c r="C58" s="19"/>
      <c r="D58" s="19"/>
    </row>
    <row r="59" spans="2:4">
      <c r="B59" s="9"/>
      <c r="C59" s="19"/>
      <c r="D59" s="19"/>
    </row>
    <row r="60" spans="2:4">
      <c r="B60" s="9"/>
      <c r="C60" s="19"/>
      <c r="D60" s="19"/>
    </row>
    <row r="61" spans="2:4">
      <c r="B61" s="9"/>
      <c r="C61" s="19"/>
      <c r="D61" s="19"/>
    </row>
    <row r="62" spans="2:4">
      <c r="B62" s="9"/>
      <c r="C62" s="19"/>
      <c r="D62" s="19"/>
    </row>
    <row r="63" spans="2:4">
      <c r="B63" s="9"/>
      <c r="C63" s="19"/>
      <c r="D63" s="19"/>
    </row>
    <row r="64" spans="2:4">
      <c r="B64" s="9"/>
      <c r="C64" s="19"/>
      <c r="D64" s="19"/>
    </row>
    <row r="65" spans="2:4">
      <c r="B65" s="9"/>
      <c r="C65" s="19"/>
      <c r="D65" s="19"/>
    </row>
    <row r="66" spans="2:4">
      <c r="B66" s="9"/>
      <c r="C66" s="19"/>
      <c r="D66" s="19"/>
    </row>
    <row r="67" spans="2:4">
      <c r="B67" s="9"/>
      <c r="C67" s="19"/>
      <c r="D67" s="19"/>
    </row>
    <row r="68" spans="2:4">
      <c r="B68" s="9"/>
      <c r="C68" s="19"/>
      <c r="D68" s="19"/>
    </row>
    <row r="69" spans="2:4">
      <c r="B69" s="9"/>
      <c r="C69" s="19"/>
      <c r="D69" s="19"/>
    </row>
    <row r="70" spans="2:4">
      <c r="B70" s="9"/>
      <c r="C70" s="19"/>
      <c r="D70" s="19"/>
    </row>
    <row r="71" spans="2:4">
      <c r="B71" s="9"/>
      <c r="C71" s="19"/>
      <c r="D71" s="19"/>
    </row>
    <row r="72" spans="2:4">
      <c r="B72" s="9"/>
      <c r="C72" s="19"/>
      <c r="D72" s="19"/>
    </row>
    <row r="73" spans="2:4">
      <c r="B73" s="9"/>
      <c r="C73" s="19"/>
      <c r="D73" s="19"/>
    </row>
    <row r="74" spans="2:4">
      <c r="B74" s="9"/>
      <c r="C74" s="19"/>
      <c r="D74" s="19"/>
    </row>
    <row r="75" spans="2:4">
      <c r="B75" s="9"/>
      <c r="C75" s="19"/>
      <c r="D75" s="19"/>
    </row>
    <row r="76" spans="2:4">
      <c r="B76" s="9"/>
      <c r="C76" s="19"/>
      <c r="D76" s="19"/>
    </row>
    <row r="77" spans="2:4">
      <c r="B77" s="9"/>
      <c r="C77" s="19"/>
      <c r="D77" s="19"/>
    </row>
    <row r="78" spans="2:4">
      <c r="B78" s="9"/>
      <c r="C78" s="19"/>
      <c r="D78" s="19"/>
    </row>
    <row r="79" spans="2:4">
      <c r="B79" s="9"/>
      <c r="C79" s="19"/>
      <c r="D79" s="19"/>
    </row>
    <row r="80" spans="2:4">
      <c r="B80" s="9"/>
      <c r="C80" s="19"/>
      <c r="D80" s="19"/>
    </row>
    <row r="81" spans="2:4">
      <c r="B81" s="9"/>
      <c r="C81" s="19"/>
      <c r="D81" s="19"/>
    </row>
    <row r="82" spans="2:4">
      <c r="B82" s="9"/>
      <c r="C82" s="19"/>
      <c r="D82" s="19"/>
    </row>
    <row r="83" spans="2:4">
      <c r="B83" s="9"/>
      <c r="C83" s="19"/>
      <c r="D83" s="19"/>
    </row>
    <row r="84" spans="2:4">
      <c r="B84" s="9"/>
      <c r="C84" s="19"/>
      <c r="D84" s="19"/>
    </row>
    <row r="85" spans="2:4">
      <c r="B85" s="9"/>
      <c r="C85" s="19"/>
      <c r="D85" s="19"/>
    </row>
    <row r="86" spans="2:4">
      <c r="B86" s="9"/>
      <c r="C86" s="19"/>
      <c r="D86" s="19"/>
    </row>
    <row r="87" spans="2:4">
      <c r="B87" s="9"/>
      <c r="C87" s="19"/>
      <c r="D87" s="19"/>
    </row>
    <row r="88" spans="2:4">
      <c r="B88" s="9"/>
      <c r="C88" s="19"/>
      <c r="D88" s="19"/>
    </row>
    <row r="89" spans="2:4">
      <c r="B89" s="9"/>
      <c r="C89" s="19"/>
      <c r="D89" s="19"/>
    </row>
    <row r="90" spans="2:4">
      <c r="B90" s="9"/>
      <c r="C90" s="19"/>
      <c r="D90" s="19"/>
    </row>
    <row r="91" spans="2:4">
      <c r="B91" s="9"/>
      <c r="C91" s="19"/>
      <c r="D91" s="19"/>
    </row>
    <row r="92" spans="2:4">
      <c r="B92" s="9"/>
      <c r="C92" s="19"/>
      <c r="D92" s="19"/>
    </row>
    <row r="93" spans="2:4">
      <c r="B93" s="9"/>
      <c r="C93" s="19"/>
      <c r="D93" s="19"/>
    </row>
    <row r="94" spans="2:4">
      <c r="B94" s="9"/>
      <c r="C94" s="19"/>
      <c r="D94" s="19"/>
    </row>
    <row r="95" spans="2:4">
      <c r="B95" s="9"/>
      <c r="C95" s="19"/>
      <c r="D95" s="19"/>
    </row>
    <row r="96" spans="2:4">
      <c r="B96" s="9"/>
      <c r="C96" s="19"/>
      <c r="D96" s="19"/>
    </row>
    <row r="97" spans="2:4">
      <c r="B97" s="9"/>
      <c r="C97" s="19"/>
      <c r="D97" s="19"/>
    </row>
    <row r="98" spans="2:4">
      <c r="B98" s="9"/>
      <c r="C98" s="19"/>
      <c r="D98" s="19"/>
    </row>
    <row r="99" spans="2:4">
      <c r="B99" s="9"/>
      <c r="C99" s="19"/>
      <c r="D99" s="19"/>
    </row>
    <row r="100" spans="2:4">
      <c r="B100" s="9"/>
      <c r="C100" s="19"/>
      <c r="D100" s="19"/>
    </row>
    <row r="101" spans="2:4">
      <c r="B101" s="9"/>
      <c r="C101" s="19"/>
      <c r="D101" s="19"/>
    </row>
  </sheetData>
  <mergeCells count="8">
    <mergeCell ref="L28:L29"/>
    <mergeCell ref="D29:D30"/>
    <mergeCell ref="A31:B31"/>
    <mergeCell ref="D2:D5"/>
    <mergeCell ref="D7:D13"/>
    <mergeCell ref="D15:D16"/>
    <mergeCell ref="D18:D19"/>
    <mergeCell ref="D21:D27"/>
  </mergeCells>
  <printOptions horizontalCentered="1" verticalCentered="1"/>
  <pageMargins left="0.51181102362204722" right="0.51181102362204722" top="0.78740157480314965" bottom="0.78740157480314965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Composição Final</vt:lpstr>
      <vt:lpstr>Pessoal</vt:lpstr>
      <vt:lpstr>Equipamentos</vt:lpstr>
      <vt:lpstr>Uniformes e EPIs</vt:lpstr>
      <vt:lpstr>Material Trimestral</vt:lpstr>
      <vt:lpstr>Material Mensal</vt:lpstr>
      <vt:lpstr>Cota por local 650</vt:lpstr>
      <vt:lpstr>Locais finais</vt:lpstr>
      <vt:lpstr>dotações 2025</vt:lpstr>
      <vt:lpstr>Locais</vt:lpstr>
      <vt:lpstr>'dotações 2025'!Area_de_impressao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Lerch</dc:creator>
  <cp:lastModifiedBy>Edson Rudinei Kael</cp:lastModifiedBy>
  <cp:lastPrinted>2026-01-06T16:06:04Z</cp:lastPrinted>
  <dcterms:created xsi:type="dcterms:W3CDTF">2021-07-19T11:54:38Z</dcterms:created>
  <dcterms:modified xsi:type="dcterms:W3CDTF">2026-01-22T12:39:47Z</dcterms:modified>
</cp:coreProperties>
</file>