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 Nº 016-2024 sinalização\PROPOSTA\"/>
    </mc:Choice>
  </mc:AlternateContent>
  <xr:revisionPtr revIDLastSave="0" documentId="13_ncr:1_{BEEACA15-CD32-46CC-9626-868970E0DF9C}" xr6:coauthVersionLast="47" xr6:coauthVersionMax="47" xr10:uidLastSave="{00000000-0000-0000-0000-000000000000}"/>
  <bookViews>
    <workbookView xWindow="-120" yWindow="-120" windowWidth="20730" windowHeight="11160" tabRatio="816" activeTab="3" xr2:uid="{00000000-000D-0000-FFFF-FFFF00000000}"/>
  </bookViews>
  <sheets>
    <sheet name="Identificação" sheetId="2" r:id="rId1"/>
    <sheet name="Orçamento-base" sheetId="3" r:id="rId2"/>
    <sheet name="Pesquisa Familia e Subfamilia" sheetId="9" r:id="rId3"/>
    <sheet name="Proposta" sheetId="6" r:id="rId4"/>
    <sheet name="Tipo de Objeto x Familia" sheetId="8" state="hidden" r:id="rId5"/>
    <sheet name="base" sheetId="5" r:id="rId6"/>
  </sheets>
  <definedNames>
    <definedName name="_xlnm._FilterDatabase" localSheetId="2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H14" i="6" s="1"/>
  <c r="F14" i="6"/>
  <c r="A15" i="6"/>
  <c r="B15" i="6"/>
  <c r="C15" i="6"/>
  <c r="D15" i="6"/>
  <c r="E15" i="6"/>
  <c r="F15" i="6"/>
  <c r="H15" i="6"/>
  <c r="A16" i="6"/>
  <c r="B16" i="6"/>
  <c r="C16" i="6"/>
  <c r="D16" i="6"/>
  <c r="E16" i="6"/>
  <c r="F16" i="6"/>
  <c r="H16" i="6"/>
  <c r="A17" i="6"/>
  <c r="B17" i="6"/>
  <c r="C17" i="6"/>
  <c r="D17" i="6"/>
  <c r="E17" i="6"/>
  <c r="H17" i="6" s="1"/>
  <c r="F17" i="6"/>
  <c r="A18" i="6"/>
  <c r="B18" i="6"/>
  <c r="C18" i="6"/>
  <c r="D18" i="6"/>
  <c r="E18" i="6"/>
  <c r="H18" i="6" s="1"/>
  <c r="F18" i="6"/>
  <c r="A19" i="6"/>
  <c r="B19" i="6"/>
  <c r="C19" i="6"/>
  <c r="D19" i="6"/>
  <c r="E19" i="6"/>
  <c r="F19" i="6"/>
  <c r="H19" i="6"/>
  <c r="A20" i="6"/>
  <c r="B20" i="6"/>
  <c r="C20" i="6"/>
  <c r="D20" i="6"/>
  <c r="E20" i="6"/>
  <c r="F20" i="6"/>
  <c r="H20" i="6"/>
  <c r="A21" i="6"/>
  <c r="B21" i="6"/>
  <c r="C21" i="6"/>
  <c r="D21" i="6"/>
  <c r="E21" i="6"/>
  <c r="H21" i="6" s="1"/>
  <c r="F21" i="6"/>
  <c r="A22" i="6"/>
  <c r="B22" i="6"/>
  <c r="C22" i="6"/>
  <c r="D22" i="6"/>
  <c r="E22" i="6"/>
  <c r="H22" i="6" s="1"/>
  <c r="F22" i="6"/>
  <c r="A23" i="6"/>
  <c r="B23" i="6"/>
  <c r="C23" i="6"/>
  <c r="D23" i="6"/>
  <c r="E23" i="6"/>
  <c r="F23" i="6"/>
  <c r="H23" i="6"/>
  <c r="A24" i="6"/>
  <c r="B24" i="6"/>
  <c r="C24" i="6"/>
  <c r="D24" i="6"/>
  <c r="E24" i="6"/>
  <c r="F24" i="6"/>
  <c r="H24" i="6"/>
  <c r="A25" i="6"/>
  <c r="B25" i="6"/>
  <c r="C25" i="6"/>
  <c r="D25" i="6"/>
  <c r="E25" i="6"/>
  <c r="H25" i="6" s="1"/>
  <c r="F25" i="6"/>
  <c r="A26" i="6"/>
  <c r="B26" i="6"/>
  <c r="C26" i="6"/>
  <c r="D26" i="6"/>
  <c r="E26" i="6"/>
  <c r="H26" i="6" s="1"/>
  <c r="F26" i="6"/>
  <c r="A27" i="6"/>
  <c r="B27" i="6"/>
  <c r="C27" i="6"/>
  <c r="D27" i="6"/>
  <c r="E27" i="6"/>
  <c r="F27" i="6"/>
  <c r="H27" i="6"/>
  <c r="A28" i="6"/>
  <c r="B28" i="6"/>
  <c r="C28" i="6"/>
  <c r="D28" i="6"/>
  <c r="E28" i="6"/>
  <c r="F28" i="6"/>
  <c r="H28" i="6"/>
  <c r="A29" i="6"/>
  <c r="B29" i="6"/>
  <c r="C29" i="6"/>
  <c r="D29" i="6"/>
  <c r="E29" i="6"/>
  <c r="H29" i="6" s="1"/>
  <c r="F29" i="6"/>
  <c r="A30" i="6"/>
  <c r="B30" i="6"/>
  <c r="C30" i="6"/>
  <c r="D30" i="6"/>
  <c r="E30" i="6"/>
  <c r="H30" i="6" s="1"/>
  <c r="F30" i="6"/>
  <c r="A31" i="6"/>
  <c r="B31" i="6"/>
  <c r="C31" i="6"/>
  <c r="D31" i="6"/>
  <c r="E31" i="6"/>
  <c r="F31" i="6"/>
  <c r="H31" i="6"/>
  <c r="A32" i="6"/>
  <c r="B32" i="6"/>
  <c r="C32" i="6"/>
  <c r="D32" i="6"/>
  <c r="E32" i="6"/>
  <c r="F32" i="6"/>
  <c r="H32" i="6"/>
  <c r="A33" i="6"/>
  <c r="B33" i="6"/>
  <c r="C33" i="6"/>
  <c r="D33" i="6"/>
  <c r="E33" i="6"/>
  <c r="H33" i="6" s="1"/>
  <c r="F33" i="6"/>
  <c r="A34" i="6"/>
  <c r="B34" i="6"/>
  <c r="C34" i="6"/>
  <c r="D34" i="6"/>
  <c r="E34" i="6"/>
  <c r="H34" i="6" s="1"/>
  <c r="F34" i="6"/>
  <c r="A35" i="6"/>
  <c r="B35" i="6"/>
  <c r="C35" i="6"/>
  <c r="D35" i="6"/>
  <c r="E35" i="6"/>
  <c r="F35" i="6"/>
  <c r="H35" i="6"/>
  <c r="A36" i="6"/>
  <c r="B36" i="6"/>
  <c r="C36" i="6"/>
  <c r="D36" i="6"/>
  <c r="E36" i="6"/>
  <c r="F36" i="6"/>
  <c r="H36" i="6"/>
  <c r="A37" i="6"/>
  <c r="B37" i="6"/>
  <c r="C37" i="6"/>
  <c r="D37" i="6"/>
  <c r="E37" i="6"/>
  <c r="H37" i="6" s="1"/>
  <c r="F37" i="6"/>
  <c r="A38" i="6"/>
  <c r="B38" i="6"/>
  <c r="C38" i="6"/>
  <c r="D38" i="6"/>
  <c r="E38" i="6"/>
  <c r="H38" i="6" s="1"/>
  <c r="F38" i="6"/>
  <c r="A39" i="6"/>
  <c r="B39" i="6"/>
  <c r="C39" i="6"/>
  <c r="D39" i="6"/>
  <c r="E39" i="6"/>
  <c r="F39" i="6"/>
  <c r="H39" i="6"/>
  <c r="A40" i="6"/>
  <c r="B40" i="6"/>
  <c r="C40" i="6"/>
  <c r="D40" i="6"/>
  <c r="E40" i="6"/>
  <c r="F40" i="6"/>
  <c r="H40" i="6"/>
  <c r="A41" i="6"/>
  <c r="B41" i="6"/>
  <c r="C41" i="6"/>
  <c r="D41" i="6"/>
  <c r="E41" i="6"/>
  <c r="H41" i="6" s="1"/>
  <c r="F41" i="6"/>
  <c r="A42" i="6"/>
  <c r="B42" i="6"/>
  <c r="C42" i="6"/>
  <c r="D42" i="6"/>
  <c r="E42" i="6"/>
  <c r="H42" i="6" s="1"/>
  <c r="F42" i="6"/>
  <c r="A43" i="6"/>
  <c r="B43" i="6"/>
  <c r="C43" i="6"/>
  <c r="D43" i="6"/>
  <c r="E43" i="6"/>
  <c r="F43" i="6"/>
  <c r="H43" i="6"/>
  <c r="A44" i="6"/>
  <c r="B44" i="6"/>
  <c r="C44" i="6"/>
  <c r="D44" i="6"/>
  <c r="E44" i="6"/>
  <c r="F44" i="6"/>
  <c r="H44" i="6"/>
  <c r="A45" i="6"/>
  <c r="B45" i="6"/>
  <c r="C45" i="6"/>
  <c r="D45" i="6"/>
  <c r="E45" i="6"/>
  <c r="H45" i="6" s="1"/>
  <c r="F45" i="6"/>
  <c r="A46" i="6"/>
  <c r="B46" i="6"/>
  <c r="C46" i="6"/>
  <c r="D46" i="6"/>
  <c r="E46" i="6"/>
  <c r="H46" i="6" s="1"/>
  <c r="F46" i="6"/>
  <c r="A47" i="6"/>
  <c r="B47" i="6"/>
  <c r="C47" i="6"/>
  <c r="D47" i="6"/>
  <c r="E47" i="6"/>
  <c r="F47" i="6"/>
  <c r="H47" i="6"/>
  <c r="A48" i="6"/>
  <c r="B48" i="6"/>
  <c r="C48" i="6"/>
  <c r="D48" i="6"/>
  <c r="E48" i="6"/>
  <c r="F48" i="6"/>
  <c r="H48" i="6"/>
  <c r="A49" i="6"/>
  <c r="B49" i="6"/>
  <c r="C49" i="6"/>
  <c r="D49" i="6"/>
  <c r="E49" i="6"/>
  <c r="H49" i="6" s="1"/>
  <c r="F49" i="6"/>
  <c r="A50" i="6"/>
  <c r="B50" i="6"/>
  <c r="C50" i="6"/>
  <c r="D50" i="6"/>
  <c r="E50" i="6"/>
  <c r="H50" i="6" s="1"/>
  <c r="F50" i="6"/>
  <c r="A51" i="6"/>
  <c r="B51" i="6"/>
  <c r="C51" i="6"/>
  <c r="D51" i="6"/>
  <c r="E51" i="6"/>
  <c r="F51" i="6"/>
  <c r="H51" i="6"/>
  <c r="A52" i="6"/>
  <c r="B52" i="6"/>
  <c r="C52" i="6"/>
  <c r="D52" i="6"/>
  <c r="E52" i="6"/>
  <c r="F52" i="6"/>
  <c r="H52" i="6"/>
  <c r="A53" i="6"/>
  <c r="B53" i="6"/>
  <c r="C53" i="6"/>
  <c r="D53" i="6"/>
  <c r="E53" i="6"/>
  <c r="H53" i="6" s="1"/>
  <c r="F53" i="6"/>
  <c r="A54" i="6"/>
  <c r="B54" i="6"/>
  <c r="C54" i="6"/>
  <c r="D54" i="6"/>
  <c r="E54" i="6"/>
  <c r="H54" i="6" s="1"/>
  <c r="F54" i="6"/>
  <c r="A55" i="6"/>
  <c r="B55" i="6"/>
  <c r="C55" i="6"/>
  <c r="D55" i="6"/>
  <c r="E55" i="6"/>
  <c r="F55" i="6"/>
  <c r="H55" i="6"/>
  <c r="A56" i="6"/>
  <c r="B56" i="6"/>
  <c r="C56" i="6"/>
  <c r="D56" i="6"/>
  <c r="E56" i="6"/>
  <c r="F56" i="6"/>
  <c r="H56" i="6"/>
  <c r="A57" i="6"/>
  <c r="B57" i="6"/>
  <c r="C57" i="6"/>
  <c r="D57" i="6"/>
  <c r="E57" i="6"/>
  <c r="H57" i="6" s="1"/>
  <c r="F57" i="6"/>
  <c r="A58" i="6"/>
  <c r="B58" i="6"/>
  <c r="C58" i="6"/>
  <c r="D58" i="6"/>
  <c r="E58" i="6"/>
  <c r="H58" i="6" s="1"/>
  <c r="F58" i="6"/>
  <c r="A59" i="6"/>
  <c r="B59" i="6"/>
  <c r="C59" i="6"/>
  <c r="D59" i="6"/>
  <c r="E59" i="6"/>
  <c r="F59" i="6"/>
  <c r="H59" i="6"/>
  <c r="A60" i="6"/>
  <c r="B60" i="6"/>
  <c r="C60" i="6"/>
  <c r="D60" i="6"/>
  <c r="E60" i="6"/>
  <c r="F60" i="6"/>
  <c r="H60" i="6"/>
  <c r="A61" i="6"/>
  <c r="B61" i="6"/>
  <c r="C61" i="6"/>
  <c r="D61" i="6"/>
  <c r="E61" i="6"/>
  <c r="H61" i="6" s="1"/>
  <c r="F61" i="6"/>
  <c r="A62" i="6"/>
  <c r="B62" i="6"/>
  <c r="C62" i="6"/>
  <c r="D62" i="6"/>
  <c r="E62" i="6"/>
  <c r="H62" i="6" s="1"/>
  <c r="F62" i="6"/>
  <c r="A63" i="6"/>
  <c r="B63" i="6"/>
  <c r="C63" i="6"/>
  <c r="D63" i="6"/>
  <c r="E63" i="6"/>
  <c r="F63" i="6"/>
  <c r="H63" i="6"/>
  <c r="A64" i="6"/>
  <c r="B64" i="6"/>
  <c r="C64" i="6"/>
  <c r="D64" i="6"/>
  <c r="E64" i="6"/>
  <c r="F64" i="6"/>
  <c r="H64" i="6"/>
  <c r="A65" i="6"/>
  <c r="B65" i="6"/>
  <c r="C65" i="6"/>
  <c r="D65" i="6"/>
  <c r="E65" i="6"/>
  <c r="H65" i="6" s="1"/>
  <c r="F65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B13" i="3" s="1"/>
  <c r="B14" i="3" l="1"/>
  <c r="K12" i="3"/>
  <c r="B12" i="3" s="1"/>
  <c r="B15" i="3" l="1"/>
  <c r="E12" i="6"/>
  <c r="H12" i="6" s="1"/>
  <c r="B16" i="3" l="1"/>
  <c r="B17" i="3" s="1"/>
  <c r="C5" i="6"/>
  <c r="C3" i="6"/>
  <c r="H2" i="6"/>
  <c r="F2" i="6"/>
  <c r="C2" i="6"/>
  <c r="K4" i="3"/>
  <c r="K2" i="3"/>
  <c r="C3" i="3"/>
  <c r="C4" i="3"/>
  <c r="C5" i="3"/>
  <c r="I2" i="3"/>
  <c r="C2" i="3"/>
  <c r="B18" i="3" l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9" i="3" l="1"/>
  <c r="E13" i="6"/>
  <c r="H13" i="6" s="1"/>
  <c r="O13" i="3"/>
  <c r="B20" i="3" l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1" i="3" l="1"/>
  <c r="B24" i="3"/>
  <c r="B25" i="3" s="1"/>
  <c r="B26" i="3" s="1"/>
  <c r="B27" i="3" s="1"/>
  <c r="B28" i="3" s="1"/>
  <c r="B29" i="3" s="1"/>
  <c r="B30" i="3" s="1"/>
  <c r="B31" i="3" s="1"/>
  <c r="B23" i="3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<sst xmlns="http://schemas.openxmlformats.org/spreadsheetml/2006/main" count="15197" uniqueCount="4075">
  <si>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</si>
  <si>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</si>
  <si>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</si>
  <si>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</si>
  <si>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</si>
  <si>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</si>
  <si>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</si>
  <si>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</si>
  <si>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</si>
  <si>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</si>
  <si>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</si>
  <si>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</si>
  <si>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</si>
  <si>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</si>
  <si>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</si>
  <si>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</si>
  <si>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</si>
  <si>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</si>
  <si>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</si>
  <si>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</si>
  <si>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</si>
  <si>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</si>
  <si>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</si>
  <si>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</si>
  <si>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</si>
  <si>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</si>
  <si>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</si>
  <si>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</si>
  <si>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</si>
  <si>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</si>
  <si>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</si>
  <si>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</si>
  <si>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</si>
  <si>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</si>
  <si>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</si>
  <si>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</si>
  <si>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</si>
  <si>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</si>
  <si>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</si>
  <si>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</si>
  <si>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</si>
  <si>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</si>
  <si>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</si>
  <si>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</si>
  <si>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</si>
  <si>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</si>
  <si>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</si>
  <si>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</si>
  <si>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</si>
  <si>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</si>
  <si>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</si>
  <si>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</si>
  <si>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</si>
  <si>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</si>
  <si>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</si>
  <si>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</si>
  <si>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</si>
  <si>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</si>
  <si>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</si>
  <si>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</si>
  <si>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</si>
  <si>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</si>
  <si>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</si>
  <si>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</si>
  <si>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</si>
  <si>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</si>
  <si>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</si>
  <si>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</si>
  <si>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</si>
  <si>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</si>
  <si>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</si>
  <si>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</si>
  <si>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</si>
  <si>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</si>
  <si>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</si>
  <si>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</si>
  <si>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</si>
  <si>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</si>
  <si>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</si>
  <si>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</si>
  <si>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</si>
  <si>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</si>
  <si>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</si>
  <si>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</si>
  <si>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</si>
  <si>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</si>
  <si>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</si>
  <si>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</si>
  <si>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</si>
  <si>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</si>
  <si>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</si>
  <si>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</si>
  <si>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</si>
  <si>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</si>
  <si>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</si>
  <si>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</si>
  <si>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</si>
  <si>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</si>
  <si>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</si>
  <si>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</si>
  <si>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</si>
  <si>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</si>
  <si>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</si>
  <si>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</si>
  <si>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</si>
  <si>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</si>
  <si>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</si>
  <si>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</si>
  <si>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</si>
  <si>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</si>
  <si>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</si>
  <si>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</si>
  <si>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</si>
  <si>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</si>
  <si>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</si>
  <si>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</si>
  <si>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</si>
  <si>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</si>
  <si>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</si>
  <si>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</si>
  <si>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</si>
  <si>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</si>
  <si>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</si>
  <si>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</si>
  <si>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</si>
  <si>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</si>
  <si>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</si>
  <si>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</si>
  <si>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</si>
  <si>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</si>
  <si>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</si>
  <si>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</si>
  <si>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</si>
  <si>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</si>
  <si>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</si>
  <si>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</si>
  <si>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</si>
  <si>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</si>
  <si>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</si>
  <si>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</si>
  <si>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</si>
  <si>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</si>
  <si>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</si>
  <si>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</si>
  <si>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</si>
  <si>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</si>
  <si>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</si>
  <si>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</si>
  <si>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</si>
  <si>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</si>
  <si>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</si>
  <si>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</si>
  <si>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</si>
  <si>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</si>
  <si>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</si>
  <si>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</si>
  <si>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</si>
  <si>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</si>
  <si>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</si>
  <si>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</si>
  <si>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</si>
  <si>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</si>
  <si>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</si>
  <si>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</si>
  <si>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</si>
  <si>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</si>
  <si>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</si>
  <si>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</si>
  <si>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</si>
  <si>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</si>
  <si>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</si>
  <si>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</si>
  <si>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</si>
  <si>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</si>
  <si>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</si>
  <si>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</si>
  <si>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</si>
  <si>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</si>
  <si>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</si>
  <si>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</si>
  <si>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</si>
  <si>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</si>
  <si>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</si>
  <si>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</si>
  <si>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</si>
  <si>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</si>
  <si>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</si>
  <si>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</si>
  <si>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</si>
  <si>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</si>
  <si>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</si>
  <si>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</si>
  <si>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</si>
  <si>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</si>
  <si>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</si>
  <si>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</si>
  <si>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</si>
  <si>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</si>
  <si>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</si>
  <si>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</si>
  <si>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</si>
  <si>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</si>
  <si>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</si>
  <si>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</si>
  <si>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</si>
  <si>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</si>
  <si>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</si>
  <si>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</si>
  <si>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</si>
  <si>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</si>
  <si>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</si>
  <si>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</si>
  <si>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</si>
  <si>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</si>
  <si>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</si>
  <si>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</si>
  <si>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</si>
  <si>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</si>
  <si>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</si>
  <si>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</si>
  <si>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</si>
  <si>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</si>
  <si>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</si>
  <si>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</si>
  <si>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</si>
  <si>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</si>
  <si>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</si>
  <si>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</si>
  <si>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</si>
  <si>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</si>
  <si>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</si>
  <si>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</si>
  <si>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</si>
  <si>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</si>
  <si>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</si>
  <si>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</si>
  <si>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</si>
  <si>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</si>
  <si>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</si>
  <si>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</si>
  <si>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</si>
  <si>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</si>
  <si>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</si>
  <si>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</si>
  <si>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</si>
  <si>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</si>
  <si>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</si>
  <si>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</si>
  <si>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</si>
  <si>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</si>
  <si>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</si>
  <si>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</si>
  <si>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</si>
  <si>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</si>
  <si>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</si>
  <si>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</si>
  <si>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</si>
  <si>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</si>
  <si>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</si>
  <si>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</si>
  <si>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</si>
  <si>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</si>
  <si>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</si>
  <si>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</si>
  <si>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</si>
  <si>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</si>
  <si>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</si>
  <si>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</si>
  <si>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</si>
  <si>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</si>
  <si>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</si>
  <si>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</si>
  <si>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</si>
  <si>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</si>
  <si>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</si>
  <si>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</si>
  <si>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</si>
  <si>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</si>
  <si>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</si>
  <si>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</si>
  <si>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</si>
  <si>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</si>
  <si>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</si>
  <si>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</si>
  <si>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</si>
  <si>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</si>
  <si>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</si>
  <si>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</si>
  <si>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</si>
  <si>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</si>
  <si>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</si>
  <si>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</si>
  <si>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</si>
  <si>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</si>
  <si>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</si>
  <si>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</si>
  <si>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</si>
  <si>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</si>
  <si>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</si>
  <si>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</si>
  <si>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</si>
  <si>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</si>
  <si>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</si>
  <si>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</si>
  <si>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</si>
  <si>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</si>
  <si>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</si>
  <si>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</si>
  <si>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</si>
  <si>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</si>
  <si>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</si>
  <si>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</si>
  <si>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</si>
  <si>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</si>
  <si>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</si>
  <si>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</si>
  <si>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</si>
  <si>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</si>
  <si>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</si>
  <si>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</si>
  <si>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</si>
  <si>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</si>
  <si>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</si>
  <si>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</si>
  <si>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</si>
  <si>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</si>
  <si>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</si>
  <si>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</si>
  <si>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</si>
  <si>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</si>
  <si>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</si>
  <si>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</si>
  <si>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</si>
  <si>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</si>
  <si>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</si>
  <si>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</si>
  <si>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</si>
  <si>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</si>
  <si>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</si>
  <si>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</si>
  <si>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</si>
  <si>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</si>
  <si>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</si>
  <si>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</si>
  <si>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</si>
  <si>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</si>
  <si>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</si>
  <si>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</si>
  <si>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</si>
  <si>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</si>
  <si>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</si>
  <si>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</si>
  <si>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</si>
  <si>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</si>
  <si>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</si>
  <si>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</si>
  <si>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</si>
  <si>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</si>
  <si>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</si>
  <si>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</si>
  <si>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</si>
  <si>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</si>
  <si>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</si>
  <si>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</si>
  <si>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</si>
  <si>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</si>
  <si>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</si>
  <si>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</si>
  <si>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</si>
  <si>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</si>
  <si>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</si>
  <si>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</si>
  <si>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</si>
  <si>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</si>
  <si>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</si>
  <si>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</si>
  <si>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</si>
  <si>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</si>
  <si>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</si>
  <si>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</si>
  <si>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</si>
  <si>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</si>
  <si>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</si>
  <si>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</si>
  <si>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</si>
  <si>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</si>
  <si>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</si>
  <si>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</si>
  <si>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</si>
  <si>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</si>
  <si>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</si>
  <si>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</si>
  <si>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</si>
  <si>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</si>
  <si>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</si>
  <si>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</si>
  <si>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</si>
  <si>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</si>
  <si>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</si>
  <si>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</si>
  <si>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</si>
  <si>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</si>
  <si>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</si>
  <si>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</si>
  <si>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</si>
  <si>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</si>
  <si>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</si>
  <si>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</si>
  <si>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</si>
  <si>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</si>
  <si>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</si>
  <si>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</si>
  <si>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</si>
  <si>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</si>
  <si>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</si>
  <si>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</si>
  <si>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</si>
  <si>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</si>
  <si>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</si>
  <si>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</si>
  <si>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</si>
  <si>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</si>
  <si>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</si>
  <si>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</si>
  <si>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</si>
  <si>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</si>
  <si>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</si>
  <si>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</si>
  <si>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</si>
  <si>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</si>
  <si>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</si>
  <si>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</si>
  <si>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</si>
  <si>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</si>
  <si>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</si>
  <si>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</si>
  <si>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</si>
  <si>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</si>
  <si>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</si>
  <si>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</si>
  <si>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</si>
  <si>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</si>
  <si>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</si>
  <si>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</si>
  <si>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</si>
  <si>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</si>
  <si>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</si>
  <si>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</si>
  <si>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</si>
  <si>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</si>
  <si>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</si>
  <si>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</si>
  <si>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</si>
  <si>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</si>
  <si>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</si>
  <si>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</si>
  <si>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</si>
  <si>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</si>
  <si>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</si>
  <si>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</si>
  <si>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</si>
  <si>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</si>
  <si>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</si>
  <si>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</si>
  <si>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</si>
  <si>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</si>
  <si>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</si>
  <si>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</si>
  <si>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</si>
  <si>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</si>
  <si>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</si>
  <si>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</si>
  <si>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</si>
  <si>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</si>
  <si>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</si>
  <si>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</si>
  <si>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</si>
  <si>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</si>
  <si>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</si>
  <si>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</si>
  <si>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</si>
  <si>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</si>
  <si>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</si>
  <si>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</si>
  <si>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</si>
  <si>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</si>
  <si>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</si>
  <si>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</si>
  <si>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</si>
  <si>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</si>
  <si>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</si>
  <si>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</si>
  <si>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</si>
  <si>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</si>
  <si>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</si>
  <si>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</si>
  <si>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</si>
  <si>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</si>
  <si>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</si>
  <si>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</si>
  <si>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</si>
  <si>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</si>
  <si>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</si>
  <si>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</si>
  <si>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</si>
  <si>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</si>
  <si>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</si>
  <si>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</si>
  <si>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</si>
  <si>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</si>
  <si>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</si>
  <si>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</si>
  <si>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</si>
  <si>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</si>
  <si>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</si>
  <si>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</si>
  <si>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</si>
  <si>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</si>
  <si>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</si>
  <si>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</si>
  <si>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</si>
  <si>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</si>
  <si>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</si>
  <si>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</si>
  <si>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</si>
  <si>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</si>
  <si>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</si>
  <si>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</si>
  <si>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</si>
  <si>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</si>
  <si>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</si>
  <si>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</si>
  <si>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</si>
  <si>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</si>
  <si>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</si>
  <si>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</si>
  <si>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</si>
  <si>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</si>
  <si>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</si>
  <si>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</si>
  <si>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</si>
  <si>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</si>
  <si>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</si>
  <si>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</si>
  <si>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</si>
  <si>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</si>
  <si>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</si>
  <si>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</si>
  <si>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</si>
  <si>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</si>
  <si>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</si>
  <si>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</si>
  <si>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</si>
  <si>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</si>
  <si>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</si>
  <si>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</si>
  <si>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</si>
  <si>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</si>
  <si>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</si>
  <si>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</si>
  <si>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</si>
  <si>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</si>
  <si>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</si>
  <si>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</si>
  <si>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</si>
  <si>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</si>
  <si>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</si>
  <si>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</si>
  <si>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</si>
  <si>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</si>
  <si>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</si>
  <si>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</si>
  <si>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</si>
  <si>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</si>
  <si>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</si>
  <si>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</si>
  <si>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</si>
  <si>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</si>
  <si>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</si>
  <si>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</si>
  <si>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</si>
  <si>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</si>
  <si>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</si>
  <si>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</si>
  <si>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</si>
  <si>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</si>
  <si>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</si>
  <si>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</si>
  <si>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</si>
  <si>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</si>
  <si>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</si>
  <si>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</si>
  <si>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</si>
  <si>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</si>
  <si>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</si>
  <si>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</si>
  <si>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</si>
  <si>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</si>
  <si>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</si>
  <si>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</si>
  <si>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</si>
  <si>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</si>
  <si>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</si>
  <si>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</si>
  <si>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</si>
  <si>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</si>
  <si>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</si>
  <si>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</si>
  <si>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</si>
  <si>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</si>
  <si>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</si>
  <si>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</si>
  <si>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</si>
  <si>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</si>
  <si>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</si>
  <si>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</si>
  <si>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</si>
  <si>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</si>
  <si>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</si>
  <si>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</si>
  <si>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</si>
  <si>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</si>
  <si>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</si>
  <si>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</si>
  <si>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</si>
  <si>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</si>
  <si>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</si>
  <si>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</si>
  <si>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</si>
  <si>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</si>
  <si>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</si>
  <si>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</si>
  <si>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</si>
  <si>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</si>
  <si>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</si>
  <si>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</si>
  <si>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</si>
  <si>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</si>
  <si>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</si>
  <si>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</si>
  <si>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</si>
  <si>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</si>
  <si>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</si>
  <si>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</si>
  <si>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</si>
  <si>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</si>
  <si>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</si>
  <si>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</si>
  <si>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</si>
  <si>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</si>
  <si>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</si>
  <si>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</si>
  <si>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</si>
  <si>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</si>
  <si>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</si>
  <si>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</si>
  <si>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</si>
  <si>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</si>
  <si>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</si>
  <si>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</si>
  <si>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</si>
  <si>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</si>
  <si>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</si>
  <si>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</si>
  <si>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</si>
  <si>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</si>
  <si>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</si>
  <si>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</si>
  <si>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</si>
  <si>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</si>
  <si>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</si>
  <si>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</si>
  <si>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</si>
  <si>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</si>
  <si>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</si>
  <si>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</si>
  <si>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</si>
  <si>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</si>
  <si>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</si>
  <si>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</si>
  <si>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</si>
  <si>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</si>
  <si>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</si>
  <si>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</si>
  <si>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</si>
  <si>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</si>
  <si>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</si>
  <si>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</si>
  <si>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</si>
  <si>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</si>
  <si>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</si>
  <si>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</si>
  <si>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</si>
  <si>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</si>
  <si>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</si>
  <si>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</si>
  <si>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</si>
  <si>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</si>
  <si>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</si>
  <si>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</si>
  <si>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</si>
  <si>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</si>
  <si>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</si>
  <si>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</si>
  <si>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</si>
  <si>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</si>
  <si>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</si>
  <si>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</si>
  <si>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</si>
  <si>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</si>
  <si>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</si>
  <si>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</si>
  <si>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</si>
  <si>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</si>
  <si>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</si>
  <si>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</si>
  <si>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</si>
  <si>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</si>
  <si>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</si>
  <si>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</si>
  <si>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</si>
  <si>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</si>
  <si>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</si>
  <si>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</si>
  <si>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</si>
  <si>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</si>
  <si>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</si>
  <si>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</si>
  <si>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</si>
  <si>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</si>
  <si>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</si>
  <si>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</si>
  <si>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</si>
  <si>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</si>
  <si>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</si>
  <si>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</si>
  <si>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</si>
  <si>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</si>
  <si>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</si>
  <si>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</si>
  <si>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</si>
  <si>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</si>
  <si>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</si>
  <si>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</si>
  <si>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</si>
  <si>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</si>
  <si>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</si>
  <si>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</si>
  <si>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</si>
  <si>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</si>
  <si>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</si>
  <si>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</si>
  <si>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</si>
  <si>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</si>
  <si>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</si>
  <si>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</si>
  <si>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</si>
  <si>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</si>
  <si>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</si>
  <si>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</si>
  <si>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</si>
  <si>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</si>
  <si>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</si>
  <si>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</si>
  <si>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</si>
  <si>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</si>
  <si>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</si>
  <si>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</si>
  <si>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</si>
  <si>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</si>
  <si>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</si>
  <si>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</si>
  <si>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</si>
  <si>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</si>
  <si>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</si>
  <si>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</si>
  <si>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</si>
  <si>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</si>
  <si>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</si>
  <si>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</si>
  <si>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</si>
  <si>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</si>
  <si>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</si>
  <si>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</si>
  <si>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</si>
  <si>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</si>
  <si>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</si>
  <si>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</si>
  <si>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</si>
  <si>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</si>
  <si>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</si>
  <si>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</si>
  <si>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</si>
  <si>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</si>
  <si>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</si>
  <si>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</si>
  <si>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</si>
  <si>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</si>
  <si>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</si>
  <si>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</si>
  <si>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</si>
  <si>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</si>
  <si>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</si>
  <si>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</si>
  <si>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</si>
  <si>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</si>
  <si>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</si>
  <si>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</si>
  <si>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</si>
  <si>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</si>
  <si>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</si>
  <si>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</si>
  <si>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</si>
  <si>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</si>
  <si>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</si>
  <si>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</si>
  <si>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</si>
  <si>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</si>
  <si>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</si>
  <si>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</si>
  <si>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</si>
  <si>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</si>
  <si>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</si>
  <si>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</si>
  <si>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</si>
  <si>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</si>
  <si>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</si>
  <si>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</si>
  <si>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</si>
  <si>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</si>
  <si>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</si>
  <si>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</si>
  <si>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</si>
  <si>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</si>
  <si>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</si>
  <si>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</si>
  <si>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</si>
  <si>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</si>
  <si>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</si>
  <si>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</si>
  <si>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</si>
  <si>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</si>
  <si>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</si>
  <si>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</si>
  <si>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</si>
  <si>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</si>
  <si>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</si>
  <si>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</si>
  <si>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</si>
  <si>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</si>
  <si>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</si>
  <si>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</si>
  <si>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</si>
  <si>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</si>
  <si>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</si>
  <si>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</si>
  <si>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</si>
  <si>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</si>
  <si>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</si>
  <si>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</si>
  <si>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</si>
  <si>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</si>
  <si>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</si>
  <si>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</si>
  <si>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</si>
  <si>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</si>
  <si>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</si>
  <si>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</si>
  <si>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</si>
  <si>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</si>
  <si>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</si>
  <si>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</si>
  <si>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</si>
  <si>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</si>
  <si>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</si>
  <si>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</si>
  <si>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</si>
  <si>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</si>
  <si>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</si>
  <si>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</si>
  <si>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</si>
  <si>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</si>
  <si>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</si>
  <si>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</si>
  <si>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</si>
  <si>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</si>
  <si>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</si>
  <si>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</si>
  <si>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</si>
  <si>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</si>
  <si>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</si>
  <si>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</si>
  <si>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</si>
  <si>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</si>
  <si>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</si>
  <si>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</si>
  <si>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</si>
  <si>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</si>
  <si>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</si>
  <si>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</si>
  <si>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</si>
  <si>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</si>
  <si>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</si>
  <si>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</si>
  <si>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</si>
  <si>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</si>
  <si>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</si>
  <si>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</si>
  <si>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</si>
  <si>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</si>
  <si>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</si>
  <si>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</si>
  <si>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</si>
  <si>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</si>
  <si>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</si>
  <si>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</si>
  <si>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</si>
  <si>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</si>
  <si>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</si>
  <si>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</si>
  <si>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</si>
  <si>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</si>
  <si>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</si>
  <si>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</si>
  <si>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</si>
  <si>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</si>
  <si>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</si>
  <si>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</si>
  <si>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</si>
  <si>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</si>
  <si>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</si>
  <si>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</si>
  <si>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</si>
  <si>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</si>
  <si>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</si>
  <si>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</si>
  <si>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</si>
  <si>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</si>
  <si>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</si>
  <si>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</si>
  <si>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</si>
  <si>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</si>
  <si>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</si>
  <si>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</si>
  <si>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</si>
  <si>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</si>
  <si>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</si>
  <si>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</si>
  <si>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</si>
  <si>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</si>
  <si>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</si>
  <si>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</si>
  <si>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</si>
  <si>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</si>
  <si>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</si>
  <si>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</si>
  <si>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</si>
  <si>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</si>
  <si>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</si>
  <si>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</si>
  <si>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</si>
  <si>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</si>
  <si>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</si>
  <si>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</si>
  <si>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</si>
  <si>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</si>
  <si>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</si>
  <si>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</si>
  <si>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</si>
  <si>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</si>
  <si>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</si>
  <si>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</si>
  <si>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</si>
  <si>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</si>
  <si>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</si>
  <si>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</si>
  <si>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</si>
  <si>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</si>
  <si>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</si>
  <si>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</si>
  <si>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</si>
  <si>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</si>
  <si>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</si>
  <si>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</si>
  <si>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</si>
  <si>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</si>
  <si>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</si>
  <si>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</si>
  <si>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</si>
  <si>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</si>
  <si>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</si>
  <si>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</si>
  <si>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</si>
  <si>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</si>
  <si>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</si>
  <si>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</si>
  <si>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</si>
  <si>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</si>
  <si>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</si>
  <si>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</si>
  <si>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</si>
  <si>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</si>
  <si>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</si>
  <si>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</si>
  <si>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</si>
  <si>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</si>
  <si>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</si>
  <si>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</si>
  <si>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</si>
  <si>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</si>
  <si>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</si>
  <si>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</si>
  <si>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</si>
  <si>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</si>
  <si>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</si>
  <si>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</si>
  <si>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</si>
  <si>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</si>
  <si>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</si>
  <si>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</si>
  <si>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</si>
  <si>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</si>
  <si>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</si>
  <si>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</si>
  <si>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</si>
  <si>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</si>
  <si>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</si>
  <si>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</si>
  <si>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</si>
  <si>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</si>
  <si>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</si>
  <si>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</si>
  <si>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</si>
  <si>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</si>
  <si>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</si>
  <si>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</si>
  <si>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</si>
  <si>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</si>
  <si>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</si>
  <si>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</si>
  <si>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</si>
  <si>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</si>
  <si>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</si>
  <si>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</si>
  <si>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</si>
  <si>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</si>
  <si>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</si>
  <si>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</si>
  <si>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</si>
  <si>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</si>
  <si>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</si>
  <si>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</si>
  <si>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</si>
  <si>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</si>
  <si>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</si>
  <si>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</si>
  <si>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</si>
  <si>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</si>
  <si>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</si>
  <si>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</si>
  <si>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</si>
  <si>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</si>
  <si>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</si>
  <si>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</si>
  <si>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</si>
  <si>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</si>
  <si>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</si>
  <si>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</si>
  <si>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</si>
  <si>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</si>
  <si>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</si>
  <si>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</si>
  <si>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</si>
  <si>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</si>
  <si>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</si>
  <si>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</si>
  <si>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</si>
  <si>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</si>
  <si>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</si>
  <si>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</si>
  <si>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</si>
  <si>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</si>
  <si>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</si>
  <si>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</si>
  <si>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</si>
  <si>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</si>
  <si>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</si>
  <si>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</si>
  <si>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</si>
  <si>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</si>
  <si>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</si>
  <si>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</si>
  <si>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</si>
  <si>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</si>
  <si>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</si>
  <si>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</si>
  <si>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</si>
  <si>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</si>
  <si>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</si>
  <si>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</si>
  <si>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</si>
  <si>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</si>
  <si>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</si>
  <si>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</si>
  <si>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</si>
  <si>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</si>
  <si>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</si>
  <si>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</si>
  <si>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</si>
  <si>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</si>
  <si>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</si>
  <si>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</si>
  <si>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</si>
  <si>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</si>
  <si>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</si>
  <si>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</si>
  <si>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</si>
  <si>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</si>
  <si>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</si>
  <si>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</si>
  <si>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</si>
  <si>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</si>
  <si>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</si>
  <si>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</si>
  <si>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</si>
  <si>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</si>
  <si>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</si>
  <si>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</si>
  <si>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</si>
  <si>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</si>
  <si>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</si>
  <si>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</si>
  <si>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</si>
  <si>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</si>
  <si>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</si>
  <si>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</si>
  <si>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</si>
  <si>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</si>
  <si>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</si>
  <si>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</si>
  <si>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</si>
  <si>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</si>
  <si>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</si>
  <si>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</si>
  <si>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</si>
  <si>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</si>
  <si>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</si>
  <si>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</si>
  <si>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</si>
  <si>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</si>
  <si>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</si>
  <si>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</si>
  <si>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</si>
  <si>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</si>
  <si>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</si>
  <si>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</si>
  <si>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</si>
  <si>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</si>
  <si>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</si>
  <si>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</si>
  <si>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</si>
  <si>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</si>
  <si>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</si>
  <si>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</si>
  <si>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</si>
  <si>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</si>
  <si>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</si>
  <si>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</si>
  <si>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</si>
  <si>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</si>
  <si>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</si>
  <si>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</si>
  <si>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</si>
  <si>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</si>
  <si>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</si>
  <si>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</si>
  <si>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</si>
  <si>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</si>
  <si>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</si>
  <si>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</si>
  <si>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</si>
  <si>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</si>
  <si>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</si>
  <si>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</si>
  <si>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</si>
  <si>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</si>
  <si>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</si>
  <si>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</si>
  <si>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</si>
  <si>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</si>
  <si>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</si>
  <si>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</si>
  <si>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</si>
  <si>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</si>
  <si>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</si>
  <si>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</si>
  <si>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</si>
  <si>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</si>
  <si>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</si>
  <si>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</si>
  <si>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</si>
  <si>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</si>
  <si>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</si>
  <si>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</si>
  <si>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</si>
  <si>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</si>
  <si>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</si>
  <si>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</si>
  <si>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</si>
  <si>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</si>
  <si>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</si>
  <si>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</si>
  <si>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</si>
  <si>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</si>
  <si>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</si>
  <si>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</si>
  <si>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</si>
  <si>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</si>
  <si>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</si>
  <si>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</si>
  <si>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</si>
  <si>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</si>
  <si>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</si>
  <si>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</si>
  <si>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</si>
  <si>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</si>
  <si>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</si>
  <si>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</si>
  <si>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</si>
  <si>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</si>
  <si>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</si>
  <si>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</si>
  <si>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</si>
  <si>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</si>
  <si>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</si>
  <si>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</si>
  <si>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</si>
  <si>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</si>
  <si>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</si>
  <si>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</si>
  <si>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</si>
  <si>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</si>
  <si>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</si>
  <si>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</si>
  <si>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</si>
  <si>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</si>
  <si>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</si>
  <si>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</si>
  <si>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</si>
  <si>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</si>
  <si>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</si>
  <si>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</si>
  <si>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</si>
  <si>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</si>
  <si>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</si>
  <si>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</si>
  <si>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</si>
  <si>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</si>
  <si>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</si>
  <si>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</si>
  <si>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</si>
  <si>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</si>
  <si>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</si>
  <si>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</si>
  <si>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</si>
  <si>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</si>
  <si>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</si>
  <si>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</si>
  <si>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</si>
  <si>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</si>
  <si>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</si>
  <si>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</si>
  <si>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</si>
  <si>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</si>
  <si>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</si>
  <si>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</si>
  <si>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</si>
  <si>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</si>
  <si>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</si>
  <si>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</si>
  <si>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</si>
  <si>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</si>
  <si>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</si>
  <si>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</si>
  <si>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</si>
  <si>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</si>
  <si>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</si>
  <si>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</si>
  <si>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</si>
  <si>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</si>
  <si>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</si>
  <si>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</si>
  <si>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</si>
  <si>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</si>
  <si>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</si>
  <si>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</si>
  <si>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</si>
  <si>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</si>
  <si>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</si>
  <si>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</si>
  <si>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</si>
  <si>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</si>
  <si>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</si>
  <si>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</si>
  <si>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</si>
  <si>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</si>
  <si>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</si>
  <si>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</si>
  <si>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</si>
  <si>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</si>
  <si>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</si>
  <si>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</si>
  <si>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</si>
  <si>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</si>
  <si>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</si>
  <si>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</si>
  <si>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</si>
  <si>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</si>
  <si>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</si>
  <si>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</si>
  <si>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</si>
  <si>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</si>
  <si>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</si>
  <si>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</si>
  <si>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</si>
  <si>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</si>
  <si>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</si>
  <si>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</si>
  <si>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</si>
  <si>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</si>
  <si>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</si>
  <si>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</si>
  <si>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</si>
  <si>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</si>
  <si>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</si>
  <si>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</si>
  <si>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</si>
  <si>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</si>
  <si>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</si>
  <si>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</si>
  <si>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</si>
  <si>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</si>
  <si>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</si>
  <si>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</si>
  <si>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</si>
  <si>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</si>
  <si>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</si>
  <si>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</si>
  <si>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</si>
  <si>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</si>
  <si>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</si>
  <si>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</si>
  <si>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</si>
  <si>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</si>
  <si>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</si>
  <si>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</si>
  <si>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</si>
  <si>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</si>
  <si>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</si>
  <si>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</si>
  <si>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</si>
  <si>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</si>
  <si>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</si>
  <si>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</si>
  <si>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</si>
  <si>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</si>
  <si>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</si>
  <si>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</si>
  <si>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</si>
  <si>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</si>
  <si>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</si>
  <si>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</si>
  <si>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</si>
  <si>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</si>
  <si>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</si>
  <si>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</si>
  <si>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</si>
  <si>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</si>
  <si>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</si>
  <si>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</si>
  <si>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</si>
  <si>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</si>
  <si>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</si>
  <si>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</si>
  <si>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</si>
  <si>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</si>
  <si>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</si>
  <si>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</si>
  <si>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</si>
  <si>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</si>
  <si>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</si>
  <si>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</si>
  <si>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</si>
  <si>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</si>
  <si>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</si>
  <si>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</si>
  <si>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</si>
  <si>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</si>
  <si>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</si>
  <si>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</si>
  <si>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</si>
  <si>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</si>
  <si>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</si>
  <si>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</si>
  <si>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</si>
  <si>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</si>
  <si>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</si>
  <si>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</si>
  <si>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</si>
  <si>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</si>
  <si>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</si>
  <si>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</si>
  <si>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</si>
  <si>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</si>
  <si>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</si>
  <si>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</si>
  <si>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</si>
  <si>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</si>
  <si>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</si>
  <si>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</si>
  <si>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</si>
  <si>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</si>
  <si>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</si>
  <si>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</si>
  <si>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</si>
  <si>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</si>
  <si>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</si>
  <si>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</si>
  <si>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</si>
  <si>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</si>
  <si>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</si>
  <si>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</si>
  <si>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</si>
  <si>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</si>
  <si>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</si>
  <si>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</si>
  <si>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</si>
  <si>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</si>
  <si>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</si>
  <si>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</si>
  <si>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</si>
  <si>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</si>
  <si>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</si>
  <si>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</si>
  <si>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</si>
  <si>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</si>
  <si>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</si>
  <si>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</si>
  <si>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</si>
  <si>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</si>
  <si>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</si>
  <si>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</si>
  <si>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</si>
  <si>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</si>
  <si>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</si>
  <si>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</si>
  <si>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</si>
  <si>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</si>
  <si>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</si>
  <si>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</si>
  <si>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</si>
  <si>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</si>
  <si>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</si>
  <si>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</si>
  <si>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</si>
  <si>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</si>
  <si>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</si>
  <si>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</si>
  <si>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</si>
  <si>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</si>
  <si>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</si>
  <si>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</si>
  <si>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</si>
  <si>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</si>
  <si>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</si>
  <si>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</si>
  <si>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</si>
  <si>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</si>
  <si>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</si>
  <si>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</si>
  <si>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</si>
  <si>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</si>
  <si>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</si>
  <si>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</si>
  <si>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</si>
  <si>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</si>
  <si>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</si>
  <si>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</si>
  <si>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</si>
  <si>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</si>
  <si>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</si>
  <si>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</si>
  <si>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</si>
  <si>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</si>
  <si>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</si>
  <si>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</si>
  <si>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</si>
  <si>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</si>
  <si>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</si>
  <si>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</si>
  <si>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</si>
  <si>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</si>
  <si>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</si>
  <si>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</si>
  <si>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</si>
  <si>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</si>
  <si>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</si>
  <si>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</si>
  <si>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</si>
  <si>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</si>
  <si>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</si>
  <si>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</si>
  <si>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</si>
  <si>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</si>
  <si>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</si>
  <si>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</si>
  <si>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</si>
  <si>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</si>
  <si>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</si>
  <si>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</si>
  <si>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</si>
  <si>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</si>
  <si>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</si>
  <si>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</si>
  <si>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</si>
  <si>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</si>
  <si>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</si>
  <si>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</si>
  <si>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</si>
  <si>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</si>
  <si>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</si>
  <si>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</si>
  <si>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</si>
  <si>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</si>
  <si>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</si>
  <si>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</si>
  <si>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</si>
  <si>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</si>
  <si>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</si>
  <si>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</si>
  <si>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</si>
  <si>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</si>
  <si>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</si>
  <si>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</si>
  <si>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</si>
  <si>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</si>
  <si>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</si>
  <si>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</si>
  <si>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</si>
  <si>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</si>
  <si>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</si>
  <si>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</si>
  <si>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</si>
  <si>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</si>
  <si>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</si>
  <si>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</si>
  <si>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</si>
  <si>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</si>
  <si>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</si>
  <si>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</si>
  <si>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</si>
  <si>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</si>
  <si>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</si>
  <si>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</si>
  <si>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</si>
  <si>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</si>
  <si>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</si>
  <si>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</si>
  <si>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</si>
  <si>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</si>
  <si>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</si>
  <si>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</si>
  <si>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</si>
  <si>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</si>
  <si>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</si>
  <si>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</si>
  <si>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</si>
  <si>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</si>
  <si>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</si>
  <si>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</si>
  <si>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</si>
  <si>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</si>
  <si>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</si>
  <si>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</si>
  <si>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</si>
  <si>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</si>
  <si>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</si>
  <si>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</si>
  <si>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</si>
  <si>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</si>
  <si>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</si>
  <si>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</si>
  <si>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</si>
  <si>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</si>
  <si>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</si>
  <si>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</si>
  <si>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</si>
  <si>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</si>
  <si>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</si>
  <si>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</si>
  <si>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</si>
  <si>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</si>
  <si>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</si>
  <si>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</si>
  <si>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</si>
  <si>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</si>
  <si>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</si>
  <si>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</si>
  <si>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</si>
  <si>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</si>
  <si>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</si>
  <si>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</si>
  <si>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</si>
  <si>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</si>
  <si>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</si>
  <si>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</si>
  <si>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</si>
  <si>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</si>
  <si>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</si>
  <si>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</si>
  <si>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</si>
  <si>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</si>
  <si>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</si>
  <si>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</si>
  <si>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</si>
  <si>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</si>
  <si>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</si>
  <si>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</si>
  <si>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</si>
  <si>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</si>
  <si>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</si>
  <si>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</si>
  <si>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</si>
  <si>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</si>
  <si>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</si>
  <si>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</si>
  <si>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</si>
  <si>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</si>
  <si>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</si>
  <si>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</si>
  <si>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</si>
  <si>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</si>
  <si>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</si>
  <si>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</si>
  <si>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</si>
  <si>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</si>
  <si>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</si>
  <si>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</si>
  <si>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</si>
  <si>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</si>
  <si>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</si>
  <si>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</si>
  <si>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</si>
  <si>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</si>
  <si>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</si>
  <si>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</si>
  <si>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</si>
  <si>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</si>
  <si>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</si>
  <si>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</si>
  <si>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</si>
  <si>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</si>
  <si>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</si>
  <si>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</si>
  <si>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</si>
  <si>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</si>
  <si>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</si>
  <si>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</si>
  <si>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</si>
  <si>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</si>
  <si>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</si>
  <si>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</si>
  <si>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</si>
  <si>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</si>
  <si>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</si>
  <si>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</si>
  <si>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</si>
  <si>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</si>
  <si>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</si>
  <si>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</si>
  <si>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</si>
  <si>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</si>
  <si>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</si>
  <si>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</si>
  <si>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</si>
  <si>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</si>
  <si>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</si>
  <si>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</si>
  <si>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</si>
  <si>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</si>
  <si>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</si>
  <si>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</si>
  <si>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</si>
  <si>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</si>
  <si>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</si>
  <si>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</si>
  <si>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</si>
  <si>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</si>
  <si>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</si>
  <si>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</si>
  <si>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</si>
  <si>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</si>
  <si>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</si>
  <si>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</si>
  <si>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</si>
  <si>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</si>
  <si>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</si>
  <si>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</si>
  <si>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</si>
  <si>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</si>
  <si>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</si>
  <si>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</si>
  <si>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</si>
  <si>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</si>
  <si>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</si>
  <si>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</si>
  <si>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</si>
  <si>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</si>
  <si>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</si>
  <si>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</si>
  <si>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</si>
  <si>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</si>
  <si>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</si>
  <si>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</si>
  <si>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</si>
  <si>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</si>
  <si>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</si>
  <si>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</si>
  <si>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</si>
  <si>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</si>
  <si>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</si>
  <si>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</si>
  <si>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</si>
  <si>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</si>
  <si>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</si>
  <si>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</si>
  <si>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</si>
  <si>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</si>
  <si>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</si>
  <si>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</si>
  <si>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</si>
  <si>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</si>
  <si>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</si>
  <si>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</si>
  <si>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</si>
  <si>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</si>
  <si>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</si>
  <si>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</si>
  <si>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</si>
  <si>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</si>
  <si>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</si>
  <si>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</si>
  <si>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</si>
  <si>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</si>
  <si>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</si>
  <si>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</si>
  <si>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</si>
  <si>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</si>
  <si>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</si>
  <si>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</si>
  <si>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</si>
  <si>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</si>
  <si>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</si>
  <si>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</si>
  <si>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</si>
  <si>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</si>
  <si>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</si>
  <si>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</si>
  <si>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</si>
  <si>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</si>
  <si>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</si>
  <si>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</si>
  <si>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</si>
  <si>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</si>
  <si>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</si>
  <si>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</si>
  <si>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</si>
  <si>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</si>
  <si>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</si>
  <si>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</si>
  <si>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</si>
  <si>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</si>
  <si>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</si>
  <si>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</si>
  <si>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</si>
  <si>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</si>
  <si>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</si>
  <si>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</si>
  <si>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</si>
  <si>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</si>
  <si>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</si>
  <si>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</si>
  <si>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</si>
  <si>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</si>
  <si>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</si>
  <si>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</si>
  <si>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</si>
  <si>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</si>
  <si>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</si>
  <si>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</si>
  <si>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</si>
  <si>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</si>
  <si>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</si>
  <si>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</si>
  <si>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</si>
  <si>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</si>
  <si>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</si>
  <si>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</si>
  <si>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</si>
  <si>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</si>
  <si>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</si>
  <si>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</si>
  <si>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</si>
  <si>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</si>
  <si>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</si>
  <si>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</si>
  <si>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</si>
  <si>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</si>
  <si>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</si>
  <si>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</si>
  <si>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</si>
  <si>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</si>
  <si>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</si>
  <si>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</si>
  <si>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</si>
  <si>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</si>
  <si>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</si>
  <si>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</si>
  <si>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</si>
  <si>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</si>
  <si>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</si>
  <si>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</si>
  <si>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</si>
  <si>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</si>
  <si>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</si>
  <si>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</si>
  <si>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</si>
  <si>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</si>
  <si>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</si>
  <si>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</si>
  <si>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</si>
  <si>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</si>
  <si>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</si>
  <si>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</si>
  <si>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</si>
  <si>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</si>
  <si>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</si>
  <si>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</si>
  <si>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</si>
  <si>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</si>
  <si>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</si>
  <si>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</si>
  <si>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</si>
  <si>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</si>
  <si>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</si>
  <si>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</si>
  <si>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</si>
  <si>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</si>
  <si>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</si>
  <si>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</si>
  <si>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</si>
  <si>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</si>
  <si>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</si>
  <si>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</si>
  <si>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</si>
  <si>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</si>
  <si>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</si>
  <si>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</si>
  <si>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</si>
  <si>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</si>
  <si>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</si>
  <si>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</si>
  <si>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</si>
  <si>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</si>
  <si>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</si>
  <si>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</si>
  <si>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</si>
  <si>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</si>
  <si>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</si>
  <si>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</si>
  <si>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</si>
  <si>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</si>
  <si>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</si>
  <si>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</si>
  <si>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</si>
  <si>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</si>
  <si>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</si>
  <si>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</si>
  <si>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</si>
  <si>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</si>
  <si>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</si>
  <si>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</si>
  <si>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</si>
  <si>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</si>
  <si>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</si>
  <si>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</si>
  <si>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</si>
  <si>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</si>
  <si>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</si>
  <si>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</si>
  <si>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</si>
  <si>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</si>
  <si>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</si>
  <si>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</si>
  <si>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</si>
  <si>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</si>
  <si>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</si>
  <si>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</si>
  <si>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</si>
  <si>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</si>
  <si>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</si>
  <si>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</si>
  <si>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</si>
  <si>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</si>
  <si>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</si>
  <si>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</si>
  <si>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</si>
  <si>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</si>
  <si>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</si>
  <si>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</si>
  <si>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</si>
  <si>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</si>
  <si>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</si>
  <si>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</si>
  <si>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</si>
  <si>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</si>
  <si>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</si>
  <si>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</si>
  <si>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</si>
  <si>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</si>
  <si>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</si>
  <si>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</si>
  <si>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</si>
  <si>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</si>
  <si>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</si>
  <si>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</si>
  <si>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</si>
  <si>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</si>
  <si>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</si>
  <si>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</si>
  <si>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</si>
  <si>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</si>
  <si>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</si>
  <si>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</si>
  <si>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</si>
  <si>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</si>
  <si>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</si>
  <si>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</si>
  <si>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</si>
  <si>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</si>
  <si>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</si>
  <si>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</si>
  <si>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</si>
  <si>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</si>
  <si>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</si>
  <si>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</si>
  <si>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</si>
  <si>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</si>
  <si>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</si>
  <si>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</si>
  <si>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</si>
  <si>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</si>
  <si>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</si>
  <si>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</si>
  <si>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</si>
  <si>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</si>
  <si>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</si>
  <si>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</si>
  <si>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</si>
  <si>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</si>
  <si>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</si>
  <si>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</si>
  <si>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</si>
  <si>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</si>
  <si>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</si>
  <si>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</si>
  <si>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</si>
  <si>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</si>
  <si>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</si>
  <si>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</si>
  <si>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</si>
  <si>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</si>
  <si>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</si>
  <si>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</si>
  <si>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</si>
  <si>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</si>
  <si>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</si>
  <si>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</si>
  <si>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</si>
  <si>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</si>
  <si>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</si>
  <si>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</si>
  <si>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</si>
  <si>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</si>
  <si>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</si>
  <si>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</si>
  <si>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</si>
  <si>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</si>
  <si>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</si>
  <si>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</si>
  <si>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</si>
  <si>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</si>
  <si>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</si>
  <si>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</si>
  <si>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</si>
  <si>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</si>
  <si>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</si>
  <si>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</si>
  <si>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</si>
  <si>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</si>
  <si>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</si>
  <si>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</si>
  <si>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</si>
  <si>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</si>
  <si>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</si>
  <si>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</si>
  <si>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</si>
  <si>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</si>
  <si>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</si>
  <si>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</si>
  <si>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</si>
  <si>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</si>
  <si>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</si>
  <si>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</si>
  <si>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</si>
  <si>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</si>
  <si>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</si>
  <si>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</si>
  <si>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</si>
  <si>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</si>
  <si>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</si>
  <si>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</si>
  <si>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</si>
  <si>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</si>
  <si>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</si>
  <si>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</si>
  <si>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</si>
  <si>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</si>
  <si>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</si>
  <si>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</si>
  <si>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</si>
  <si>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</si>
  <si>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</si>
  <si>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</si>
  <si>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</si>
  <si>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</si>
  <si>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</si>
  <si>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</si>
  <si>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</si>
  <si>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</si>
  <si>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</si>
  <si>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</si>
  <si>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</si>
  <si>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</si>
  <si>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</si>
  <si>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</si>
  <si>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</si>
  <si>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</si>
  <si>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</si>
  <si>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</si>
  <si>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</si>
  <si>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</si>
  <si>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</si>
  <si>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</si>
  <si>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</si>
  <si>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</si>
  <si>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</si>
  <si>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</si>
  <si>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</si>
  <si>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</si>
  <si>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</si>
  <si>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</si>
  <si>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</si>
  <si>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</si>
  <si>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</si>
  <si>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</si>
  <si>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</si>
  <si>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</si>
  <si>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</si>
  <si>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</si>
  <si>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</si>
  <si>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</si>
  <si>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</si>
  <si>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</si>
  <si>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</si>
  <si>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</si>
  <si>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</si>
  <si>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</si>
  <si>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</si>
  <si>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</si>
  <si>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</si>
  <si>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</si>
  <si>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</si>
  <si>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</si>
  <si>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</si>
  <si>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</si>
  <si>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</si>
  <si>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</si>
  <si>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</si>
  <si>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</si>
  <si>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</si>
  <si>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</si>
  <si>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</si>
  <si>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</si>
  <si>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</si>
  <si>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</si>
  <si>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</si>
  <si>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</si>
  <si>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</si>
  <si>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</si>
  <si>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</si>
  <si>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</si>
  <si>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</si>
  <si>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</si>
  <si>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</si>
  <si>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</si>
  <si>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</si>
  <si>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</si>
  <si>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</si>
  <si>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</si>
  <si>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</si>
  <si>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</si>
  <si>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</si>
  <si>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</si>
  <si>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</si>
  <si>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</si>
  <si>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</si>
  <si>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</si>
  <si>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</si>
  <si>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</si>
  <si>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</si>
  <si>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</si>
  <si>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</si>
  <si>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</si>
  <si>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</si>
  <si>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</si>
  <si>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</si>
  <si>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</si>
  <si>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</si>
  <si>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</si>
  <si>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</si>
  <si>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</si>
  <si>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</si>
  <si>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</si>
  <si>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</si>
  <si>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</si>
  <si>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</si>
  <si>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</si>
  <si>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</si>
  <si>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</si>
  <si>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</si>
  <si>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</si>
  <si>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</si>
  <si>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</si>
  <si>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</si>
  <si>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</si>
  <si>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</si>
  <si>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</si>
  <si>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</si>
  <si>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</si>
  <si>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</si>
  <si>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</si>
  <si>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</si>
  <si>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</si>
  <si>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</si>
  <si>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</si>
  <si>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</si>
  <si>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</si>
  <si>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</si>
  <si>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</si>
  <si>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</si>
  <si>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</si>
  <si>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</si>
  <si>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</si>
  <si>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</si>
  <si>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</si>
  <si>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</si>
  <si>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</si>
  <si>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</si>
  <si>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</si>
  <si>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</si>
  <si>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</si>
  <si>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</si>
  <si>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</si>
  <si>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</si>
  <si>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</si>
  <si>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</si>
  <si>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</si>
  <si>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</si>
  <si>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</si>
  <si>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</si>
  <si>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</si>
  <si>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</si>
  <si>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</si>
  <si>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</si>
  <si>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</si>
  <si>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</si>
  <si>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</si>
  <si>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</si>
  <si>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</si>
  <si>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</si>
  <si>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</si>
  <si>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</si>
  <si>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</si>
  <si>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</si>
  <si>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</si>
  <si>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</si>
  <si>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</si>
  <si>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</si>
  <si>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</si>
  <si>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</si>
  <si>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</si>
  <si>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</si>
  <si>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</si>
  <si>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</si>
  <si>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</si>
  <si>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</si>
  <si>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</si>
  <si>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</si>
  <si>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</si>
  <si>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</si>
  <si>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</si>
  <si>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</si>
  <si>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</si>
  <si>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</si>
  <si>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</si>
  <si>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</si>
  <si>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</si>
  <si>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</si>
  <si>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</si>
  <si>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</si>
  <si>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</si>
  <si>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</si>
  <si>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</si>
  <si>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</si>
  <si>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</si>
  <si>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</si>
  <si>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</si>
  <si>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</si>
  <si>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</si>
  <si>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</si>
  <si>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</si>
  <si>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</si>
  <si>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</si>
  <si>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</si>
  <si>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</si>
  <si>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</si>
  <si>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</si>
  <si>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</si>
  <si>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</si>
  <si>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</si>
  <si>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</si>
  <si>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</si>
  <si>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</si>
  <si>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</si>
  <si>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</si>
  <si>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</si>
  <si>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</si>
  <si>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</si>
  <si>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</si>
  <si>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</si>
  <si>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</si>
  <si>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</si>
  <si>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</si>
  <si>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</si>
  <si>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</si>
  <si>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</si>
  <si>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</si>
  <si>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</si>
  <si>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</si>
  <si>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</si>
  <si>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</si>
  <si>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</si>
  <si>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</si>
  <si>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</si>
  <si>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</si>
  <si>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</si>
  <si>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</si>
  <si>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</si>
  <si>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</si>
  <si>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</si>
  <si>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</si>
  <si>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</si>
  <si>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</si>
  <si>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</si>
  <si>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</si>
  <si>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</si>
  <si>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</si>
  <si>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</si>
  <si>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</si>
  <si>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</si>
  <si>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</si>
  <si>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</si>
  <si>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</si>
  <si>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</si>
  <si>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</si>
  <si>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</si>
  <si>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</si>
  <si>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</si>
  <si>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</si>
  <si>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</si>
  <si>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</si>
  <si>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</si>
  <si>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</si>
  <si>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</si>
  <si>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</si>
  <si>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</si>
  <si>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</si>
  <si>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</si>
  <si>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</si>
  <si>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</si>
  <si>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</si>
  <si>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</si>
  <si>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</si>
  <si>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</si>
  <si>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</si>
  <si>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</si>
  <si>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</si>
  <si>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</si>
  <si>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</si>
  <si>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</si>
  <si>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</si>
  <si>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</si>
  <si>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</si>
  <si>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</si>
  <si>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</si>
  <si>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</si>
  <si>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</si>
  <si>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</si>
  <si>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</si>
  <si>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</si>
  <si>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</si>
  <si>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</si>
  <si>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</si>
  <si>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</si>
  <si>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</si>
  <si>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</si>
  <si>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</si>
  <si>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</si>
  <si>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</si>
  <si>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</si>
  <si>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</si>
  <si>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</si>
  <si>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</si>
  <si>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</si>
  <si>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</si>
  <si>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</si>
  <si>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</si>
  <si>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</si>
  <si>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</si>
  <si>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</si>
  <si>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</si>
  <si>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</si>
  <si>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</si>
  <si>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</si>
  <si>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</si>
  <si>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</si>
  <si>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</si>
  <si>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</si>
  <si>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</si>
  <si>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</si>
  <si>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</si>
  <si>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</si>
  <si>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</si>
  <si>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</si>
  <si>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</si>
  <si>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</si>
  <si>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</si>
  <si>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</si>
  <si>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</si>
  <si>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</si>
  <si>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</si>
  <si>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</si>
  <si>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</si>
  <si>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</si>
  <si>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</si>
  <si>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</si>
  <si>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</si>
  <si>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</si>
  <si>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</si>
  <si>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</si>
  <si>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</si>
  <si>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</si>
  <si>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</si>
  <si>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</si>
  <si>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</si>
  <si>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</si>
  <si>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</si>
  <si>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</si>
  <si>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</si>
  <si>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</si>
  <si>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</si>
  <si>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</si>
  <si>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</si>
  <si>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</si>
  <si>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</si>
  <si>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</si>
  <si>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</si>
  <si>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</si>
  <si>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</si>
  <si>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</si>
  <si>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</si>
  <si>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</si>
  <si>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</si>
  <si>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</si>
  <si>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</si>
  <si>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</si>
  <si>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</si>
  <si>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</si>
  <si>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</si>
  <si>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</si>
  <si>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</si>
  <si>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</si>
  <si>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</si>
  <si>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</si>
  <si>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</si>
  <si>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</si>
  <si>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</si>
  <si>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</si>
  <si>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</si>
  <si>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</si>
  <si>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</si>
  <si>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</si>
  <si>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</si>
  <si>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</si>
  <si>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</si>
  <si>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</si>
  <si>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</si>
  <si>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</si>
  <si>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</si>
  <si>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</si>
  <si>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</si>
  <si>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</si>
  <si>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</si>
  <si>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</si>
  <si>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</si>
  <si>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</si>
  <si>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</si>
  <si>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</si>
  <si>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</si>
  <si>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</si>
  <si>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</si>
  <si>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</si>
  <si>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</si>
  <si>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</si>
  <si>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</si>
  <si>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</si>
  <si>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</si>
  <si>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</si>
  <si>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</si>
  <si>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</si>
  <si>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</si>
  <si>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</si>
  <si>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</si>
  <si>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</si>
  <si>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</si>
  <si>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</si>
  <si>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</si>
  <si>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</si>
  <si>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</si>
  <si>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</si>
  <si>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</si>
  <si>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</si>
  <si>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</si>
  <si>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</si>
  <si>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</si>
  <si>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</si>
  <si>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</si>
  <si>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</si>
  <si>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</si>
  <si>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</si>
  <si>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</si>
  <si>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</si>
  <si>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</si>
  <si>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</si>
  <si>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</si>
  <si>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</si>
  <si>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</si>
  <si>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</si>
  <si>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</si>
  <si>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</si>
  <si>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</si>
  <si>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</si>
  <si>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</si>
  <si>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</si>
  <si>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</si>
  <si>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</si>
  <si>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</si>
  <si>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</si>
  <si>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</si>
  <si>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</si>
  <si>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</si>
  <si>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</si>
  <si>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</si>
  <si>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</si>
  <si>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</si>
  <si>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</si>
  <si>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</si>
  <si>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</si>
  <si>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</si>
  <si>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</si>
  <si>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</si>
  <si>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</si>
  <si>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</si>
  <si>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</si>
  <si>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</si>
  <si>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</si>
  <si>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</si>
  <si>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</si>
  <si>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</si>
  <si>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</si>
  <si>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</si>
  <si>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</si>
  <si>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</si>
  <si>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</si>
  <si>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</si>
  <si>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</si>
  <si>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</si>
  <si>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</si>
  <si>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</si>
  <si>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</si>
  <si>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</si>
  <si>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</si>
  <si>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</si>
  <si>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</si>
  <si>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</si>
  <si>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</si>
  <si>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</si>
  <si>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</si>
  <si>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</si>
  <si>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</si>
  <si>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</si>
  <si>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</si>
  <si>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</si>
  <si>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</si>
  <si>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</si>
  <si>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</si>
  <si>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</si>
  <si>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</si>
  <si>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</si>
  <si>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</si>
  <si>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</si>
  <si>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</si>
  <si>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</si>
  <si>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</si>
  <si>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</si>
  <si>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</si>
  <si>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</si>
  <si>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</si>
  <si>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</si>
  <si>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</si>
  <si>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</si>
  <si>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</si>
  <si>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</si>
  <si>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</si>
  <si>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</si>
  <si>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</si>
  <si>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</si>
  <si>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</si>
  <si>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</si>
  <si>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</si>
  <si>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</si>
  <si>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</si>
  <si>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</si>
  <si>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</si>
  <si>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</si>
  <si>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</si>
  <si>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</si>
  <si>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</si>
  <si>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</si>
  <si>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</si>
  <si>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</si>
  <si>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</si>
  <si>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</si>
  <si>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</si>
  <si>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</si>
  <si>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</si>
  <si>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</si>
  <si>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</si>
  <si>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</si>
  <si>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</si>
  <si>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</si>
  <si>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</si>
  <si>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</si>
  <si>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</si>
  <si>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</si>
  <si>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</si>
  <si>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</si>
  <si>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</si>
  <si>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</si>
  <si>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</si>
  <si>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</si>
  <si>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</si>
  <si>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</si>
  <si>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</si>
  <si>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</si>
  <si>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</si>
  <si>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</si>
  <si>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</si>
  <si>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</si>
  <si>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</si>
  <si>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</si>
  <si>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</si>
  <si>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</si>
  <si>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</si>
  <si>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</si>
  <si>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</si>
  <si>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</si>
  <si>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</si>
  <si>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</si>
  <si>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</si>
  <si>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</si>
  <si>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</si>
  <si>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</si>
  <si>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</si>
  <si>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</si>
  <si>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</si>
  <si>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</si>
  <si>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</si>
  <si>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</si>
  <si>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</si>
  <si>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</si>
  <si>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</si>
  <si>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</si>
  <si>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</si>
  <si>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</si>
  <si>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</si>
  <si>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</si>
  <si>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</si>
  <si>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</si>
  <si>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</si>
  <si>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</si>
  <si>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</si>
  <si>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</si>
  <si>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</si>
  <si>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</si>
  <si>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</si>
  <si>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</si>
  <si>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</si>
  <si>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</si>
  <si>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</si>
  <si>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</si>
  <si>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</si>
  <si>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</si>
  <si>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</si>
  <si>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</si>
  <si>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</si>
  <si>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</si>
  <si>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</si>
  <si>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</si>
  <si>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</si>
  <si>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</si>
  <si>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</si>
  <si>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</si>
  <si>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</si>
  <si>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</si>
  <si>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</si>
  <si>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</si>
  <si>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</si>
  <si>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</si>
  <si>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</si>
  <si>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</si>
  <si>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</si>
  <si>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</si>
  <si>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</si>
  <si>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</si>
  <si>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</si>
  <si>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</si>
  <si>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</si>
  <si>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</si>
  <si>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</si>
  <si>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</si>
  <si>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</si>
  <si>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</si>
  <si>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</si>
  <si>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</si>
  <si>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</si>
  <si>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</si>
  <si>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</si>
  <si>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</si>
  <si>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</si>
  <si>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</si>
  <si>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</si>
  <si>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</si>
  <si>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</si>
  <si>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</si>
  <si>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</si>
  <si>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</si>
  <si>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</si>
  <si>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</si>
  <si>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</si>
  <si>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</si>
  <si>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</si>
  <si>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</si>
  <si>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</si>
  <si>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</si>
  <si>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</si>
  <si>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</si>
  <si>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</si>
  <si>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</si>
  <si>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</si>
  <si>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</si>
  <si>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</si>
  <si>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</si>
  <si>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</si>
  <si>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</si>
  <si>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</si>
  <si>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</si>
  <si>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</si>
  <si>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</si>
  <si>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</si>
  <si>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</si>
  <si>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</si>
  <si>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</si>
  <si>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</si>
  <si>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</si>
  <si>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</si>
  <si>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</si>
  <si>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</si>
  <si>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</si>
  <si>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</si>
  <si>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</si>
  <si>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</si>
  <si>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</si>
  <si>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</si>
  <si>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</si>
  <si>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</si>
  <si>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</si>
  <si>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</si>
  <si>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</si>
  <si>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</si>
  <si>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</si>
  <si>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</si>
  <si>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</si>
  <si>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</si>
  <si>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</si>
  <si>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</si>
  <si>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</si>
  <si>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</si>
  <si>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</si>
  <si>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</si>
  <si>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</si>
  <si>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</si>
  <si>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</si>
  <si>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</si>
  <si>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</si>
  <si>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</si>
  <si>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</si>
  <si>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</si>
  <si>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</si>
  <si>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</si>
  <si>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</si>
  <si>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</si>
  <si>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</si>
  <si>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</si>
  <si>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</si>
  <si>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</si>
  <si>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</si>
  <si>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</si>
  <si>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</si>
  <si>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</si>
  <si>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</si>
  <si>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</si>
  <si>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</si>
  <si>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</si>
  <si>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</si>
  <si>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</si>
  <si>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</si>
  <si>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</si>
  <si>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</si>
  <si>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</si>
  <si>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</si>
  <si>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</si>
  <si>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</si>
  <si>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</si>
  <si>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</si>
  <si>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</si>
  <si>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</si>
  <si>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</si>
  <si>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</si>
  <si>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</si>
  <si>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</si>
  <si>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</si>
  <si>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</si>
  <si>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</si>
  <si>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</si>
  <si>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</si>
  <si>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</si>
  <si>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</si>
  <si>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</si>
  <si>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</si>
  <si>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</si>
  <si>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</si>
  <si>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</si>
  <si>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</si>
  <si>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</si>
  <si>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</si>
  <si>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</si>
  <si>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</si>
  <si>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</si>
  <si>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</si>
  <si>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</si>
  <si>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</si>
  <si>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</si>
  <si>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</si>
  <si>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</si>
  <si>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</si>
  <si>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</si>
  <si>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</si>
  <si>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</si>
  <si>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</si>
  <si>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</si>
  <si>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</si>
  <si>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</si>
  <si>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</si>
  <si>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</si>
  <si>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</si>
  <si>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</si>
  <si>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</si>
  <si>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</si>
  <si>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</si>
  <si>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</si>
  <si>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</si>
  <si>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</si>
  <si>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</si>
  <si>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</si>
  <si>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</si>
  <si>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</si>
  <si>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</si>
  <si>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</si>
  <si>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</si>
  <si>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</si>
  <si>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</si>
  <si>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</si>
  <si>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</si>
  <si>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</si>
  <si>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</si>
  <si>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</si>
  <si>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</si>
  <si>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</si>
  <si>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</si>
  <si>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</si>
  <si>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</si>
  <si>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</si>
  <si>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</si>
  <si>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</si>
  <si>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</si>
  <si>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</si>
  <si>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</si>
  <si>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</si>
  <si>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</si>
  <si>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</si>
  <si>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</si>
  <si>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</si>
  <si>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</si>
  <si>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</si>
  <si>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</si>
  <si>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</si>
  <si>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</si>
  <si>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</si>
  <si>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</si>
  <si>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</si>
  <si>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</si>
  <si>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</si>
  <si>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</si>
  <si>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</si>
  <si>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</si>
  <si>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</si>
  <si>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</si>
  <si>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</si>
  <si>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</si>
  <si>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</si>
  <si>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</si>
  <si>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</si>
  <si>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</si>
  <si>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</si>
  <si>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</si>
  <si>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</si>
  <si>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</si>
  <si>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</si>
  <si>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</si>
  <si>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</si>
  <si>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</si>
  <si>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</si>
  <si>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</si>
  <si>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</si>
  <si>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</si>
  <si>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</si>
  <si>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</si>
  <si>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</si>
  <si>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</si>
  <si>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</si>
  <si>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</si>
  <si>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</si>
  <si>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</si>
  <si>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</si>
  <si>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</si>
  <si>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</si>
  <si>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</si>
  <si>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</si>
  <si>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</si>
  <si>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</si>
  <si>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</si>
  <si>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</si>
  <si>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</si>
  <si>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</si>
  <si>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</si>
  <si>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</si>
  <si>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</si>
  <si>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</si>
  <si>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</si>
  <si>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</si>
  <si>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</si>
  <si>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</si>
  <si>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</si>
  <si>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</si>
  <si>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</si>
  <si>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</si>
  <si>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</si>
  <si>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</si>
  <si>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</si>
  <si>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</si>
  <si>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</si>
  <si>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</si>
  <si>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</si>
  <si>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</si>
  <si>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</si>
  <si>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</si>
  <si>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</si>
  <si>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</si>
  <si>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</si>
  <si>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</si>
  <si>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</si>
  <si>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</si>
  <si>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</si>
  <si>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</si>
  <si>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</si>
  <si>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</si>
  <si>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</si>
  <si>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</si>
  <si>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</si>
  <si>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</si>
  <si>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</si>
  <si>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</si>
  <si>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</si>
  <si>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</si>
  <si>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</si>
  <si>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</si>
  <si>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</si>
  <si>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</si>
  <si>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</si>
  <si>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</si>
  <si>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</si>
  <si>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</si>
  <si>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</si>
  <si>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</si>
  <si>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</si>
  <si>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</si>
  <si>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</si>
  <si>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</si>
  <si>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</si>
  <si>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</si>
  <si>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</si>
  <si>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</si>
  <si>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</si>
  <si>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</si>
  <si>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</si>
  <si>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</si>
  <si>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</si>
  <si>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</si>
  <si>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</si>
  <si>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</si>
  <si>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</si>
  <si>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</si>
  <si>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</si>
  <si>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</si>
  <si>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</si>
  <si>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</si>
  <si>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</si>
  <si>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</si>
  <si>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</si>
  <si>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</si>
  <si>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</si>
  <si>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</si>
  <si>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</si>
  <si>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</si>
  <si>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</si>
  <si>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</si>
  <si>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</si>
  <si>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</si>
  <si>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</si>
  <si>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</si>
  <si>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</si>
  <si>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</si>
  <si>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</si>
  <si>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</si>
  <si>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</si>
  <si>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</si>
  <si>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</si>
  <si>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</si>
  <si>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</si>
  <si>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</si>
  <si>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</si>
  <si>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</si>
  <si>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</si>
  <si>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</si>
  <si>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</si>
  <si>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</si>
  <si>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</si>
  <si>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</si>
  <si>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</si>
  <si>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</si>
  <si>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</si>
  <si>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</si>
  <si>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</si>
  <si>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</si>
  <si>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</si>
  <si>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</si>
  <si>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</si>
  <si>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</si>
  <si>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</si>
  <si>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</si>
  <si>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</si>
  <si>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</si>
  <si>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</si>
  <si>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</si>
  <si>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</si>
  <si>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</si>
  <si>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</si>
  <si>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</si>
  <si>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</si>
  <si>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</si>
  <si>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</si>
  <si>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</si>
  <si>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</si>
  <si>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</si>
  <si>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</si>
  <si>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</si>
  <si>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</si>
  <si>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</si>
  <si>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</si>
  <si>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</si>
  <si>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</si>
  <si>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</si>
  <si>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</si>
  <si>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</si>
  <si>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</si>
  <si>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</si>
  <si>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</si>
  <si>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</si>
  <si>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</si>
  <si>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</si>
  <si>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</si>
  <si>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</si>
  <si>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</si>
  <si>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</si>
  <si>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</si>
  <si>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</si>
  <si>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</si>
  <si>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</si>
  <si>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</si>
  <si>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</si>
  <si>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</si>
  <si>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</si>
  <si>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</si>
  <si>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</si>
  <si>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</si>
  <si>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</si>
  <si>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</si>
  <si>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</si>
  <si>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</si>
  <si>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</si>
  <si>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</si>
  <si>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</si>
  <si>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</si>
  <si>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</si>
  <si>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</si>
  <si>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</si>
  <si>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</si>
  <si>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</si>
  <si>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</si>
  <si>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</si>
  <si>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</si>
  <si>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</si>
  <si>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</si>
  <si>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</si>
  <si>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</si>
  <si>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</si>
  <si>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</si>
  <si>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</si>
  <si>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</si>
  <si>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</si>
  <si>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</si>
  <si>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</si>
  <si>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</si>
  <si>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</si>
  <si>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</si>
  <si>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</si>
  <si>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</si>
  <si>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</si>
  <si>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</si>
  <si>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</si>
  <si>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</si>
  <si>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</si>
  <si>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</si>
  <si>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</si>
  <si>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</si>
  <si>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</si>
  <si>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</si>
  <si>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</si>
  <si>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</si>
  <si>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</si>
  <si>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</si>
  <si>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</si>
  <si>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</si>
  <si>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</si>
  <si>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</si>
  <si>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</si>
  <si>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</si>
  <si>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</si>
  <si>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</si>
  <si>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</si>
  <si>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</si>
  <si>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</si>
  <si>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</si>
  <si>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</si>
  <si>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</si>
  <si>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</si>
  <si>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</si>
  <si>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</si>
  <si>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</si>
  <si>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</si>
  <si>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</si>
  <si>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</si>
  <si>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</si>
  <si>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</si>
  <si>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</si>
  <si>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</si>
  <si>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</si>
  <si>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</si>
  <si>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</si>
  <si>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</si>
  <si>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</si>
  <si>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</si>
  <si>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</si>
  <si>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</si>
  <si>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</si>
  <si>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</si>
  <si>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</si>
  <si>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</si>
  <si>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</si>
  <si>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</si>
  <si>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</si>
  <si>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</si>
  <si>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</si>
  <si>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</si>
  <si>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</si>
  <si>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</si>
  <si>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</si>
  <si>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</si>
  <si>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</si>
  <si>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</si>
  <si>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</si>
  <si>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</si>
  <si>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</si>
  <si>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</si>
  <si>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</si>
  <si>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</si>
  <si>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</si>
  <si>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</si>
  <si>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</si>
  <si>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</si>
  <si>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</si>
  <si>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</si>
  <si>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</si>
  <si>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</si>
  <si>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</si>
  <si>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</si>
  <si>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</si>
  <si>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</si>
  <si>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</si>
  <si>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</si>
  <si>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</si>
  <si>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</si>
  <si>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</si>
  <si>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</si>
  <si>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</si>
  <si>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</si>
  <si>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</si>
  <si>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</si>
  <si>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</si>
  <si>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</si>
  <si>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</si>
  <si>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</si>
  <si>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</si>
  <si>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</si>
  <si>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</si>
  <si>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</si>
  <si>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</si>
  <si>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</si>
  <si>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</si>
  <si>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</si>
  <si>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</si>
  <si>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</si>
  <si>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</si>
  <si>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</si>
  <si>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</si>
  <si>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</si>
  <si>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</si>
  <si>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</si>
  <si>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</si>
  <si>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</si>
  <si>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</si>
  <si>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</si>
  <si>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</si>
  <si>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</si>
  <si>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</si>
  <si>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</si>
  <si>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</si>
  <si>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</si>
  <si>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</si>
  <si>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</si>
  <si>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</si>
  <si>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</si>
  <si>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</si>
  <si>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</si>
  <si>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</si>
  <si>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</si>
  <si>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</si>
  <si>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</si>
  <si>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</si>
  <si>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</si>
  <si>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</si>
  <si>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</si>
  <si>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</si>
  <si>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</si>
  <si>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</si>
  <si>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</si>
  <si>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</si>
  <si>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</si>
  <si>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</si>
  <si>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</si>
  <si>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</si>
  <si>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</si>
  <si>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</si>
  <si>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</si>
  <si>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</si>
  <si>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</si>
  <si>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</si>
  <si>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</si>
  <si>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</si>
  <si>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</si>
  <si>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</si>
  <si>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</si>
  <si>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</si>
  <si>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</si>
  <si>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</si>
  <si>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</si>
  <si>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</si>
  <si>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</si>
  <si>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</si>
  <si>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</si>
  <si>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</si>
  <si>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</si>
  <si>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</si>
  <si>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</si>
  <si>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</si>
  <si>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</si>
  <si>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</si>
  <si>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</si>
  <si>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</si>
  <si>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</si>
  <si>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</si>
  <si>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</si>
  <si>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</si>
  <si>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</si>
  <si>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</si>
  <si>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</si>
  <si>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</si>
  <si>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</si>
  <si>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</si>
  <si>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</si>
  <si>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</si>
  <si>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</si>
  <si>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</si>
  <si>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</si>
  <si>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</si>
  <si>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</si>
  <si>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</si>
  <si>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</si>
  <si>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</si>
  <si>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</si>
  <si>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</si>
  <si>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</si>
  <si>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</si>
  <si>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</si>
  <si>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</si>
  <si>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</si>
  <si>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</si>
  <si>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</si>
  <si>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</si>
  <si>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</si>
  <si>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</si>
  <si>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</si>
  <si>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</si>
  <si>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</si>
  <si>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</si>
  <si>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</si>
  <si>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</si>
  <si>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</si>
  <si>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</si>
  <si>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</si>
  <si>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</si>
  <si>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</si>
  <si>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</si>
  <si>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</si>
  <si>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</si>
  <si>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</si>
  <si>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</si>
  <si>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</si>
  <si>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</si>
  <si>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</si>
  <si>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</si>
  <si>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</si>
  <si>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</si>
  <si>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</si>
  <si>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</si>
  <si>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</si>
  <si>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</si>
  <si>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</si>
  <si>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</si>
  <si>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</si>
  <si>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</si>
  <si>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</si>
  <si>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</si>
  <si>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</si>
  <si>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</si>
  <si>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</si>
  <si>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</si>
  <si>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</si>
  <si>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</si>
  <si>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</si>
  <si>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</si>
  <si>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</si>
  <si>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</si>
  <si>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</si>
  <si>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</si>
  <si>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</si>
  <si>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</si>
  <si>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</si>
  <si>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</si>
  <si>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</si>
  <si>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</si>
  <si>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</si>
  <si>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</si>
  <si>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</si>
  <si>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</si>
  <si>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</si>
  <si>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</si>
  <si>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</si>
  <si>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</si>
  <si>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</si>
  <si>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</si>
  <si>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</si>
  <si>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</si>
  <si>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</si>
  <si>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</si>
  <si>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</si>
  <si>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</si>
  <si>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</si>
  <si>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</si>
  <si>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</si>
  <si>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</si>
  <si>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</si>
  <si>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</si>
  <si>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</si>
  <si>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</si>
  <si>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</si>
  <si>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</si>
  <si>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</si>
  <si>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</si>
  <si>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</si>
  <si>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</si>
  <si>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</si>
  <si>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</si>
  <si>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</si>
  <si>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</si>
  <si>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</si>
  <si>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</si>
  <si>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</si>
  <si>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</si>
  <si>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</si>
  <si>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</si>
  <si>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</si>
  <si>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</si>
  <si>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</si>
  <si>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</si>
  <si>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</si>
  <si>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</si>
  <si>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</si>
  <si>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</si>
  <si>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</si>
  <si>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</si>
  <si>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</si>
  <si>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</si>
  <si>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</si>
  <si>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</si>
  <si>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</si>
  <si>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</si>
  <si>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</si>
  <si>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</si>
  <si>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</si>
  <si>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</si>
  <si>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</si>
  <si>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</si>
  <si>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</si>
  <si>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</si>
  <si>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</si>
  <si>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</si>
  <si>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</si>
  <si>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</si>
  <si>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</si>
  <si>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</si>
  <si>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</si>
  <si>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</si>
  <si>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</si>
  <si>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</si>
  <si>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</si>
  <si>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</si>
  <si>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</si>
  <si>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</si>
  <si>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</si>
  <si>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</si>
  <si>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</si>
  <si>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</si>
  <si>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</si>
  <si>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</si>
  <si>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</si>
  <si>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</si>
  <si>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</si>
  <si>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</si>
  <si>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</si>
  <si>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</si>
  <si>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</si>
  <si>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</si>
  <si>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</si>
  <si>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</si>
  <si>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</si>
  <si>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</si>
  <si>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</si>
  <si>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</si>
  <si>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</si>
  <si>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</si>
  <si>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</si>
  <si>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</si>
  <si>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</si>
  <si>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</si>
  <si>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</si>
  <si>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</si>
  <si>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</si>
  <si>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</si>
  <si>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</si>
  <si>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</si>
  <si>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</si>
  <si>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</si>
  <si>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</si>
  <si>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</si>
  <si>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</si>
  <si>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</si>
  <si>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</si>
  <si>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</si>
  <si>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</si>
  <si>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</si>
  <si>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</si>
  <si>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</si>
  <si>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</si>
  <si>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</si>
  <si>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</si>
  <si>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</si>
  <si>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</si>
  <si>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</si>
  <si>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</si>
  <si>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</si>
  <si>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</si>
  <si>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</si>
  <si>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</si>
  <si>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</si>
  <si>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</si>
  <si>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</si>
  <si>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</si>
  <si>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</si>
  <si>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</si>
  <si>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</si>
  <si>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</si>
  <si>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</si>
  <si>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</si>
  <si>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</si>
  <si>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</si>
  <si>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</si>
  <si>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</si>
  <si>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</si>
  <si>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</si>
  <si>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</si>
  <si>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</si>
  <si>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</si>
  <si>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</si>
  <si>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</si>
  <si>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</si>
  <si>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</si>
  <si>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</si>
  <si>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</si>
  <si>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</si>
  <si>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</si>
  <si>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</si>
  <si>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</si>
  <si>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</si>
  <si>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</si>
  <si>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</si>
  <si>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</si>
  <si>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</si>
  <si>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</si>
  <si>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</si>
  <si>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</si>
  <si>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</si>
  <si>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</si>
  <si>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</si>
  <si>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</si>
  <si>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</si>
  <si>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</si>
  <si>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</si>
  <si>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</si>
  <si>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</si>
  <si>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</si>
  <si>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</si>
  <si>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</si>
  <si>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</si>
  <si>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</si>
  <si>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</si>
  <si>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</si>
  <si>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</si>
  <si>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</si>
  <si>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</si>
  <si>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</si>
  <si>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</si>
  <si>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</si>
  <si>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</si>
  <si>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</si>
  <si>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</si>
  <si>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</si>
  <si>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</si>
  <si>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</si>
  <si>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</si>
  <si>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</si>
  <si>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</si>
  <si>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</si>
  <si>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</si>
  <si>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</si>
  <si>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</si>
  <si>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</si>
  <si>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</si>
  <si>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</si>
  <si>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</si>
  <si>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</si>
  <si>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</si>
  <si>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</si>
  <si>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</si>
  <si>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</si>
  <si>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</si>
  <si>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</si>
  <si>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</si>
  <si>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</si>
  <si>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</si>
  <si>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</si>
  <si>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</si>
  <si>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</si>
  <si>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</si>
  <si>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</si>
  <si>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</si>
  <si>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</si>
  <si>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</si>
  <si>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</si>
  <si>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</si>
  <si>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</si>
  <si>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</si>
  <si>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</si>
  <si>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</si>
  <si>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</si>
  <si>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</si>
  <si>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</si>
  <si>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</si>
  <si>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</si>
  <si>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</si>
  <si>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</si>
  <si>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</si>
  <si>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</si>
  <si>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</si>
  <si>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</si>
  <si>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</si>
  <si>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</si>
  <si>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</si>
  <si>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</si>
  <si>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</si>
  <si>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</si>
  <si>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</si>
  <si>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</si>
  <si>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</si>
  <si>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</si>
  <si>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</si>
  <si>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</si>
  <si>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</si>
  <si>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</si>
  <si>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</si>
  <si>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</si>
  <si>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</si>
  <si>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</si>
  <si>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</si>
  <si>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</si>
  <si>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</si>
  <si>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</si>
  <si>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</si>
  <si>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</si>
  <si>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</si>
  <si>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</si>
  <si>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</si>
  <si>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</si>
  <si>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</si>
  <si>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</si>
  <si>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</si>
  <si>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</si>
  <si>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</si>
  <si>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</si>
  <si>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</si>
  <si>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</si>
  <si>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</si>
  <si>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</si>
  <si>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</si>
  <si>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</si>
  <si>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</si>
  <si>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</si>
  <si>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</si>
  <si>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</si>
  <si>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</si>
  <si>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</si>
  <si>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</si>
  <si>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</si>
  <si>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</si>
  <si>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</si>
  <si>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</si>
  <si>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</si>
  <si>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</si>
  <si>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</si>
  <si>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</si>
  <si>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</si>
  <si>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</si>
  <si>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</si>
  <si>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</si>
  <si>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</si>
  <si>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</si>
  <si>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</si>
  <si>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</si>
  <si>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</si>
  <si>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</si>
  <si>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</si>
  <si>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</si>
  <si>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</si>
  <si>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</si>
  <si>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</si>
  <si>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</si>
  <si>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</si>
  <si>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</si>
  <si>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</si>
  <si>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</si>
  <si>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</si>
  <si>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</si>
  <si>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</si>
  <si>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</si>
  <si>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</si>
  <si>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</si>
  <si>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</si>
  <si>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</si>
  <si>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</si>
  <si>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</si>
  <si>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</si>
  <si>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</si>
  <si>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</si>
  <si>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</si>
  <si>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</si>
  <si>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</si>
  <si>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</si>
  <si>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</si>
  <si>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</si>
  <si>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</si>
  <si>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</si>
  <si>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</si>
  <si>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</si>
  <si>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</si>
  <si>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</si>
  <si>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</si>
  <si>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</si>
  <si>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</si>
  <si>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</si>
  <si>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</si>
  <si>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</si>
  <si>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</si>
  <si>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</si>
  <si>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</si>
  <si>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</si>
  <si>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</si>
  <si>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</si>
  <si>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</si>
  <si>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</si>
  <si>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</si>
  <si>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</si>
  <si>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</si>
  <si>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</si>
  <si>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</si>
  <si>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</si>
  <si>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</si>
  <si>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</si>
  <si>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</si>
  <si>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</si>
  <si>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</si>
  <si>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</si>
  <si>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</si>
  <si>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</si>
  <si>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</si>
  <si>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</si>
  <si>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</si>
  <si>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</si>
  <si>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</si>
  <si>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</si>
  <si>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</si>
  <si>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</si>
  <si>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</si>
  <si>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</si>
  <si>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</si>
  <si>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</si>
  <si>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</si>
  <si>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</si>
  <si>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</si>
  <si>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</si>
  <si>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</si>
  <si>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</si>
  <si>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</si>
  <si>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</si>
  <si>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</si>
  <si>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</si>
  <si>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</si>
  <si>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</si>
  <si>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</si>
  <si>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</si>
  <si>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</si>
  <si>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</si>
  <si>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</si>
  <si>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</si>
  <si>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</si>
  <si>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</si>
  <si>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</si>
  <si>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</si>
  <si>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</si>
  <si>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</si>
  <si>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</si>
  <si>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</si>
  <si>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</si>
  <si>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</si>
  <si>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</si>
  <si>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</si>
  <si>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</si>
  <si>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</si>
  <si>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</si>
  <si>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</si>
  <si>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</si>
  <si>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</si>
  <si>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</si>
  <si>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</si>
  <si>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</si>
  <si>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</si>
  <si>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</si>
  <si>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</si>
  <si>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</si>
  <si>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</si>
  <si>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</si>
  <si>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</si>
  <si>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</si>
  <si>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</si>
  <si>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</si>
  <si>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</si>
  <si>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</si>
  <si>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</si>
  <si>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</si>
  <si>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</si>
  <si>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</si>
  <si>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</si>
  <si>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</si>
  <si>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</si>
  <si>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</si>
  <si>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</si>
  <si>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</si>
  <si>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</si>
  <si>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</si>
  <si>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</si>
  <si>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</si>
  <si>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</si>
  <si>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</si>
  <si>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</si>
  <si>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</si>
  <si>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</si>
  <si>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</si>
  <si>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</si>
  <si>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</si>
  <si>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</si>
  <si>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</si>
  <si>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</si>
  <si>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</si>
  <si>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</si>
  <si>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</si>
  <si>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</si>
  <si>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</si>
  <si>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</si>
  <si>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</si>
  <si>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</si>
  <si>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</si>
  <si>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</si>
  <si>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</si>
  <si>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</si>
  <si>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</si>
  <si>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</si>
  <si>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</si>
  <si>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</si>
  <si>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</si>
  <si>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</si>
  <si>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</si>
  <si>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</si>
  <si>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</si>
  <si>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</si>
  <si>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</si>
  <si>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</si>
  <si>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</si>
  <si>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</si>
  <si>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</si>
  <si>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</si>
  <si>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</si>
  <si>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</si>
  <si>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</si>
  <si>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</si>
  <si>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</si>
  <si>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</si>
  <si>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</si>
  <si>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</si>
  <si>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</si>
  <si>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</si>
  <si>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</si>
  <si>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</si>
  <si>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</si>
  <si>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</si>
  <si>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</si>
  <si>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</si>
  <si>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</si>
  <si>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</si>
  <si>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</si>
  <si>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</si>
  <si>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</si>
  <si>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</si>
  <si>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</si>
  <si>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</si>
  <si>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</si>
  <si>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</si>
  <si>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</si>
  <si>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</si>
  <si>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</si>
  <si>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</si>
  <si>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</si>
  <si>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</si>
  <si>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</si>
  <si>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</si>
  <si>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</si>
  <si>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</si>
  <si>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</si>
  <si>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</si>
  <si>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</si>
  <si>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</si>
  <si>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</si>
  <si>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</si>
  <si>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</si>
  <si>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</si>
  <si>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</si>
  <si>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</si>
  <si>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</si>
  <si>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</si>
  <si>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</si>
  <si>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</si>
  <si>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</si>
  <si>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</si>
  <si>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</si>
  <si>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</si>
  <si>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</si>
  <si>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</si>
  <si>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</si>
  <si>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</si>
  <si>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</si>
  <si>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</si>
  <si>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</si>
  <si>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</si>
  <si>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</si>
  <si>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</si>
  <si>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</si>
  <si>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</si>
  <si>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</si>
  <si>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</si>
  <si>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</si>
  <si>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</si>
  <si>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</si>
  <si>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</si>
  <si>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</si>
  <si>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</si>
  <si>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</si>
  <si>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</si>
  <si>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</si>
  <si>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</si>
  <si>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</si>
  <si>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</si>
  <si>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</si>
  <si>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</si>
  <si>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</si>
  <si>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</si>
  <si>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</si>
  <si>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</si>
  <si>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</si>
  <si>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</si>
  <si>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</si>
  <si>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</si>
  <si>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</si>
  <si>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</si>
  <si>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</si>
  <si>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</si>
  <si>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</si>
  <si>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</si>
  <si>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</si>
  <si>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</si>
  <si>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</si>
  <si>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</si>
  <si>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</si>
  <si>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</si>
  <si>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</si>
  <si>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</si>
  <si>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</si>
  <si>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</si>
  <si>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</si>
  <si>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</si>
  <si>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</si>
  <si>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</si>
  <si>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</si>
  <si>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</si>
  <si>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</si>
  <si>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</si>
  <si>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</si>
  <si>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</si>
  <si>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</si>
  <si>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</si>
  <si>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</si>
  <si>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</si>
  <si>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</si>
  <si>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</si>
  <si>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</si>
  <si>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</si>
  <si>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</si>
  <si>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</si>
  <si>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</si>
  <si>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</si>
  <si>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</si>
  <si>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</si>
  <si>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</si>
  <si>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</si>
  <si>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</si>
  <si>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</si>
  <si>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</si>
  <si>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</si>
  <si>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</si>
  <si>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</si>
  <si>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</si>
  <si>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</si>
  <si>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</si>
  <si>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</si>
  <si>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</si>
  <si>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</si>
  <si>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</si>
  <si>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</si>
  <si>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</si>
  <si>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</si>
  <si>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</si>
  <si>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</si>
  <si>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</si>
  <si>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</si>
  <si>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</si>
  <si>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</si>
  <si>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</si>
  <si>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</si>
  <si>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</si>
  <si>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</si>
  <si>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</si>
  <si>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</si>
  <si>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</si>
  <si>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</si>
  <si>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</si>
  <si>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</si>
  <si>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</si>
  <si>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</si>
  <si>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</si>
  <si>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</si>
  <si>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</si>
  <si>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</si>
  <si>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</si>
  <si>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</si>
  <si>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</si>
  <si>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</si>
  <si>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</si>
  <si>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</si>
  <si>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</si>
  <si>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</si>
  <si>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</si>
  <si>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</si>
  <si>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</si>
  <si>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</si>
  <si>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</si>
  <si>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</si>
  <si>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</si>
  <si>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serviços de sinalização com materiais e fornecimento de demais materiais de sinalização</t>
  </si>
  <si>
    <t>prefeitura de cotipora</t>
  </si>
  <si>
    <t>90898487000164</t>
  </si>
  <si>
    <t>LOTE 01</t>
  </si>
  <si>
    <t>LOTE 02</t>
  </si>
  <si>
    <t>LOTE 03</t>
  </si>
  <si>
    <t>LOTE 04</t>
  </si>
  <si>
    <t>1.1</t>
  </si>
  <si>
    <t>Mão de obra com fornec. de material e equipamento para os serv. de sinalização (eixo, bordo)</t>
  </si>
  <si>
    <t>Mão de obra com fornec de mat.e equip. para os serv. de sinalização horizontal</t>
  </si>
  <si>
    <t>1.2</t>
  </si>
  <si>
    <t>1.3</t>
  </si>
  <si>
    <t>Mão de obra com fornec. de material e equip. para os serv. de sinal. o horizontal (ciclovia, na cor vermelha)</t>
  </si>
  <si>
    <t>Mão de obra com fornec. de mat. e equip. para os serviços de sinal. horizontal (fornec. e implantação de tachões</t>
  </si>
  <si>
    <t xml:space="preserve">Mão de obra com fornec. de material e equip. para os serv. de sinal. horizontal (fornec. e implantação de tachinhas) </t>
  </si>
  <si>
    <t>1.4</t>
  </si>
  <si>
    <t>1.5</t>
  </si>
  <si>
    <t>Mão de obra com fornecimento de material e equipamento para os serviços de pintura de meio fio</t>
  </si>
  <si>
    <t>1.6</t>
  </si>
  <si>
    <t>2.1</t>
  </si>
  <si>
    <t>Placa em aço galvanizado número 18 com Película GTP nas dimensões de 0,50x0,50</t>
  </si>
  <si>
    <t>Placa em aço galvanizado número 18 com Película GTP nas dimensões de 0,60x0,60</t>
  </si>
  <si>
    <t xml:space="preserve">Placa em aço galvanizado número 18 com Película GTP. </t>
  </si>
  <si>
    <t>Suporte em aço galvanizado a fogo nas dimensões de 2"x2,00x3,00 mts</t>
  </si>
  <si>
    <t>2.2</t>
  </si>
  <si>
    <t>2.3</t>
  </si>
  <si>
    <t>2.4</t>
  </si>
  <si>
    <t>Tinta à base de Metil metacrilato, Mono branco</t>
  </si>
  <si>
    <t>Tinta à base de Metil metacrilato, Mono AMARELA</t>
  </si>
  <si>
    <t>Tinta à base de Metil metacrilato, Mono  VERMELHA</t>
  </si>
  <si>
    <t>Microesferas tipo II A.</t>
  </si>
  <si>
    <t>3.1</t>
  </si>
  <si>
    <t>3.2</t>
  </si>
  <si>
    <t>3.3</t>
  </si>
  <si>
    <t>3.4</t>
  </si>
  <si>
    <t>3.5</t>
  </si>
  <si>
    <t xml:space="preserve">Cone de sinalização 50 cm </t>
  </si>
  <si>
    <t>Cone de sinalização 50 cm refletivo</t>
  </si>
  <si>
    <t xml:space="preserve">Cone de sinalização 75 cm </t>
  </si>
  <si>
    <t xml:space="preserve">Cone de sinalização 75 cm  </t>
  </si>
  <si>
    <t>Fita de isolamento zebrada 200 metros</t>
  </si>
  <si>
    <t>4.1</t>
  </si>
  <si>
    <t>4.2</t>
  </si>
  <si>
    <t>4.3</t>
  </si>
  <si>
    <t>4.4</t>
  </si>
  <si>
    <t>4.5</t>
  </si>
  <si>
    <t>SOLVENTE para diluir tinta de sinalização viária</t>
  </si>
  <si>
    <t>HD SINALIZAÇÕES LTDA</t>
  </si>
  <si>
    <t>32446351000117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</si>
</sst>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2"/>
      <color theme="1"/>
      <name val="Arial Narrow"/>
      <family val="2"/>
    </font>
    <font>
      <sz val="12"/>
      <color rgb="FF000000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1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0" xfId="0" applyFont="1" applyProtection="1">
      <protection locked="0"/>
    </xf>
    <xf numFmtId="0" fontId="31" fillId="0" borderId="0" xfId="0" applyFont="1" applyAlignment="1" applyProtection="1">
      <alignment horizontal="justify" vertical="center"/>
      <protection locked="0"/>
    </xf>
    <xf numFmtId="0" fontId="32" fillId="0" borderId="0" xfId="0" applyFont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16" sqref="B16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2" t="s">
        <v>3752</v>
      </c>
      <c r="B1" s="123"/>
      <c r="C1" s="123"/>
      <c r="D1" s="123"/>
      <c r="E1" s="123"/>
      <c r="F1" s="123"/>
      <c r="G1" s="124"/>
    </row>
    <row r="2" spans="1:8" s="59" customFormat="1" ht="15.75" thickBot="1" x14ac:dyDescent="0.3">
      <c r="A2" s="15" t="s">
        <v>161</v>
      </c>
      <c r="B2" s="128" t="s">
        <v>4005</v>
      </c>
      <c r="C2" s="128"/>
      <c r="D2" s="50" t="s">
        <v>162</v>
      </c>
      <c r="E2" s="70">
        <v>16</v>
      </c>
      <c r="F2" s="22" t="s">
        <v>163</v>
      </c>
      <c r="G2" s="33">
        <v>2024</v>
      </c>
      <c r="H2" s="57"/>
    </row>
    <row r="3" spans="1:8" s="59" customFormat="1" ht="31.5" customHeight="1" thickBot="1" x14ac:dyDescent="0.3">
      <c r="A3" s="18" t="s">
        <v>153</v>
      </c>
      <c r="B3" s="129" t="s">
        <v>4026</v>
      </c>
      <c r="C3" s="129"/>
      <c r="D3" s="129"/>
      <c r="E3" s="129"/>
      <c r="F3" s="129"/>
      <c r="G3" s="130"/>
    </row>
    <row r="4" spans="1:8" s="59" customFormat="1" ht="15.75" thickBot="1" x14ac:dyDescent="0.3">
      <c r="A4" s="15" t="s">
        <v>175</v>
      </c>
      <c r="B4" s="131" t="s">
        <v>4027</v>
      </c>
      <c r="C4" s="131"/>
      <c r="D4" s="131"/>
      <c r="E4" s="132"/>
      <c r="F4" s="22" t="s">
        <v>179</v>
      </c>
      <c r="G4" s="78" t="s">
        <v>4028</v>
      </c>
    </row>
    <row r="5" spans="1:8" s="59" customFormat="1" ht="15.75" thickBot="1" x14ac:dyDescent="0.3">
      <c r="A5" s="15" t="s">
        <v>3785</v>
      </c>
      <c r="B5" s="80" t="s">
        <v>3684</v>
      </c>
      <c r="C5" s="15" t="s">
        <v>3956</v>
      </c>
      <c r="D5" s="15"/>
      <c r="E5" s="15"/>
      <c r="F5" s="133"/>
      <c r="G5" s="134"/>
    </row>
    <row r="6" spans="1:8" s="61" customFormat="1" ht="15.75" thickBot="1" x14ac:dyDescent="0.3">
      <c r="A6" s="15" t="s">
        <v>155</v>
      </c>
      <c r="B6" s="51">
        <f>'Orçamento-base'!C6</f>
        <v>3170495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2904000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20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5" t="s">
        <v>3750</v>
      </c>
      <c r="B11" s="126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5"/>
      <c r="B12" s="127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>
        <v>1</v>
      </c>
      <c r="B13" s="35" t="s">
        <v>4029</v>
      </c>
      <c r="C13" s="54">
        <f>SUMIF('Orçamento-base'!$A$12:$A$39953,Identificação!$A13,'Orçamento-base'!$K$12:$K$39953)</f>
        <v>2275650</v>
      </c>
      <c r="D13" s="64"/>
      <c r="E13" s="65"/>
      <c r="F13" s="65"/>
      <c r="G13" s="54">
        <f>SUMIF(Proposta!$A$12:$A$39953,Identificação!$A13,Proposta!$H$12:$H$39953)</f>
        <v>2100000</v>
      </c>
    </row>
    <row r="14" spans="1:8" x14ac:dyDescent="0.25">
      <c r="A14" s="34">
        <v>2</v>
      </c>
      <c r="B14" s="35" t="s">
        <v>4030</v>
      </c>
      <c r="C14" s="106">
        <f>SUMIF('Orçamento-base'!$A$12:$A$39953,Identificação!$A14,'Orçamento-base'!$K$12:$K$39953)</f>
        <v>359608</v>
      </c>
      <c r="D14" s="107"/>
      <c r="E14" s="108"/>
      <c r="F14" s="108"/>
      <c r="G14" s="106">
        <f>SUMIF(Proposta!$A$12:$A$39953,Identificação!$A14,Proposta!$H$12:$H$39953)</f>
        <v>312000</v>
      </c>
    </row>
    <row r="15" spans="1:8" x14ac:dyDescent="0.25">
      <c r="A15" s="34">
        <v>3</v>
      </c>
      <c r="B15" s="35" t="s">
        <v>4031</v>
      </c>
      <c r="C15" s="106">
        <f>SUMIF('Orçamento-base'!$A$12:$A$39953,Identificação!$A15,'Orçamento-base'!$K$12:$K$39953)</f>
        <v>433234</v>
      </c>
      <c r="D15" s="107"/>
      <c r="E15" s="108"/>
      <c r="F15" s="108"/>
      <c r="G15" s="106">
        <f>SUMIF(Proposta!$A$12:$A$39953,Identificação!$A15,Proposta!$H$12:$H$39953)</f>
        <v>415000</v>
      </c>
    </row>
    <row r="16" spans="1:8" x14ac:dyDescent="0.25">
      <c r="A16" s="34">
        <v>4</v>
      </c>
      <c r="B16" s="35" t="s">
        <v>4032</v>
      </c>
      <c r="C16" s="106">
        <f>SUMIF('Orçamento-base'!$A$12:$A$39953,Identificação!$A16,'Orçamento-base'!$K$12:$K$39953)</f>
        <v>102003</v>
      </c>
      <c r="D16" s="107"/>
      <c r="E16" s="108"/>
      <c r="F16" s="108"/>
      <c r="G16" s="106">
        <f>SUMIF(Proposta!$A$12:$A$39953,Identificação!$A16,Proposta!$H$12:$H$39953)</f>
        <v>77000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topLeftCell="A4" zoomScaleNormal="100" workbookViewId="0">
      <selection activeCell="G34" sqref="G34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103.28515625" style="43" customWidth="1"/>
    <col min="8" max="8" width="12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59" t="s">
        <v>3676</v>
      </c>
      <c r="B1" s="160"/>
      <c r="C1" s="160"/>
      <c r="D1" s="160"/>
      <c r="E1" s="160"/>
      <c r="F1" s="160"/>
      <c r="G1" s="160"/>
      <c r="H1" s="160"/>
      <c r="I1" s="160"/>
      <c r="J1" s="160"/>
      <c r="K1" s="161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62" t="str">
        <f>IF(Identificação!B2=0,"",Identificação!B2)</f>
        <v>Pregão Lei 14.133/21 Presencial</v>
      </c>
      <c r="D2" s="162"/>
      <c r="E2" s="162"/>
      <c r="F2" s="162"/>
      <c r="G2" s="162"/>
      <c r="H2" s="37" t="s">
        <v>151</v>
      </c>
      <c r="I2" s="38">
        <f>IF(Identificação!E2=0,"",Identificação!E2)</f>
        <v>16</v>
      </c>
      <c r="J2" s="37" t="s">
        <v>152</v>
      </c>
      <c r="K2" s="38">
        <f>IF(Identificação!G2=0,"",Identificação!G2)</f>
        <v>2024</v>
      </c>
      <c r="L2" s="94"/>
      <c r="M2" s="94"/>
    </row>
    <row r="3" spans="1:18" s="27" customFormat="1" ht="32.25" customHeight="1" thickBot="1" x14ac:dyDescent="0.3">
      <c r="A3" s="140" t="s">
        <v>153</v>
      </c>
      <c r="B3" s="141"/>
      <c r="C3" s="142" t="str">
        <f>IF(Identificação!B3=0,"",Identificação!B3)</f>
        <v>serviços de sinalização com materiais e fornecimento de demais materiais de sinalização</v>
      </c>
      <c r="D3" s="142"/>
      <c r="E3" s="142"/>
      <c r="F3" s="142"/>
      <c r="G3" s="142"/>
      <c r="H3" s="142"/>
      <c r="I3" s="142"/>
      <c r="J3" s="142"/>
      <c r="K3" s="143"/>
      <c r="L3" s="94"/>
      <c r="M3" s="94"/>
    </row>
    <row r="4" spans="1:18" s="27" customFormat="1" ht="15.75" thickBot="1" x14ac:dyDescent="0.3">
      <c r="A4" s="15" t="s">
        <v>176</v>
      </c>
      <c r="B4" s="22"/>
      <c r="C4" s="136" t="str">
        <f>IF(Identificação!B4=0,"",Identificação!B4)</f>
        <v>prefeitura de cotipora</v>
      </c>
      <c r="D4" s="136"/>
      <c r="E4" s="136"/>
      <c r="F4" s="136"/>
      <c r="G4" s="136"/>
      <c r="H4" s="136"/>
      <c r="I4" s="136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36" t="str">
        <f>IF(Identificação!B5=0,"",Identificação!B5)</f>
        <v>Compras e Outros Serviços</v>
      </c>
      <c r="D5" s="136"/>
      <c r="E5" s="136"/>
      <c r="F5" s="136"/>
      <c r="G5" s="137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38">
        <f>SUMIFS(K12:K39953,B12:B39953,"&gt;0",K12:K39953,"&lt;&gt;0")</f>
        <v>3170495</v>
      </c>
      <c r="D6" s="138"/>
      <c r="E6" s="138"/>
      <c r="F6" s="138"/>
      <c r="G6" s="139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1" t="s">
        <v>3761</v>
      </c>
      <c r="B10" s="151" t="s">
        <v>3759</v>
      </c>
      <c r="C10" s="151" t="s">
        <v>3760</v>
      </c>
      <c r="D10" s="153" t="s">
        <v>3675</v>
      </c>
      <c r="E10" s="155" t="s">
        <v>168</v>
      </c>
      <c r="F10" s="157" t="s">
        <v>3674</v>
      </c>
      <c r="G10" s="153" t="s">
        <v>156</v>
      </c>
      <c r="H10" s="148" t="s">
        <v>165</v>
      </c>
      <c r="I10" s="149"/>
      <c r="J10" s="149"/>
      <c r="K10" s="149"/>
      <c r="L10" s="149"/>
      <c r="M10" s="150"/>
      <c r="N10" s="144" t="s">
        <v>177</v>
      </c>
      <c r="O10" s="145"/>
      <c r="P10" s="146" t="s">
        <v>178</v>
      </c>
      <c r="Q10" s="147"/>
      <c r="R10" s="135" t="s">
        <v>3678</v>
      </c>
    </row>
    <row r="11" spans="1:18" customFormat="1" ht="45" x14ac:dyDescent="0.25">
      <c r="A11" s="152"/>
      <c r="B11" s="152"/>
      <c r="C11" s="152"/>
      <c r="D11" s="154"/>
      <c r="E11" s="156"/>
      <c r="F11" s="158"/>
      <c r="G11" s="154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35"/>
    </row>
    <row r="12" spans="1:18" ht="15.75" x14ac:dyDescent="0.25">
      <c r="A12" s="47">
        <v>1</v>
      </c>
      <c r="B12" s="56">
        <f>IF(AND(G12&lt;&gt;"",H12&gt;0,I12&lt;&gt;"",J12&lt;&gt;0,K12&lt;&gt;0),COUNT($B$11:B11)+1,"")</f>
        <v>1</v>
      </c>
      <c r="C12" s="34" t="s">
        <v>4033</v>
      </c>
      <c r="D12" s="91"/>
      <c r="E12" s="47"/>
      <c r="F12" s="68"/>
      <c r="G12" s="119" t="s">
        <v>4034</v>
      </c>
      <c r="H12" s="114">
        <v>10000</v>
      </c>
      <c r="I12" s="47" t="s">
        <v>3695</v>
      </c>
      <c r="J12" s="114">
        <v>4.42</v>
      </c>
      <c r="K12" s="54">
        <f>IFERROR(IF(H12*J12&lt;&gt;0,ROUND(ROUND(H12,4)*ROUND(J12,4),2),""),"")</f>
        <v>44200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x14ac:dyDescent="0.25">
      <c r="A13" s="47">
        <v>1</v>
      </c>
      <c r="B13" s="56">
        <f>IF(AND(G13&lt;&gt;"",H13&gt;0,I13&lt;&gt;"",J13&lt;&gt;0,K13&lt;&gt;0),COUNT($B$11:B12)+1,"")</f>
        <v>2</v>
      </c>
      <c r="C13" s="34" t="s">
        <v>4036</v>
      </c>
      <c r="D13" s="91"/>
      <c r="E13" s="47"/>
      <c r="F13" s="68"/>
      <c r="G13" s="119" t="s">
        <v>4035</v>
      </c>
      <c r="H13" s="114">
        <v>10000</v>
      </c>
      <c r="I13" s="47" t="s">
        <v>3695</v>
      </c>
      <c r="J13" s="114">
        <v>43.07</v>
      </c>
      <c r="K13" s="54">
        <f>IFERROR(IF(H13*J13&lt;&gt;0,ROUND(ROUND(H13,4)*ROUND(J13,4),2),""),"")</f>
        <v>430700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x14ac:dyDescent="0.25">
      <c r="A14" s="47">
        <v>1</v>
      </c>
      <c r="B14" s="117">
        <f>IF(AND(G14&lt;&gt;"",H14&gt;0,I14&lt;&gt;"",J14&lt;&gt;0,K14&lt;&gt;0),COUNT($B$11:B13)+1,"")</f>
        <v>3</v>
      </c>
      <c r="C14" s="34" t="s">
        <v>4037</v>
      </c>
      <c r="D14" s="91"/>
      <c r="E14" s="47"/>
      <c r="F14" s="68"/>
      <c r="G14" s="119" t="s">
        <v>4038</v>
      </c>
      <c r="H14" s="114">
        <v>5000</v>
      </c>
      <c r="I14" s="47" t="s">
        <v>3695</v>
      </c>
      <c r="J14" s="114">
        <v>44.2</v>
      </c>
      <c r="K14" s="106">
        <f>IFERROR(IF(H14*J14&lt;&gt;0,ROUND(ROUND(H14,4)*ROUND(J14,4),2),""),"")</f>
        <v>221000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x14ac:dyDescent="0.25">
      <c r="A15" s="47">
        <v>1</v>
      </c>
      <c r="B15" s="117">
        <f>IF(AND(G15&lt;&gt;"",H15&gt;0,I15&lt;&gt;"",J15&lt;&gt;0,K15&lt;&gt;0),COUNT($B$11:B14)+1,"")</f>
        <v>4</v>
      </c>
      <c r="C15" s="34" t="s">
        <v>4041</v>
      </c>
      <c r="D15" s="91"/>
      <c r="E15" s="47"/>
      <c r="F15" s="68"/>
      <c r="G15" s="119" t="s">
        <v>4039</v>
      </c>
      <c r="H15" s="114">
        <v>2000</v>
      </c>
      <c r="I15" s="47" t="s">
        <v>3701</v>
      </c>
      <c r="J15" s="114">
        <v>61.2</v>
      </c>
      <c r="K15" s="106">
        <f t="shared" ref="K15:K78" si="0">IFERROR(IF(H15*J15&lt;&gt;0,ROUND(ROUND(H15,4)*ROUND(J15,4),2),""),"")</f>
        <v>122400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x14ac:dyDescent="0.25">
      <c r="A16" s="47">
        <v>1</v>
      </c>
      <c r="B16" s="117">
        <f>IF(AND(G16&lt;&gt;"",H16&gt;0,I16&lt;&gt;"",J16&lt;&gt;0,K16&lt;&gt;0),COUNT($B$11:B15)+1,"")</f>
        <v>5</v>
      </c>
      <c r="C16" s="34" t="s">
        <v>4042</v>
      </c>
      <c r="D16" s="91"/>
      <c r="E16" s="47"/>
      <c r="F16" s="68"/>
      <c r="G16" s="119" t="s">
        <v>4040</v>
      </c>
      <c r="H16" s="114">
        <v>5000</v>
      </c>
      <c r="I16" s="47" t="s">
        <v>3701</v>
      </c>
      <c r="J16" s="114">
        <v>30.47</v>
      </c>
      <c r="K16" s="106">
        <f t="shared" si="0"/>
        <v>152350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x14ac:dyDescent="0.25">
      <c r="A17" s="47">
        <v>1</v>
      </c>
      <c r="B17" s="117">
        <f>IF(AND(G17&lt;&gt;"",H17&gt;0,I17&lt;&gt;"",J17&lt;&gt;0,K17&lt;&gt;0),COUNT($B$11:B16)+1,"")</f>
        <v>6</v>
      </c>
      <c r="C17" s="34" t="s">
        <v>4044</v>
      </c>
      <c r="D17" s="91"/>
      <c r="E17" s="47"/>
      <c r="F17" s="68"/>
      <c r="G17" s="119" t="s">
        <v>4043</v>
      </c>
      <c r="H17" s="114">
        <v>100000</v>
      </c>
      <c r="I17" s="47" t="s">
        <v>3694</v>
      </c>
      <c r="J17" s="114">
        <v>13.05</v>
      </c>
      <c r="K17" s="106">
        <f t="shared" si="0"/>
        <v>1305000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x14ac:dyDescent="0.25">
      <c r="A18" s="47">
        <v>2</v>
      </c>
      <c r="B18" s="117">
        <f>IF(AND(G18&lt;&gt;"",H18&gt;0,I18&lt;&gt;"",J18&lt;&gt;0,K18&lt;&gt;0),COUNT($B$11:B17)+1,"")</f>
        <v>7</v>
      </c>
      <c r="C18" s="34" t="s">
        <v>4045</v>
      </c>
      <c r="D18" s="91"/>
      <c r="E18" s="47"/>
      <c r="F18" s="68"/>
      <c r="G18" s="119" t="s">
        <v>4046</v>
      </c>
      <c r="H18" s="114">
        <v>200</v>
      </c>
      <c r="I18" s="47" t="s">
        <v>3701</v>
      </c>
      <c r="J18" s="114">
        <v>215.34</v>
      </c>
      <c r="K18" s="106">
        <f t="shared" si="0"/>
        <v>43068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x14ac:dyDescent="0.25">
      <c r="A19" s="47">
        <v>2</v>
      </c>
      <c r="B19" s="117">
        <f>IF(AND(G19&lt;&gt;"",H19&gt;0,I19&lt;&gt;"",J19&lt;&gt;0,K19&lt;&gt;0),COUNT($B$11:B18)+1,"")</f>
        <v>8</v>
      </c>
      <c r="C19" s="34" t="s">
        <v>4050</v>
      </c>
      <c r="D19" s="91"/>
      <c r="E19" s="47"/>
      <c r="F19" s="68"/>
      <c r="G19" s="119" t="s">
        <v>4047</v>
      </c>
      <c r="H19" s="114">
        <v>100</v>
      </c>
      <c r="I19" s="47" t="s">
        <v>3701</v>
      </c>
      <c r="J19" s="114">
        <v>309.39999999999998</v>
      </c>
      <c r="K19" s="106">
        <f t="shared" si="0"/>
        <v>30940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5.75" x14ac:dyDescent="0.25">
      <c r="A20" s="47">
        <v>2</v>
      </c>
      <c r="B20" s="117">
        <f>IF(AND(G20&lt;&gt;"",H20&gt;0,I20&lt;&gt;"",J20&lt;&gt;0,K20&lt;&gt;0),COUNT($B$11:B19)+1,"")</f>
        <v>9</v>
      </c>
      <c r="C20" s="34" t="s">
        <v>4051</v>
      </c>
      <c r="D20" s="91"/>
      <c r="E20" s="47"/>
      <c r="F20" s="68"/>
      <c r="G20" s="119" t="s">
        <v>4048</v>
      </c>
      <c r="H20" s="114">
        <v>100</v>
      </c>
      <c r="I20" s="47" t="s">
        <v>3695</v>
      </c>
      <c r="J20" s="114">
        <v>816</v>
      </c>
      <c r="K20" s="106">
        <f t="shared" si="0"/>
        <v>81600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15.75" x14ac:dyDescent="0.25">
      <c r="A21" s="47">
        <v>2</v>
      </c>
      <c r="B21" s="117">
        <f>IF(AND(G21&lt;&gt;"",H21&gt;0,I21&lt;&gt;"",J21&lt;&gt;0,K21&lt;&gt;0),COUNT($B$11:B20)+1,"")</f>
        <v>10</v>
      </c>
      <c r="C21" s="34" t="s">
        <v>4052</v>
      </c>
      <c r="D21" s="91"/>
      <c r="E21" s="47"/>
      <c r="F21" s="68"/>
      <c r="G21" s="119" t="s">
        <v>4049</v>
      </c>
      <c r="H21" s="114">
        <v>400</v>
      </c>
      <c r="I21" s="47" t="s">
        <v>3701</v>
      </c>
      <c r="J21" s="114">
        <v>510</v>
      </c>
      <c r="K21" s="106">
        <f t="shared" si="0"/>
        <v>204000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15.75" x14ac:dyDescent="0.25">
      <c r="A22" s="47">
        <v>3</v>
      </c>
      <c r="B22" s="117">
        <v>11</v>
      </c>
      <c r="C22" s="34" t="s">
        <v>4057</v>
      </c>
      <c r="D22" s="91"/>
      <c r="E22" s="47"/>
      <c r="F22" s="68"/>
      <c r="G22" s="121" t="s">
        <v>4072</v>
      </c>
      <c r="H22" s="114">
        <v>100</v>
      </c>
      <c r="I22" s="47" t="s">
        <v>3822</v>
      </c>
      <c r="J22" s="114">
        <v>555.34</v>
      </c>
      <c r="K22" s="106">
        <f t="shared" si="0"/>
        <v>55534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15.75" x14ac:dyDescent="0.25">
      <c r="A23" s="47">
        <v>3</v>
      </c>
      <c r="B23" s="117">
        <f>IF(AND(G23&lt;&gt;"",H23&gt;0,I23&lt;&gt;"",J23&lt;&gt;0,K23&lt;&gt;0),COUNT($B$11:B22)+1,"")</f>
        <v>12</v>
      </c>
      <c r="C23" s="34" t="s">
        <v>4058</v>
      </c>
      <c r="D23" s="91"/>
      <c r="E23" s="47"/>
      <c r="F23" s="68"/>
      <c r="G23" s="119" t="s">
        <v>4053</v>
      </c>
      <c r="H23" s="114">
        <v>250</v>
      </c>
      <c r="I23" s="47" t="s">
        <v>3822</v>
      </c>
      <c r="J23" s="114">
        <v>646</v>
      </c>
      <c r="K23" s="106">
        <f t="shared" si="0"/>
        <v>161500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15.75" x14ac:dyDescent="0.25">
      <c r="A24" s="47">
        <v>3</v>
      </c>
      <c r="B24" s="117">
        <f>IF(AND(G24&lt;&gt;"",H24&gt;0,I24&lt;&gt;"",J24&lt;&gt;0,K24&lt;&gt;0),COUNT($B$11:B23)+1,"")</f>
        <v>13</v>
      </c>
      <c r="C24" s="34" t="s">
        <v>4059</v>
      </c>
      <c r="D24" s="91"/>
      <c r="E24" s="47"/>
      <c r="F24" s="68"/>
      <c r="G24" s="119" t="s">
        <v>4054</v>
      </c>
      <c r="H24" s="114">
        <v>150</v>
      </c>
      <c r="I24" s="47" t="s">
        <v>3822</v>
      </c>
      <c r="J24" s="114">
        <v>646</v>
      </c>
      <c r="K24" s="106">
        <f t="shared" si="0"/>
        <v>96900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15.75" x14ac:dyDescent="0.25">
      <c r="A25" s="47">
        <v>3</v>
      </c>
      <c r="B25" s="117">
        <f>IF(AND(G25&lt;&gt;"",H25&gt;0,I25&lt;&gt;"",J25&lt;&gt;0,K25&lt;&gt;0),COUNT($B$11:B24)+1,"")</f>
        <v>14</v>
      </c>
      <c r="C25" s="34" t="s">
        <v>4060</v>
      </c>
      <c r="D25" s="91"/>
      <c r="E25" s="47"/>
      <c r="F25" s="68"/>
      <c r="G25" s="119" t="s">
        <v>4055</v>
      </c>
      <c r="H25" s="114">
        <v>100</v>
      </c>
      <c r="I25" s="47" t="s">
        <v>3822</v>
      </c>
      <c r="J25" s="114">
        <v>649</v>
      </c>
      <c r="K25" s="106">
        <f t="shared" si="0"/>
        <v>64900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5.75" x14ac:dyDescent="0.25">
      <c r="A26" s="47">
        <v>3</v>
      </c>
      <c r="B26" s="117">
        <f>IF(AND(G26&lt;&gt;"",H26&gt;0,I26&lt;&gt;"",J26&lt;&gt;0,K26&lt;&gt;0),COUNT($B$11:B25)+1,"")</f>
        <v>15</v>
      </c>
      <c r="C26" s="34" t="s">
        <v>4061</v>
      </c>
      <c r="D26" s="91"/>
      <c r="E26" s="47"/>
      <c r="F26" s="68"/>
      <c r="G26" s="119" t="s">
        <v>4056</v>
      </c>
      <c r="H26" s="114">
        <v>100</v>
      </c>
      <c r="I26" s="47" t="s">
        <v>3822</v>
      </c>
      <c r="J26" s="114">
        <v>544</v>
      </c>
      <c r="K26" s="106">
        <f t="shared" si="0"/>
        <v>54400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15.75" x14ac:dyDescent="0.25">
      <c r="A27" s="47">
        <v>4</v>
      </c>
      <c r="B27" s="117">
        <f>IF(AND(G27&lt;&gt;"",H27&gt;0,I27&lt;&gt;"",J27&lt;&gt;0,K27&lt;&gt;0),COUNT($B$11:B26)+1,"")</f>
        <v>16</v>
      </c>
      <c r="C27" s="34" t="s">
        <v>4067</v>
      </c>
      <c r="D27" s="91"/>
      <c r="E27" s="47"/>
      <c r="F27" s="68"/>
      <c r="G27" s="119" t="s">
        <v>4062</v>
      </c>
      <c r="H27" s="114">
        <v>300</v>
      </c>
      <c r="I27" s="47" t="s">
        <v>3701</v>
      </c>
      <c r="J27" s="114">
        <v>124.67</v>
      </c>
      <c r="K27" s="106">
        <f t="shared" si="0"/>
        <v>37401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15.75" x14ac:dyDescent="0.25">
      <c r="A28" s="47">
        <v>4</v>
      </c>
      <c r="B28" s="117">
        <f>IF(AND(G28&lt;&gt;"",H28&gt;0,I28&lt;&gt;"",J28&lt;&gt;0,K28&lt;&gt;0),COUNT($B$11:B27)+1,"")</f>
        <v>17</v>
      </c>
      <c r="C28" s="34" t="s">
        <v>4068</v>
      </c>
      <c r="D28" s="91"/>
      <c r="E28" s="47"/>
      <c r="F28" s="68"/>
      <c r="G28" s="120" t="s">
        <v>4063</v>
      </c>
      <c r="H28" s="114">
        <v>100</v>
      </c>
      <c r="I28" s="47" t="s">
        <v>3701</v>
      </c>
      <c r="J28" s="114">
        <v>130.34</v>
      </c>
      <c r="K28" s="106">
        <f t="shared" si="0"/>
        <v>13034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5.75" x14ac:dyDescent="0.25">
      <c r="A29" s="47">
        <v>4</v>
      </c>
      <c r="B29" s="117">
        <f>IF(AND(G29&lt;&gt;"",H29&gt;0,I29&lt;&gt;"",J29&lt;&gt;0,K29&lt;&gt;0),COUNT($B$11:B28)+1,"")</f>
        <v>18</v>
      </c>
      <c r="C29" s="34" t="s">
        <v>4069</v>
      </c>
      <c r="D29" s="91"/>
      <c r="E29" s="47"/>
      <c r="F29" s="68"/>
      <c r="G29" s="119" t="s">
        <v>4064</v>
      </c>
      <c r="H29" s="114">
        <v>100</v>
      </c>
      <c r="I29" s="47" t="s">
        <v>3701</v>
      </c>
      <c r="J29" s="114">
        <v>147.34</v>
      </c>
      <c r="K29" s="106">
        <f t="shared" si="0"/>
        <v>14734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5.75" x14ac:dyDescent="0.25">
      <c r="A30" s="47">
        <v>4</v>
      </c>
      <c r="B30" s="117">
        <f>IF(AND(G30&lt;&gt;"",H30&gt;0,I30&lt;&gt;"",J30&lt;&gt;0,K30&lt;&gt;0),COUNT($B$11:B29)+1,"")</f>
        <v>19</v>
      </c>
      <c r="C30" s="34" t="s">
        <v>4070</v>
      </c>
      <c r="D30" s="91"/>
      <c r="E30" s="47"/>
      <c r="F30" s="68"/>
      <c r="G30" s="119" t="s">
        <v>4065</v>
      </c>
      <c r="H30" s="114">
        <v>200</v>
      </c>
      <c r="I30" s="47" t="s">
        <v>3701</v>
      </c>
      <c r="J30" s="114">
        <v>158.66999999999999</v>
      </c>
      <c r="K30" s="106">
        <f t="shared" si="0"/>
        <v>31734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15.75" x14ac:dyDescent="0.25">
      <c r="A31" s="47">
        <v>4</v>
      </c>
      <c r="B31" s="117">
        <f>IF(AND(G31&lt;&gt;"",H31&gt;0,I31&lt;&gt;"",J31&lt;&gt;0,K31&lt;&gt;0),COUNT($B$11:B30)+1,"")</f>
        <v>20</v>
      </c>
      <c r="C31" s="34" t="s">
        <v>4071</v>
      </c>
      <c r="D31" s="91"/>
      <c r="E31" s="47"/>
      <c r="F31" s="68"/>
      <c r="G31" s="120" t="s">
        <v>4066</v>
      </c>
      <c r="H31" s="114">
        <v>100</v>
      </c>
      <c r="I31" s="47" t="s">
        <v>3701</v>
      </c>
      <c r="J31" s="114">
        <v>51</v>
      </c>
      <c r="K31" s="106">
        <f t="shared" si="0"/>
        <v>5100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 t="str">
        <f>IF(AND(G32&lt;&gt;"",H32&gt;0,I32&lt;&gt;"",J32&lt;&gt;0,K32&lt;&gt;0),COUNT($B$11:B31)+1,"")</f>
        <v/>
      </c>
      <c r="C32" s="34"/>
      <c r="D32" s="91"/>
      <c r="E32" s="47"/>
      <c r="F32" s="68"/>
      <c r="G32" s="41"/>
      <c r="H32" s="114"/>
      <c r="I32" s="47"/>
      <c r="J32" s="114"/>
      <c r="K32" s="106" t="str">
        <f t="shared" si="0"/>
        <v/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 t="str">
        <f>IF(AND(G33&lt;&gt;"",H33&gt;0,I33&lt;&gt;"",J33&lt;&gt;0,K33&lt;&gt;0),COUNT($B$11:B32)+1,"")</f>
        <v/>
      </c>
      <c r="C33" s="34"/>
      <c r="D33" s="91"/>
      <c r="E33" s="47"/>
      <c r="F33" s="68"/>
      <c r="G33" s="41"/>
      <c r="H33" s="114"/>
      <c r="I33" s="47"/>
      <c r="J33" s="114"/>
      <c r="K33" s="106" t="str">
        <f t="shared" si="0"/>
        <v/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 t="str">
        <f>IF(AND(G34&lt;&gt;"",H34&gt;0,I34&lt;&gt;"",J34&lt;&gt;0,K34&lt;&gt;0),COUNT($B$11:B33)+1,"")</f>
        <v/>
      </c>
      <c r="C34" s="34"/>
      <c r="D34" s="91"/>
      <c r="E34" s="47"/>
      <c r="F34" s="68"/>
      <c r="G34" s="41"/>
      <c r="H34" s="114"/>
      <c r="I34" s="47"/>
      <c r="J34" s="114"/>
      <c r="K34" s="106" t="str">
        <f t="shared" si="0"/>
        <v/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 t="str">
        <f>IF(AND(G35&lt;&gt;"",H35&gt;0,I35&lt;&gt;"",J35&lt;&gt;0,K35&lt;&gt;0),COUNT($B$11:B34)+1,"")</f>
        <v/>
      </c>
      <c r="C35" s="34"/>
      <c r="D35" s="91"/>
      <c r="E35" s="47"/>
      <c r="F35" s="68"/>
      <c r="G35" s="41"/>
      <c r="H35" s="114"/>
      <c r="I35" s="47"/>
      <c r="J35" s="114"/>
      <c r="K35" s="106" t="str">
        <f t="shared" si="0"/>
        <v/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 t="str">
        <f>IF(AND(G36&lt;&gt;"",H36&gt;0,I36&lt;&gt;"",J36&lt;&gt;0,K36&lt;&gt;0),COUNT($B$11:B35)+1,"")</f>
        <v/>
      </c>
      <c r="C36" s="34"/>
      <c r="D36" s="91"/>
      <c r="E36" s="47"/>
      <c r="F36" s="68"/>
      <c r="G36" s="41"/>
      <c r="H36" s="114"/>
      <c r="I36" s="47"/>
      <c r="J36" s="114"/>
      <c r="K36" s="106" t="str">
        <f t="shared" si="0"/>
        <v/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 t="str">
        <f>IF(AND(G37&lt;&gt;"",H37&gt;0,I37&lt;&gt;"",J37&lt;&gt;0,K37&lt;&gt;0),COUNT($B$11:B36)+1,"")</f>
        <v/>
      </c>
      <c r="C37" s="34"/>
      <c r="D37" s="91"/>
      <c r="E37" s="47"/>
      <c r="F37" s="68"/>
      <c r="G37" s="41"/>
      <c r="H37" s="114"/>
      <c r="I37" s="47"/>
      <c r="J37" s="114"/>
      <c r="K37" s="106" t="str">
        <f t="shared" si="0"/>
        <v/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 t="str">
        <f>IF(AND(G38&lt;&gt;"",H38&gt;0,I38&lt;&gt;"",J38&lt;&gt;0,K38&lt;&gt;0),COUNT($B$11:B37)+1,"")</f>
        <v/>
      </c>
      <c r="C38" s="34"/>
      <c r="D38" s="91"/>
      <c r="E38" s="47"/>
      <c r="F38" s="68"/>
      <c r="G38" s="41"/>
      <c r="H38" s="114"/>
      <c r="I38" s="47"/>
      <c r="J38" s="114"/>
      <c r="K38" s="106" t="str">
        <f t="shared" si="0"/>
        <v/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 t="str">
        <f>IF(AND(G39&lt;&gt;"",H39&gt;0,I39&lt;&gt;"",J39&lt;&gt;0,K39&lt;&gt;0),COUNT($B$11:B38)+1,"")</f>
        <v/>
      </c>
      <c r="C39" s="34"/>
      <c r="D39" s="91"/>
      <c r="E39" s="47"/>
      <c r="F39" s="68"/>
      <c r="G39" s="41"/>
      <c r="H39" s="114"/>
      <c r="I39" s="47"/>
      <c r="J39" s="114"/>
      <c r="K39" s="106" t="str">
        <f t="shared" si="0"/>
        <v/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 t="str">
        <f>IF(AND(G40&lt;&gt;"",H40&gt;0,I40&lt;&gt;"",J40&lt;&gt;0,K40&lt;&gt;0),COUNT($B$11:B39)+1,"")</f>
        <v/>
      </c>
      <c r="C40" s="34"/>
      <c r="D40" s="91"/>
      <c r="E40" s="47"/>
      <c r="F40" s="68"/>
      <c r="G40" s="41"/>
      <c r="H40" s="114"/>
      <c r="I40" s="47"/>
      <c r="J40" s="114"/>
      <c r="K40" s="106" t="str">
        <f t="shared" si="0"/>
        <v/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 t="str">
        <f>IF(AND(G41&lt;&gt;"",H41&gt;0,I41&lt;&gt;"",J41&lt;&gt;0,K41&lt;&gt;0),COUNT($B$11:B40)+1,"")</f>
        <v/>
      </c>
      <c r="C41" s="34"/>
      <c r="D41" s="91"/>
      <c r="E41" s="47"/>
      <c r="F41" s="68"/>
      <c r="G41" s="41"/>
      <c r="H41" s="114"/>
      <c r="I41" s="47"/>
      <c r="J41" s="114"/>
      <c r="K41" s="106" t="str">
        <f t="shared" si="0"/>
        <v/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 t="str">
        <f>IF(AND(G42&lt;&gt;"",H42&gt;0,I42&lt;&gt;"",J42&lt;&gt;0,K42&lt;&gt;0),COUNT($B$11:B41)+1,"")</f>
        <v/>
      </c>
      <c r="C42" s="34"/>
      <c r="D42" s="91"/>
      <c r="E42" s="47"/>
      <c r="F42" s="68"/>
      <c r="G42" s="41"/>
      <c r="H42" s="114"/>
      <c r="I42" s="47"/>
      <c r="J42" s="114"/>
      <c r="K42" s="106" t="str">
        <f t="shared" si="0"/>
        <v/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 t="str">
        <f>IF(AND(G43&lt;&gt;"",H43&gt;0,I43&lt;&gt;"",J43&lt;&gt;0,K43&lt;&gt;0),COUNT($B$11:B42)+1,"")</f>
        <v/>
      </c>
      <c r="C43" s="34"/>
      <c r="D43" s="91"/>
      <c r="E43" s="47"/>
      <c r="F43" s="68"/>
      <c r="G43" s="41"/>
      <c r="H43" s="114"/>
      <c r="I43" s="47"/>
      <c r="J43" s="114"/>
      <c r="K43" s="106" t="str">
        <f t="shared" si="0"/>
        <v/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 t="str">
        <f>IF(AND(G44&lt;&gt;"",H44&gt;0,I44&lt;&gt;"",J44&lt;&gt;0,K44&lt;&gt;0),COUNT($B$11:B43)+1,"")</f>
        <v/>
      </c>
      <c r="C44" s="34"/>
      <c r="D44" s="91"/>
      <c r="E44" s="47"/>
      <c r="F44" s="68"/>
      <c r="G44" s="41"/>
      <c r="H44" s="114"/>
      <c r="I44" s="47"/>
      <c r="J44" s="114"/>
      <c r="K44" s="106" t="str">
        <f t="shared" si="0"/>
        <v/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 t="str">
        <f>IF(AND(G45&lt;&gt;"",H45&gt;0,I45&lt;&gt;"",J45&lt;&gt;0,K45&lt;&gt;0),COUNT($B$11:B44)+1,"")</f>
        <v/>
      </c>
      <c r="C45" s="34"/>
      <c r="D45" s="91"/>
      <c r="E45" s="47"/>
      <c r="F45" s="68"/>
      <c r="G45" s="41"/>
      <c r="H45" s="114"/>
      <c r="I45" s="47"/>
      <c r="J45" s="114"/>
      <c r="K45" s="106" t="str">
        <f t="shared" si="0"/>
        <v/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rowBreaks count="2" manualBreakCount="2">
    <brk id="12" max="16383" man="1"/>
    <brk id="13" max="16383" man="1"/>
  </rowBreaks>
  <colBreaks count="1" manualBreakCount="1">
    <brk id="6" max="1048575" man="1"/>
  </colBreaks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5"/>
  <sheetViews>
    <sheetView tabSelected="1" workbookViewId="0">
      <selection activeCell="H30" sqref="H30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28.28515625" style="48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59" t="s">
        <v>3679</v>
      </c>
      <c r="B1" s="160"/>
      <c r="C1" s="160"/>
      <c r="D1" s="160"/>
      <c r="E1" s="160"/>
      <c r="F1" s="160"/>
      <c r="G1" s="160"/>
      <c r="H1" s="161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5" t="str">
        <f>IF(Identificação!B2=0,"",Identificação!B2)</f>
        <v>Pregão Lei 14.133/21 Presencial</v>
      </c>
      <c r="D2" s="165"/>
      <c r="E2" s="28" t="s">
        <v>151</v>
      </c>
      <c r="F2" s="29">
        <f>IF(Identificação!E2=0,"",Identificação!E2)</f>
        <v>16</v>
      </c>
      <c r="G2" s="28" t="s">
        <v>152</v>
      </c>
      <c r="H2" s="30">
        <f>IF(Identificação!G2=0,"",Identificação!G2)</f>
        <v>2024</v>
      </c>
      <c r="I2" s="103"/>
      <c r="J2" s="103"/>
      <c r="K2" s="2"/>
    </row>
    <row r="3" spans="1:12" s="27" customFormat="1" ht="30.75" customHeight="1" thickBot="1" x14ac:dyDescent="0.3">
      <c r="A3" s="140" t="s">
        <v>153</v>
      </c>
      <c r="B3" s="141"/>
      <c r="C3" s="142" t="str">
        <f>IF(Identificação!B3=0,"",Identificação!B3)</f>
        <v>serviços de sinalização com materiais e fornecimento de demais materiais de sinalização</v>
      </c>
      <c r="D3" s="142"/>
      <c r="E3" s="142"/>
      <c r="F3" s="142"/>
      <c r="G3" s="142"/>
      <c r="H3" s="143"/>
      <c r="I3" s="103"/>
      <c r="J3" s="103"/>
    </row>
    <row r="4" spans="1:12" s="27" customFormat="1" ht="15.75" thickBot="1" x14ac:dyDescent="0.3">
      <c r="A4" s="18" t="s">
        <v>3791</v>
      </c>
      <c r="B4" s="26"/>
      <c r="C4" s="131" t="s">
        <v>4073</v>
      </c>
      <c r="D4" s="131"/>
      <c r="E4" s="131"/>
      <c r="F4" s="131"/>
      <c r="G4" s="22" t="s">
        <v>3753</v>
      </c>
      <c r="H4" s="79" t="s">
        <v>4074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6" t="str">
        <f>IF(Identificação!B5=0,"",Identificação!B5)</f>
        <v>Compras e Outros Serviços</v>
      </c>
      <c r="D5" s="167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3">
        <f>SUMIFS(H12:H39953,B12:B39953,"&gt;0",H12:H39953,"&lt;&gt;0")</f>
        <v>2904000</v>
      </c>
      <c r="D6" s="164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1" t="s">
        <v>3754</v>
      </c>
      <c r="B10" s="151" t="s">
        <v>3755</v>
      </c>
      <c r="C10" s="151" t="s">
        <v>3677</v>
      </c>
      <c r="D10" s="153" t="s">
        <v>3756</v>
      </c>
      <c r="E10" s="168" t="s">
        <v>171</v>
      </c>
      <c r="F10" s="169"/>
      <c r="G10" s="169"/>
      <c r="H10" s="169"/>
      <c r="I10" s="169"/>
      <c r="J10" s="169"/>
      <c r="K10" s="169"/>
    </row>
    <row r="11" spans="1:12" customFormat="1" ht="45" x14ac:dyDescent="0.25">
      <c r="A11" s="152"/>
      <c r="B11" s="152"/>
      <c r="C11" s="152"/>
      <c r="D11" s="154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>
        <f>IF('Orçamento-base'!A12&gt;0,'Orçamento-base'!A12,"")</f>
        <v>1</v>
      </c>
      <c r="B12" s="111">
        <f>'Orçamento-base'!B12</f>
        <v>1</v>
      </c>
      <c r="C12" s="66" t="str">
        <f>IF('Orçamento-base'!C12&gt;0,'Orçamento-base'!C12,"")</f>
        <v>1.1</v>
      </c>
      <c r="D12" s="54" t="str">
        <f>IF('Orçamento-base'!G12&gt;0,'Orçamento-base'!G12,"")</f>
        <v>Mão de obra com fornec. de material e equipamento para os serv. de sinalização (eixo, bordo)</v>
      </c>
      <c r="E12" s="116">
        <f>IF('Orçamento-base'!H12&gt;0,'Orçamento-base'!H12,"")</f>
        <v>10000</v>
      </c>
      <c r="F12" s="54" t="str">
        <f>IF('Orçamento-base'!I12&gt;0,'Orçamento-base'!I12,"")</f>
        <v>m2</v>
      </c>
      <c r="G12" s="114">
        <v>3.9</v>
      </c>
      <c r="H12" s="54">
        <f>IFERROR(IF(E12*G12&lt;&gt;0,ROUND(ROUND(E12,4)*ROUND(G12,4),2),""),"")</f>
        <v>39000</v>
      </c>
      <c r="I12" s="98"/>
      <c r="J12" s="98"/>
      <c r="K12" s="46"/>
    </row>
    <row r="13" spans="1:12" x14ac:dyDescent="0.25">
      <c r="A13" s="66">
        <f>IF('Orçamento-base'!A13&gt;0,'Orçamento-base'!A13,"")</f>
        <v>1</v>
      </c>
      <c r="B13" s="111">
        <f>'Orçamento-base'!B13</f>
        <v>2</v>
      </c>
      <c r="C13" s="66" t="str">
        <f>IF('Orçamento-base'!C13&gt;0,'Orçamento-base'!C13,"")</f>
        <v>1.2</v>
      </c>
      <c r="D13" s="54" t="str">
        <f>IF('Orçamento-base'!G13&gt;0,'Orçamento-base'!G13,"")</f>
        <v>Mão de obra com fornec de mat.e equip. para os serv. de sinalização horizontal</v>
      </c>
      <c r="E13" s="116">
        <f>IF('Orçamento-base'!H13&gt;0,'Orçamento-base'!H13,"")</f>
        <v>10000</v>
      </c>
      <c r="F13" s="54" t="str">
        <f>IF('Orçamento-base'!I13&gt;0,'Orçamento-base'!I13,"")</f>
        <v>m2</v>
      </c>
      <c r="G13" s="114">
        <v>40</v>
      </c>
      <c r="H13" s="54">
        <f>IFERROR(IF(E13*G13&lt;&gt;0,ROUND(ROUND(E13,4)*ROUND(G13,4),2),""),"")</f>
        <v>400000</v>
      </c>
      <c r="I13" s="98"/>
      <c r="J13" s="98"/>
      <c r="K13" s="46"/>
      <c r="L13" s="40"/>
    </row>
    <row r="14" spans="1:12" x14ac:dyDescent="0.25">
      <c r="A14" s="111">
        <f>IF('Orçamento-base'!A14&gt;0,'Orçamento-base'!A14,"")</f>
        <v>1</v>
      </c>
      <c r="B14" s="111">
        <f>'Orçamento-base'!B14</f>
        <v>3</v>
      </c>
      <c r="C14" s="111" t="str">
        <f>IF('Orçamento-base'!C14&gt;0,'Orçamento-base'!C14,"")</f>
        <v>1.3</v>
      </c>
      <c r="D14" s="106" t="str">
        <f>IF('Orçamento-base'!G14&gt;0,'Orçamento-base'!G14,"")</f>
        <v>Mão de obra com fornec. de material e equip. para os serv. de sinal. o horizontal (ciclovia, na cor vermelha)</v>
      </c>
      <c r="E14" s="170">
        <f>IF('Orçamento-base'!H14&gt;0,'Orçamento-base'!H14,"")</f>
        <v>5000</v>
      </c>
      <c r="F14" s="106" t="str">
        <f>IF('Orçamento-base'!I14&gt;0,'Orçamento-base'!I14,"")</f>
        <v>m2</v>
      </c>
      <c r="G14" s="114">
        <v>41</v>
      </c>
      <c r="H14" s="106">
        <f t="shared" ref="H14:H65" si="0">IFERROR(IF(E14*G14&lt;&gt;0,ROUND(ROUND(E14,4)*ROUND(G14,4),2),""),"")</f>
        <v>205000</v>
      </c>
      <c r="I14" s="98"/>
      <c r="J14" s="98"/>
      <c r="K14" s="46"/>
    </row>
    <row r="15" spans="1:12" x14ac:dyDescent="0.25">
      <c r="A15" s="111">
        <f>IF('Orçamento-base'!A15&gt;0,'Orçamento-base'!A15,"")</f>
        <v>1</v>
      </c>
      <c r="B15" s="111">
        <f>'Orçamento-base'!B15</f>
        <v>4</v>
      </c>
      <c r="C15" s="111" t="str">
        <f>IF('Orçamento-base'!C15&gt;0,'Orçamento-base'!C15,"")</f>
        <v>1.4</v>
      </c>
      <c r="D15" s="106" t="str">
        <f>IF('Orçamento-base'!G15&gt;0,'Orçamento-base'!G15,"")</f>
        <v>Mão de obra com fornec. de mat. e equip. para os serviços de sinal. horizontal (fornec. e implantação de tachões</v>
      </c>
      <c r="E15" s="170">
        <f>IF('Orçamento-base'!H15&gt;0,'Orçamento-base'!H15,"")</f>
        <v>2000</v>
      </c>
      <c r="F15" s="106" t="str">
        <f>IF('Orçamento-base'!I15&gt;0,'Orçamento-base'!I15,"")</f>
        <v>un</v>
      </c>
      <c r="G15" s="114">
        <v>58</v>
      </c>
      <c r="H15" s="106">
        <f t="shared" si="0"/>
        <v>116000</v>
      </c>
      <c r="I15" s="98"/>
      <c r="J15" s="98"/>
      <c r="K15" s="46"/>
    </row>
    <row r="16" spans="1:12" x14ac:dyDescent="0.25">
      <c r="A16" s="111">
        <f>IF('Orçamento-base'!A16&gt;0,'Orçamento-base'!A16,"")</f>
        <v>1</v>
      </c>
      <c r="B16" s="111">
        <f>'Orçamento-base'!B16</f>
        <v>5</v>
      </c>
      <c r="C16" s="111" t="str">
        <f>IF('Orçamento-base'!C16&gt;0,'Orçamento-base'!C16,"")</f>
        <v>1.5</v>
      </c>
      <c r="D16" s="106" t="str">
        <f>IF('Orçamento-base'!G16&gt;0,'Orçamento-base'!G16,"")</f>
        <v xml:space="preserve">Mão de obra com fornec. de material e equip. para os serv. de sinal. horizontal (fornec. e implantação de tachinhas) </v>
      </c>
      <c r="E16" s="170">
        <f>IF('Orçamento-base'!H16&gt;0,'Orçamento-base'!H16,"")</f>
        <v>5000</v>
      </c>
      <c r="F16" s="106" t="str">
        <f>IF('Orçamento-base'!I16&gt;0,'Orçamento-base'!I16,"")</f>
        <v>un</v>
      </c>
      <c r="G16" s="114">
        <v>28</v>
      </c>
      <c r="H16" s="106">
        <f t="shared" si="0"/>
        <v>140000</v>
      </c>
      <c r="I16" s="98"/>
      <c r="J16" s="98"/>
      <c r="K16" s="46"/>
    </row>
    <row r="17" spans="1:11" x14ac:dyDescent="0.25">
      <c r="A17" s="111">
        <f>IF('Orçamento-base'!A17&gt;0,'Orçamento-base'!A17,"")</f>
        <v>1</v>
      </c>
      <c r="B17" s="111">
        <f>'Orçamento-base'!B17</f>
        <v>6</v>
      </c>
      <c r="C17" s="111" t="str">
        <f>IF('Orçamento-base'!C17&gt;0,'Orçamento-base'!C17,"")</f>
        <v>1.6</v>
      </c>
      <c r="D17" s="106" t="str">
        <f>IF('Orçamento-base'!G17&gt;0,'Orçamento-base'!G17,"")</f>
        <v>Mão de obra com fornecimento de material e equipamento para os serviços de pintura de meio fio</v>
      </c>
      <c r="E17" s="170">
        <f>IF('Orçamento-base'!H17&gt;0,'Orçamento-base'!H17,"")</f>
        <v>100000</v>
      </c>
      <c r="F17" s="106" t="str">
        <f>IF('Orçamento-base'!I17&gt;0,'Orçamento-base'!I17,"")</f>
        <v>m</v>
      </c>
      <c r="G17" s="114">
        <v>12</v>
      </c>
      <c r="H17" s="106">
        <f t="shared" si="0"/>
        <v>1200000</v>
      </c>
      <c r="I17" s="98"/>
      <c r="J17" s="98"/>
      <c r="K17" s="46"/>
    </row>
    <row r="18" spans="1:11" x14ac:dyDescent="0.25">
      <c r="A18" s="111">
        <f>IF('Orçamento-base'!A18&gt;0,'Orçamento-base'!A18,"")</f>
        <v>2</v>
      </c>
      <c r="B18" s="111">
        <f>'Orçamento-base'!B18</f>
        <v>7</v>
      </c>
      <c r="C18" s="111" t="str">
        <f>IF('Orçamento-base'!C18&gt;0,'Orçamento-base'!C18,"")</f>
        <v>2.1</v>
      </c>
      <c r="D18" s="106" t="str">
        <f>IF('Orçamento-base'!G18&gt;0,'Orçamento-base'!G18,"")</f>
        <v>Placa em aço galvanizado número 18 com Película GTP nas dimensões de 0,50x0,50</v>
      </c>
      <c r="E18" s="170">
        <f>IF('Orçamento-base'!H18&gt;0,'Orçamento-base'!H18,"")</f>
        <v>200</v>
      </c>
      <c r="F18" s="106" t="str">
        <f>IF('Orçamento-base'!I18&gt;0,'Orçamento-base'!I18,"")</f>
        <v>un</v>
      </c>
      <c r="G18" s="114">
        <v>210</v>
      </c>
      <c r="H18" s="106">
        <f t="shared" si="0"/>
        <v>42000</v>
      </c>
      <c r="I18" s="98"/>
      <c r="J18" s="98"/>
      <c r="K18" s="46"/>
    </row>
    <row r="19" spans="1:11" x14ac:dyDescent="0.25">
      <c r="A19" s="111">
        <f>IF('Orçamento-base'!A19&gt;0,'Orçamento-base'!A19,"")</f>
        <v>2</v>
      </c>
      <c r="B19" s="111">
        <f>'Orçamento-base'!B19</f>
        <v>8</v>
      </c>
      <c r="C19" s="111" t="str">
        <f>IF('Orçamento-base'!C19&gt;0,'Orçamento-base'!C19,"")</f>
        <v>2.2</v>
      </c>
      <c r="D19" s="106" t="str">
        <f>IF('Orçamento-base'!G19&gt;0,'Orçamento-base'!G19,"")</f>
        <v>Placa em aço galvanizado número 18 com Película GTP nas dimensões de 0,60x0,60</v>
      </c>
      <c r="E19" s="170">
        <f>IF('Orçamento-base'!H19&gt;0,'Orçamento-base'!H19,"")</f>
        <v>100</v>
      </c>
      <c r="F19" s="106" t="str">
        <f>IF('Orçamento-base'!I19&gt;0,'Orçamento-base'!I19,"")</f>
        <v>un</v>
      </c>
      <c r="G19" s="114">
        <v>300</v>
      </c>
      <c r="H19" s="106">
        <f t="shared" si="0"/>
        <v>30000</v>
      </c>
      <c r="I19" s="98"/>
      <c r="J19" s="98"/>
      <c r="K19" s="46"/>
    </row>
    <row r="20" spans="1:11" x14ac:dyDescent="0.25">
      <c r="A20" s="111">
        <f>IF('Orçamento-base'!A20&gt;0,'Orçamento-base'!A20,"")</f>
        <v>2</v>
      </c>
      <c r="B20" s="111">
        <f>'Orçamento-base'!B20</f>
        <v>9</v>
      </c>
      <c r="C20" s="111" t="str">
        <f>IF('Orçamento-base'!C20&gt;0,'Orçamento-base'!C20,"")</f>
        <v>2.3</v>
      </c>
      <c r="D20" s="106" t="str">
        <f>IF('Orçamento-base'!G20&gt;0,'Orçamento-base'!G20,"")</f>
        <v xml:space="preserve">Placa em aço galvanizado número 18 com Película GTP. </v>
      </c>
      <c r="E20" s="170">
        <f>IF('Orçamento-base'!H20&gt;0,'Orçamento-base'!H20,"")</f>
        <v>100</v>
      </c>
      <c r="F20" s="106" t="str">
        <f>IF('Orçamento-base'!I20&gt;0,'Orçamento-base'!I20,"")</f>
        <v>m2</v>
      </c>
      <c r="G20" s="114">
        <v>800</v>
      </c>
      <c r="H20" s="106">
        <f t="shared" si="0"/>
        <v>80000</v>
      </c>
      <c r="I20" s="98"/>
      <c r="J20" s="98"/>
      <c r="K20" s="46"/>
    </row>
    <row r="21" spans="1:11" x14ac:dyDescent="0.25">
      <c r="A21" s="111">
        <f>IF('Orçamento-base'!A21&gt;0,'Orçamento-base'!A21,"")</f>
        <v>2</v>
      </c>
      <c r="B21" s="111">
        <f>'Orçamento-base'!B21</f>
        <v>10</v>
      </c>
      <c r="C21" s="111" t="str">
        <f>IF('Orçamento-base'!C21&gt;0,'Orçamento-base'!C21,"")</f>
        <v>2.4</v>
      </c>
      <c r="D21" s="106" t="str">
        <f>IF('Orçamento-base'!G21&gt;0,'Orçamento-base'!G21,"")</f>
        <v>Suporte em aço galvanizado a fogo nas dimensões de 2"x2,00x3,00 mts</v>
      </c>
      <c r="E21" s="170">
        <f>IF('Orçamento-base'!H21&gt;0,'Orçamento-base'!H21,"")</f>
        <v>400</v>
      </c>
      <c r="F21" s="106" t="str">
        <f>IF('Orçamento-base'!I21&gt;0,'Orçamento-base'!I21,"")</f>
        <v>un</v>
      </c>
      <c r="G21" s="114">
        <v>400</v>
      </c>
      <c r="H21" s="106">
        <f t="shared" si="0"/>
        <v>160000</v>
      </c>
      <c r="I21" s="98"/>
      <c r="J21" s="98"/>
      <c r="K21" s="46"/>
    </row>
    <row r="22" spans="1:11" x14ac:dyDescent="0.25">
      <c r="A22" s="111">
        <f>IF('Orçamento-base'!A22&gt;0,'Orçamento-base'!A22,"")</f>
        <v>3</v>
      </c>
      <c r="B22" s="111">
        <f>'Orçamento-base'!B22</f>
        <v>11</v>
      </c>
      <c r="C22" s="111" t="str">
        <f>IF('Orçamento-base'!C22&gt;0,'Orçamento-base'!C22,"")</f>
        <v>3.1</v>
      </c>
      <c r="D22" s="106" t="str">
        <f>IF('Orçamento-base'!G22&gt;0,'Orçamento-base'!G22,"")</f>
        <v>SOLVENTE para diluir tinta de sinalização viária</v>
      </c>
      <c r="E22" s="170">
        <f>IF('Orçamento-base'!H22&gt;0,'Orçamento-base'!H22,"")</f>
        <v>100</v>
      </c>
      <c r="F22" s="106" t="str">
        <f>IF('Orçamento-base'!I22&gt;0,'Orçamento-base'!I22,"")</f>
        <v>bld</v>
      </c>
      <c r="G22" s="114">
        <v>530</v>
      </c>
      <c r="H22" s="106">
        <f t="shared" si="0"/>
        <v>53000</v>
      </c>
      <c r="I22" s="98"/>
      <c r="J22" s="98"/>
      <c r="K22" s="46"/>
    </row>
    <row r="23" spans="1:11" x14ac:dyDescent="0.25">
      <c r="A23" s="111">
        <f>IF('Orçamento-base'!A23&gt;0,'Orçamento-base'!A23,"")</f>
        <v>3</v>
      </c>
      <c r="B23" s="111">
        <f>'Orçamento-base'!B23</f>
        <v>12</v>
      </c>
      <c r="C23" s="111" t="str">
        <f>IF('Orçamento-base'!C23&gt;0,'Orçamento-base'!C23,"")</f>
        <v>3.2</v>
      </c>
      <c r="D23" s="106" t="str">
        <f>IF('Orçamento-base'!G23&gt;0,'Orçamento-base'!G23,"")</f>
        <v>Tinta à base de Metil metacrilato, Mono branco</v>
      </c>
      <c r="E23" s="170">
        <f>IF('Orçamento-base'!H23&gt;0,'Orçamento-base'!H23,"")</f>
        <v>250</v>
      </c>
      <c r="F23" s="106" t="str">
        <f>IF('Orçamento-base'!I23&gt;0,'Orçamento-base'!I23,"")</f>
        <v>bld</v>
      </c>
      <c r="G23" s="114">
        <v>620</v>
      </c>
      <c r="H23" s="106">
        <f t="shared" si="0"/>
        <v>155000</v>
      </c>
      <c r="I23" s="98"/>
      <c r="J23" s="98"/>
      <c r="K23" s="46"/>
    </row>
    <row r="24" spans="1:11" x14ac:dyDescent="0.25">
      <c r="A24" s="111">
        <f>IF('Orçamento-base'!A24&gt;0,'Orçamento-base'!A24,"")</f>
        <v>3</v>
      </c>
      <c r="B24" s="111">
        <f>'Orçamento-base'!B24</f>
        <v>13</v>
      </c>
      <c r="C24" s="111" t="str">
        <f>IF('Orçamento-base'!C24&gt;0,'Orçamento-base'!C24,"")</f>
        <v>3.3</v>
      </c>
      <c r="D24" s="106" t="str">
        <f>IF('Orçamento-base'!G24&gt;0,'Orçamento-base'!G24,"")</f>
        <v>Tinta à base de Metil metacrilato, Mono AMARELA</v>
      </c>
      <c r="E24" s="170">
        <f>IF('Orçamento-base'!H24&gt;0,'Orçamento-base'!H24,"")</f>
        <v>150</v>
      </c>
      <c r="F24" s="106" t="str">
        <f>IF('Orçamento-base'!I24&gt;0,'Orçamento-base'!I24,"")</f>
        <v>bld</v>
      </c>
      <c r="G24" s="114">
        <v>620</v>
      </c>
      <c r="H24" s="106">
        <f t="shared" si="0"/>
        <v>93000</v>
      </c>
      <c r="I24" s="98"/>
      <c r="J24" s="98"/>
      <c r="K24" s="46"/>
    </row>
    <row r="25" spans="1:11" x14ac:dyDescent="0.25">
      <c r="A25" s="111">
        <f>IF('Orçamento-base'!A25&gt;0,'Orçamento-base'!A25,"")</f>
        <v>3</v>
      </c>
      <c r="B25" s="111">
        <f>'Orçamento-base'!B25</f>
        <v>14</v>
      </c>
      <c r="C25" s="111" t="str">
        <f>IF('Orçamento-base'!C25&gt;0,'Orçamento-base'!C25,"")</f>
        <v>3.4</v>
      </c>
      <c r="D25" s="106" t="str">
        <f>IF('Orçamento-base'!G25&gt;0,'Orçamento-base'!G25,"")</f>
        <v>Tinta à base de Metil metacrilato, Mono  VERMELHA</v>
      </c>
      <c r="E25" s="170">
        <f>IF('Orçamento-base'!H25&gt;0,'Orçamento-base'!H25,"")</f>
        <v>100</v>
      </c>
      <c r="F25" s="106" t="str">
        <f>IF('Orçamento-base'!I25&gt;0,'Orçamento-base'!I25,"")</f>
        <v>bld</v>
      </c>
      <c r="G25" s="114">
        <v>630</v>
      </c>
      <c r="H25" s="106">
        <f t="shared" si="0"/>
        <v>63000</v>
      </c>
      <c r="I25" s="98"/>
      <c r="J25" s="98"/>
      <c r="K25" s="46"/>
    </row>
    <row r="26" spans="1:11" x14ac:dyDescent="0.25">
      <c r="A26" s="111">
        <f>IF('Orçamento-base'!A26&gt;0,'Orçamento-base'!A26,"")</f>
        <v>3</v>
      </c>
      <c r="B26" s="111">
        <f>'Orçamento-base'!B26</f>
        <v>15</v>
      </c>
      <c r="C26" s="111" t="str">
        <f>IF('Orçamento-base'!C26&gt;0,'Orçamento-base'!C26,"")</f>
        <v>3.5</v>
      </c>
      <c r="D26" s="106" t="str">
        <f>IF('Orçamento-base'!G26&gt;0,'Orçamento-base'!G26,"")</f>
        <v>Microesferas tipo II A.</v>
      </c>
      <c r="E26" s="170">
        <f>IF('Orçamento-base'!H26&gt;0,'Orçamento-base'!H26,"")</f>
        <v>100</v>
      </c>
      <c r="F26" s="106" t="str">
        <f>IF('Orçamento-base'!I26&gt;0,'Orçamento-base'!I26,"")</f>
        <v>bld</v>
      </c>
      <c r="G26" s="114">
        <v>510</v>
      </c>
      <c r="H26" s="106">
        <f t="shared" si="0"/>
        <v>51000</v>
      </c>
      <c r="I26" s="98"/>
      <c r="J26" s="98"/>
      <c r="K26" s="46"/>
    </row>
    <row r="27" spans="1:11" x14ac:dyDescent="0.25">
      <c r="A27" s="111">
        <f>IF('Orçamento-base'!A27&gt;0,'Orçamento-base'!A27,"")</f>
        <v>4</v>
      </c>
      <c r="B27" s="111">
        <f>'Orçamento-base'!B27</f>
        <v>16</v>
      </c>
      <c r="C27" s="111" t="str">
        <f>IF('Orçamento-base'!C27&gt;0,'Orçamento-base'!C27,"")</f>
        <v>4.1</v>
      </c>
      <c r="D27" s="106" t="str">
        <f>IF('Orçamento-base'!G27&gt;0,'Orçamento-base'!G27,"")</f>
        <v xml:space="preserve">Cone de sinalização 50 cm </v>
      </c>
      <c r="E27" s="170">
        <f>IF('Orçamento-base'!H27&gt;0,'Orçamento-base'!H27,"")</f>
        <v>300</v>
      </c>
      <c r="F27" s="106" t="str">
        <f>IF('Orçamento-base'!I27&gt;0,'Orçamento-base'!I27,"")</f>
        <v>un</v>
      </c>
      <c r="G27" s="114">
        <v>80</v>
      </c>
      <c r="H27" s="106">
        <f t="shared" si="0"/>
        <v>24000</v>
      </c>
      <c r="I27" s="98"/>
      <c r="J27" s="98"/>
      <c r="K27" s="46"/>
    </row>
    <row r="28" spans="1:11" x14ac:dyDescent="0.25">
      <c r="A28" s="111">
        <f>IF('Orçamento-base'!A28&gt;0,'Orçamento-base'!A28,"")</f>
        <v>4</v>
      </c>
      <c r="B28" s="111">
        <f>'Orçamento-base'!B28</f>
        <v>17</v>
      </c>
      <c r="C28" s="111" t="str">
        <f>IF('Orçamento-base'!C28&gt;0,'Orçamento-base'!C28,"")</f>
        <v>4.2</v>
      </c>
      <c r="D28" s="106" t="str">
        <f>IF('Orçamento-base'!G28&gt;0,'Orçamento-base'!G28,"")</f>
        <v>Cone de sinalização 50 cm refletivo</v>
      </c>
      <c r="E28" s="170">
        <f>IF('Orçamento-base'!H28&gt;0,'Orçamento-base'!H28,"")</f>
        <v>100</v>
      </c>
      <c r="F28" s="106" t="str">
        <f>IF('Orçamento-base'!I28&gt;0,'Orçamento-base'!I28,"")</f>
        <v>un</v>
      </c>
      <c r="G28" s="114">
        <v>90</v>
      </c>
      <c r="H28" s="106">
        <f t="shared" si="0"/>
        <v>9000</v>
      </c>
      <c r="I28" s="98"/>
      <c r="J28" s="98"/>
      <c r="K28" s="46"/>
    </row>
    <row r="29" spans="1:11" x14ac:dyDescent="0.25">
      <c r="A29" s="111">
        <f>IF('Orçamento-base'!A29&gt;0,'Orçamento-base'!A29,"")</f>
        <v>4</v>
      </c>
      <c r="B29" s="111">
        <f>'Orçamento-base'!B29</f>
        <v>18</v>
      </c>
      <c r="C29" s="111" t="str">
        <f>IF('Orçamento-base'!C29&gt;0,'Orçamento-base'!C29,"")</f>
        <v>4.3</v>
      </c>
      <c r="D29" s="106" t="str">
        <f>IF('Orçamento-base'!G29&gt;0,'Orçamento-base'!G29,"")</f>
        <v xml:space="preserve">Cone de sinalização 75 cm </v>
      </c>
      <c r="E29" s="170">
        <f>IF('Orçamento-base'!H29&gt;0,'Orçamento-base'!H29,"")</f>
        <v>100</v>
      </c>
      <c r="F29" s="106" t="str">
        <f>IF('Orçamento-base'!I29&gt;0,'Orçamento-base'!I29,"")</f>
        <v>un</v>
      </c>
      <c r="G29" s="114">
        <v>115</v>
      </c>
      <c r="H29" s="106">
        <f t="shared" si="0"/>
        <v>11500</v>
      </c>
      <c r="I29" s="98"/>
      <c r="J29" s="98"/>
      <c r="K29" s="46"/>
    </row>
    <row r="30" spans="1:11" x14ac:dyDescent="0.25">
      <c r="A30" s="111">
        <f>IF('Orçamento-base'!A30&gt;0,'Orçamento-base'!A30,"")</f>
        <v>4</v>
      </c>
      <c r="B30" s="111">
        <f>'Orçamento-base'!B30</f>
        <v>19</v>
      </c>
      <c r="C30" s="111" t="str">
        <f>IF('Orçamento-base'!C30&gt;0,'Orçamento-base'!C30,"")</f>
        <v>4.4</v>
      </c>
      <c r="D30" s="106" t="str">
        <f>IF('Orçamento-base'!G30&gt;0,'Orçamento-base'!G30,"")</f>
        <v xml:space="preserve">Cone de sinalização 75 cm  </v>
      </c>
      <c r="E30" s="170">
        <f>IF('Orçamento-base'!H30&gt;0,'Orçamento-base'!H30,"")</f>
        <v>200</v>
      </c>
      <c r="F30" s="106" t="str">
        <f>IF('Orçamento-base'!I30&gt;0,'Orçamento-base'!I30,"")</f>
        <v>un</v>
      </c>
      <c r="G30" s="114">
        <v>140</v>
      </c>
      <c r="H30" s="106">
        <f t="shared" si="0"/>
        <v>28000</v>
      </c>
      <c r="I30" s="98"/>
      <c r="J30" s="98"/>
      <c r="K30" s="46"/>
    </row>
    <row r="31" spans="1:11" x14ac:dyDescent="0.25">
      <c r="A31" s="111">
        <f>IF('Orçamento-base'!A31&gt;0,'Orçamento-base'!A31,"")</f>
        <v>4</v>
      </c>
      <c r="B31" s="111">
        <f>'Orçamento-base'!B31</f>
        <v>20</v>
      </c>
      <c r="C31" s="111" t="str">
        <f>IF('Orçamento-base'!C31&gt;0,'Orçamento-base'!C31,"")</f>
        <v>4.5</v>
      </c>
      <c r="D31" s="106" t="str">
        <f>IF('Orçamento-base'!G31&gt;0,'Orçamento-base'!G31,"")</f>
        <v>Fita de isolamento zebrada 200 metros</v>
      </c>
      <c r="E31" s="170">
        <f>IF('Orçamento-base'!H31&gt;0,'Orçamento-base'!H31,"")</f>
        <v>100</v>
      </c>
      <c r="F31" s="106" t="str">
        <f>IF('Orçamento-base'!I31&gt;0,'Orçamento-base'!I31,"")</f>
        <v>un</v>
      </c>
      <c r="G31" s="114">
        <v>45</v>
      </c>
      <c r="H31" s="106">
        <f t="shared" si="0"/>
        <v>4500</v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 t="str">
        <f>'Orçamento-base'!B32</f>
        <v/>
      </c>
      <c r="C32" s="111" t="str">
        <f>IF('Orçamento-base'!C32&gt;0,'Orçamento-base'!C32,"")</f>
        <v/>
      </c>
      <c r="D32" s="106" t="str">
        <f>IF('Orçamento-base'!G32&gt;0,'Orçamento-base'!G32,"")</f>
        <v/>
      </c>
      <c r="E32" s="170" t="str">
        <f>IF('Orçamento-base'!H32&gt;0,'Orçamento-base'!H32,"")</f>
        <v/>
      </c>
      <c r="F32" s="106" t="str">
        <f>IF('Orçamento-base'!I32&gt;0,'Orçamento-base'!I32,"")</f>
        <v/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 t="str">
        <f>'Orçamento-base'!B33</f>
        <v/>
      </c>
      <c r="C33" s="111" t="str">
        <f>IF('Orçamento-base'!C33&gt;0,'Orçamento-base'!C33,"")</f>
        <v/>
      </c>
      <c r="D33" s="106" t="str">
        <f>IF('Orçamento-base'!G33&gt;0,'Orçamento-base'!G33,"")</f>
        <v/>
      </c>
      <c r="E33" s="170" t="str">
        <f>IF('Orçamento-base'!H33&gt;0,'Orçamento-base'!H33,"")</f>
        <v/>
      </c>
      <c r="F33" s="106" t="str">
        <f>IF('Orçamento-base'!I33&gt;0,'Orçamento-base'!I33,"")</f>
        <v/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 t="str">
        <f>'Orçamento-base'!B34</f>
        <v/>
      </c>
      <c r="C34" s="111" t="str">
        <f>IF('Orçamento-base'!C34&gt;0,'Orçamento-base'!C34,"")</f>
        <v/>
      </c>
      <c r="D34" s="106" t="str">
        <f>IF('Orçamento-base'!G34&gt;0,'Orçamento-base'!G34,"")</f>
        <v/>
      </c>
      <c r="E34" s="170" t="str">
        <f>IF('Orçamento-base'!H34&gt;0,'Orçamento-base'!H34,"")</f>
        <v/>
      </c>
      <c r="F34" s="106" t="str">
        <f>IF('Orçamento-base'!I34&gt;0,'Orçamento-base'!I34,"")</f>
        <v/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 t="str">
        <f>'Orçamento-base'!B35</f>
        <v/>
      </c>
      <c r="C35" s="111" t="str">
        <f>IF('Orçamento-base'!C35&gt;0,'Orçamento-base'!C35,"")</f>
        <v/>
      </c>
      <c r="D35" s="106" t="str">
        <f>IF('Orçamento-base'!G35&gt;0,'Orçamento-base'!G35,"")</f>
        <v/>
      </c>
      <c r="E35" s="170" t="str">
        <f>IF('Orçamento-base'!H35&gt;0,'Orçamento-base'!H35,"")</f>
        <v/>
      </c>
      <c r="F35" s="106" t="str">
        <f>IF('Orçamento-base'!I35&gt;0,'Orçamento-base'!I35,"")</f>
        <v/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 t="str">
        <f>'Orçamento-base'!B36</f>
        <v/>
      </c>
      <c r="C36" s="111" t="str">
        <f>IF('Orçamento-base'!C36&gt;0,'Orçamento-base'!C36,"")</f>
        <v/>
      </c>
      <c r="D36" s="106" t="str">
        <f>IF('Orçamento-base'!G36&gt;0,'Orçamento-base'!G36,"")</f>
        <v/>
      </c>
      <c r="E36" s="170" t="str">
        <f>IF('Orçamento-base'!H36&gt;0,'Orçamento-base'!H36,"")</f>
        <v/>
      </c>
      <c r="F36" s="106" t="str">
        <f>IF('Orçamento-base'!I36&gt;0,'Orçamento-base'!I36,"")</f>
        <v/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 t="str">
        <f>'Orçamento-base'!B37</f>
        <v/>
      </c>
      <c r="C37" s="111" t="str">
        <f>IF('Orçamento-base'!C37&gt;0,'Orçamento-base'!C37,"")</f>
        <v/>
      </c>
      <c r="D37" s="106" t="str">
        <f>IF('Orçamento-base'!G37&gt;0,'Orçamento-base'!G37,"")</f>
        <v/>
      </c>
      <c r="E37" s="170" t="str">
        <f>IF('Orçamento-base'!H37&gt;0,'Orçamento-base'!H37,"")</f>
        <v/>
      </c>
      <c r="F37" s="106" t="str">
        <f>IF('Orçamento-base'!I37&gt;0,'Orçamento-base'!I37,"")</f>
        <v/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 t="str">
        <f>'Orçamento-base'!B38</f>
        <v/>
      </c>
      <c r="C38" s="111" t="str">
        <f>IF('Orçamento-base'!C38&gt;0,'Orçamento-base'!C38,"")</f>
        <v/>
      </c>
      <c r="D38" s="106" t="str">
        <f>IF('Orçamento-base'!G38&gt;0,'Orçamento-base'!G38,"")</f>
        <v/>
      </c>
      <c r="E38" s="170" t="str">
        <f>IF('Orçamento-base'!H38&gt;0,'Orçamento-base'!H38,"")</f>
        <v/>
      </c>
      <c r="F38" s="106" t="str">
        <f>IF('Orçamento-base'!I38&gt;0,'Orçamento-base'!I38,"")</f>
        <v/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 t="str">
        <f>'Orçamento-base'!B39</f>
        <v/>
      </c>
      <c r="C39" s="111" t="str">
        <f>IF('Orçamento-base'!C39&gt;0,'Orçamento-base'!C39,"")</f>
        <v/>
      </c>
      <c r="D39" s="106" t="str">
        <f>IF('Orçamento-base'!G39&gt;0,'Orçamento-base'!G39,"")</f>
        <v/>
      </c>
      <c r="E39" s="170" t="str">
        <f>IF('Orçamento-base'!H39&gt;0,'Orçamento-base'!H39,"")</f>
        <v/>
      </c>
      <c r="F39" s="106" t="str">
        <f>IF('Orçamento-base'!I39&gt;0,'Orçamento-base'!I39,"")</f>
        <v/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 t="str">
        <f>'Orçamento-base'!B40</f>
        <v/>
      </c>
      <c r="C40" s="111" t="str">
        <f>IF('Orçamento-base'!C40&gt;0,'Orçamento-base'!C40,"")</f>
        <v/>
      </c>
      <c r="D40" s="106" t="str">
        <f>IF('Orçamento-base'!G40&gt;0,'Orçamento-base'!G40,"")</f>
        <v/>
      </c>
      <c r="E40" s="170" t="str">
        <f>IF('Orçamento-base'!H40&gt;0,'Orçamento-base'!H40,"")</f>
        <v/>
      </c>
      <c r="F40" s="106" t="str">
        <f>IF('Orçamento-base'!I40&gt;0,'Orçamento-base'!I40,"")</f>
        <v/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 t="str">
        <f>'Orçamento-base'!B41</f>
        <v/>
      </c>
      <c r="C41" s="111" t="str">
        <f>IF('Orçamento-base'!C41&gt;0,'Orçamento-base'!C41,"")</f>
        <v/>
      </c>
      <c r="D41" s="106" t="str">
        <f>IF('Orçamento-base'!G41&gt;0,'Orçamento-base'!G41,"")</f>
        <v/>
      </c>
      <c r="E41" s="170" t="str">
        <f>IF('Orçamento-base'!H41&gt;0,'Orçamento-base'!H41,"")</f>
        <v/>
      </c>
      <c r="F41" s="106" t="str">
        <f>IF('Orçamento-base'!I41&gt;0,'Orçamento-base'!I41,"")</f>
        <v/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 t="str">
        <f>'Orçamento-base'!B42</f>
        <v/>
      </c>
      <c r="C42" s="111" t="str">
        <f>IF('Orçamento-base'!C42&gt;0,'Orçamento-base'!C42,"")</f>
        <v/>
      </c>
      <c r="D42" s="106" t="str">
        <f>IF('Orçamento-base'!G42&gt;0,'Orçamento-base'!G42,"")</f>
        <v/>
      </c>
      <c r="E42" s="170" t="str">
        <f>IF('Orçamento-base'!H42&gt;0,'Orçamento-base'!H42,"")</f>
        <v/>
      </c>
      <c r="F42" s="106" t="str">
        <f>IF('Orçamento-base'!I42&gt;0,'Orçamento-base'!I42,"")</f>
        <v/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 t="str">
        <f>'Orçamento-base'!B43</f>
        <v/>
      </c>
      <c r="C43" s="111" t="str">
        <f>IF('Orçamento-base'!C43&gt;0,'Orçamento-base'!C43,"")</f>
        <v/>
      </c>
      <c r="D43" s="106" t="str">
        <f>IF('Orçamento-base'!G43&gt;0,'Orçamento-base'!G43,"")</f>
        <v/>
      </c>
      <c r="E43" s="170" t="str">
        <f>IF('Orçamento-base'!H43&gt;0,'Orçamento-base'!H43,"")</f>
        <v/>
      </c>
      <c r="F43" s="106" t="str">
        <f>IF('Orçamento-base'!I43&gt;0,'Orçamento-base'!I43,"")</f>
        <v/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 t="str">
        <f>'Orçamento-base'!B44</f>
        <v/>
      </c>
      <c r="C44" s="111" t="str">
        <f>IF('Orçamento-base'!C44&gt;0,'Orçamento-base'!C44,"")</f>
        <v/>
      </c>
      <c r="D44" s="106" t="str">
        <f>IF('Orçamento-base'!G44&gt;0,'Orçamento-base'!G44,"")</f>
        <v/>
      </c>
      <c r="E44" s="170" t="str">
        <f>IF('Orçamento-base'!H44&gt;0,'Orçamento-base'!H44,"")</f>
        <v/>
      </c>
      <c r="F44" s="106" t="str">
        <f>IF('Orçamento-base'!I44&gt;0,'Orçamento-base'!I44,"")</f>
        <v/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 t="str">
        <f>'Orçamento-base'!B45</f>
        <v/>
      </c>
      <c r="C45" s="111" t="str">
        <f>IF('Orçamento-base'!C45&gt;0,'Orçamento-base'!C45,"")</f>
        <v/>
      </c>
      <c r="D45" s="106" t="str">
        <f>IF('Orçamento-base'!G45&gt;0,'Orçamento-base'!G45,"")</f>
        <v/>
      </c>
      <c r="E45" s="170" t="str">
        <f>IF('Orçamento-base'!H45&gt;0,'Orçamento-base'!H45,"")</f>
        <v/>
      </c>
      <c r="F45" s="106" t="str">
        <f>IF('Orçamento-base'!I45&gt;0,'Orçamento-base'!I45,"")</f>
        <v/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70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70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70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70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70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70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70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70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70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70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70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70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70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 t="str">
        <f>'Orçamento-base'!B59</f>
        <v/>
      </c>
      <c r="C59" s="111" t="str">
        <f>IF('Orçamento-base'!C59&gt;0,'Orçamento-base'!C59,"")</f>
        <v/>
      </c>
      <c r="D59" s="106" t="str">
        <f>IF('Orçamento-base'!G59&gt;0,'Orçamento-base'!G59,"")</f>
        <v/>
      </c>
      <c r="E59" s="170" t="str">
        <f>IF('Orçamento-base'!H59&gt;0,'Orçamento-base'!H59,"")</f>
        <v/>
      </c>
      <c r="F59" s="106" t="str">
        <f>IF('Orçamento-base'!I59&gt;0,'Orçamento-base'!I59,"")</f>
        <v/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 t="str">
        <f>'Orçamento-base'!B60</f>
        <v/>
      </c>
      <c r="C60" s="111" t="str">
        <f>IF('Orçamento-base'!C60&gt;0,'Orçamento-base'!C60,"")</f>
        <v/>
      </c>
      <c r="D60" s="106" t="str">
        <f>IF('Orçamento-base'!G60&gt;0,'Orçamento-base'!G60,"")</f>
        <v/>
      </c>
      <c r="E60" s="170" t="str">
        <f>IF('Orçamento-base'!H60&gt;0,'Orçamento-base'!H60,"")</f>
        <v/>
      </c>
      <c r="F60" s="106" t="str">
        <f>IF('Orçamento-base'!I60&gt;0,'Orçamento-base'!I60,"")</f>
        <v/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 t="str">
        <f>'Orçamento-base'!B61</f>
        <v/>
      </c>
      <c r="C61" s="111" t="str">
        <f>IF('Orçamento-base'!C61&gt;0,'Orçamento-base'!C61,"")</f>
        <v/>
      </c>
      <c r="D61" s="106" t="str">
        <f>IF('Orçamento-base'!G61&gt;0,'Orçamento-base'!G61,"")</f>
        <v/>
      </c>
      <c r="E61" s="170" t="str">
        <f>IF('Orçamento-base'!H61&gt;0,'Orçamento-base'!H61,"")</f>
        <v/>
      </c>
      <c r="F61" s="106" t="str">
        <f>IF('Orçamento-base'!I61&gt;0,'Orçamento-base'!I61,"")</f>
        <v/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 t="str">
        <f>'Orçamento-base'!B62</f>
        <v/>
      </c>
      <c r="C62" s="111" t="str">
        <f>IF('Orçamento-base'!C62&gt;0,'Orçamento-base'!C62,"")</f>
        <v/>
      </c>
      <c r="D62" s="106" t="str">
        <f>IF('Orçamento-base'!G62&gt;0,'Orçamento-base'!G62,"")</f>
        <v/>
      </c>
      <c r="E62" s="170" t="str">
        <f>IF('Orçamento-base'!H62&gt;0,'Orçamento-base'!H62,"")</f>
        <v/>
      </c>
      <c r="F62" s="106" t="str">
        <f>IF('Orçamento-base'!I62&gt;0,'Orçamento-base'!I62,"")</f>
        <v/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 t="str">
        <f>'Orçamento-base'!B63</f>
        <v/>
      </c>
      <c r="C63" s="111" t="str">
        <f>IF('Orçamento-base'!C63&gt;0,'Orçamento-base'!C63,"")</f>
        <v/>
      </c>
      <c r="D63" s="106" t="str">
        <f>IF('Orçamento-base'!G63&gt;0,'Orçamento-base'!G63,"")</f>
        <v/>
      </c>
      <c r="E63" s="170" t="str">
        <f>IF('Orçamento-base'!H63&gt;0,'Orçamento-base'!H63,"")</f>
        <v/>
      </c>
      <c r="F63" s="106" t="str">
        <f>IF('Orçamento-base'!I63&gt;0,'Orçamento-base'!I63,"")</f>
        <v/>
      </c>
      <c r="G63" s="114"/>
      <c r="H63" s="106" t="str">
        <f t="shared" si="0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 t="str">
        <f>'Orçamento-base'!B64</f>
        <v/>
      </c>
      <c r="C64" s="111" t="str">
        <f>IF('Orçamento-base'!C64&gt;0,'Orçamento-base'!C64,"")</f>
        <v/>
      </c>
      <c r="D64" s="106" t="str">
        <f>IF('Orçamento-base'!G64&gt;0,'Orçamento-base'!G64,"")</f>
        <v/>
      </c>
      <c r="E64" s="170" t="str">
        <f>IF('Orçamento-base'!H64&gt;0,'Orçamento-base'!H64,"")</f>
        <v/>
      </c>
      <c r="F64" s="106" t="str">
        <f>IF('Orçamento-base'!I64&gt;0,'Orçamento-base'!I64,"")</f>
        <v/>
      </c>
      <c r="G64" s="114"/>
      <c r="H64" s="106" t="str">
        <f t="shared" si="0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 t="str">
        <f>'Orçamento-base'!B65</f>
        <v/>
      </c>
      <c r="C65" s="111" t="str">
        <f>IF('Orçamento-base'!C65&gt;0,'Orçamento-base'!C65,"")</f>
        <v/>
      </c>
      <c r="D65" s="106" t="str">
        <f>IF('Orçamento-base'!G65&gt;0,'Orçamento-base'!G65,"")</f>
        <v/>
      </c>
      <c r="E65" s="170" t="str">
        <f>IF('Orçamento-base'!H65&gt;0,'Orçamento-base'!H65,"")</f>
        <v/>
      </c>
      <c r="F65" s="106" t="str">
        <f>IF('Orçamento-base'!I65&gt;0,'Orçamento-base'!I65,"")</f>
        <v/>
      </c>
      <c r="G65" s="114"/>
      <c r="H65" s="106" t="str">
        <f t="shared" si="0"/>
        <v/>
      </c>
      <c r="I65" s="98"/>
      <c r="J65" s="98"/>
      <c r="K65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 t="str">
        <f>IF(A2=$F$2,B2,"")</f>
        <v/>
      </c>
      <c r="F2" t="str">
        <f>IF(Identificação!$B$5=0,"",Identificação!$B$5)</f>
        <v>Compras e Outros Serviços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>
        <f t="shared" ref="E3:E66" si="0">IF(A3=$F$2,B3,"")</f>
        <v>2</v>
      </c>
      <c r="G3">
        <f t="shared" ref="G3:G66" si="1">IFERROR(SMALL($E$2:$E$250,D3),"")</f>
        <v>3</v>
      </c>
      <c r="H3" t="str">
        <f>IFERROR(VLOOKUP(G3,base!$C$2:$D$133,2,FALSE),"")</f>
        <v>servicos técnicos: projetos/auditorias/ consultorias/assessorias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>
        <f t="shared" si="0"/>
        <v>3</v>
      </c>
      <c r="G4">
        <f t="shared" si="1"/>
        <v>31</v>
      </c>
      <c r="H4" t="str">
        <f>IFERROR(VLOOKUP(G4,base!$C$2:$D$133,2,FALSE),"")</f>
        <v>servicos: terceirizacao de mao-de-obra especializada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34</v>
      </c>
      <c r="H5" t="str">
        <f>IFERROR(VLOOKUP(G5,base!$C$2:$D$133,2,FALSE),"")</f>
        <v>materiais/ suprimentos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35</v>
      </c>
      <c r="H6" t="str">
        <f>IFERROR(VLOOKUP(G6,base!$C$2:$D$133,2,FALSE),"")</f>
        <v>equipamentos p/informatica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37</v>
      </c>
      <c r="H7" t="str">
        <f>IFERROR(VLOOKUP(G7,base!$C$2:$D$133,2,FALSE),"")</f>
        <v>servicos: terceirizacao de mao-de-obra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42</v>
      </c>
      <c r="H8" t="str">
        <f>IFERROR(VLOOKUP(G8,base!$C$2:$D$133,2,FALSE),"")</f>
        <v>servicos: transporte de cargas e passageiros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45</v>
      </c>
      <c r="H9" t="str">
        <f>IFERROR(VLOOKUP(G9,base!$C$2:$D$133,2,FALSE),"")</f>
        <v>servicos: graficos/similares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47</v>
      </c>
      <c r="H10" t="str">
        <f>IFERROR(VLOOKUP(G10,base!$C$2:$D$133,2,FALSE),"")</f>
        <v>servicos: som, imagem e programacao visual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52</v>
      </c>
      <c r="H11" t="str">
        <f>IFERROR(VLOOKUP(G11,base!$C$2:$D$133,2,FALSE),"")</f>
        <v>servicos: manutencao de veiculos, equipamentos e aeronaves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57</v>
      </c>
      <c r="H12" t="str">
        <f>IFERROR(VLOOKUP(G12,base!$C$2:$D$133,2,FALSE),"")</f>
        <v>servicos: manut/equip/escrit/eletrodomesticos/refrigeracao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59</v>
      </c>
      <c r="H13" t="str">
        <f>IFERROR(VLOOKUP(G13,base!$C$2:$D$133,2,FALSE),"")</f>
        <v>servicos: serralheria/marcen./carpin./metalurgica/fundicao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62</v>
      </c>
      <c r="H14" t="str">
        <f>IFERROR(VLOOKUP(G14,base!$C$2:$D$133,2,FALSE),"")</f>
        <v>servicos: locacao de veiculos, equipamentos e aeronaves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64</v>
      </c>
      <c r="H15" t="str">
        <f>IFERROR(VLOOKUP(G15,base!$C$2:$D$133,2,FALSE),"")</f>
        <v>aquisição de imoveis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70</v>
      </c>
      <c r="H16" t="str">
        <f>IFERROR(VLOOKUP(G16,base!$C$2:$D$133,2,FALSE),"")</f>
        <v>maquinas p/autenticar/registrar/franquear e similares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72</v>
      </c>
      <c r="H17" t="str">
        <f>IFERROR(VLOOKUP(G17,base!$C$2:$D$133,2,FALSE),"")</f>
        <v>servicos: vigilancia/seguranca/transporte de valores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77</v>
      </c>
      <c r="H18" t="str">
        <f>IFERROR(VLOOKUP(G18,base!$C$2:$D$133,2,FALSE),"")</f>
        <v>servicos: alimentacao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>
        <f t="shared" si="0"/>
        <v>31</v>
      </c>
      <c r="G19">
        <f t="shared" si="1"/>
        <v>82</v>
      </c>
      <c r="H19" t="str">
        <f>IFERROR(VLOOKUP(G19,base!$C$2:$D$133,2,FALSE),"")</f>
        <v>servicos: hotelaria/agencias de viagem e turismo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97</v>
      </c>
      <c r="H20" t="str">
        <f>IFERROR(VLOOKUP(G20,base!$C$2:$D$133,2,FALSE),"")</f>
        <v>servicos: bilheteria / estacionamento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 t="str">
        <f t="shared" si="0"/>
        <v/>
      </c>
      <c r="G21">
        <f t="shared" si="1"/>
        <v>105</v>
      </c>
      <c r="H21" t="str">
        <f>IFERROR(VLOOKUP(G21,base!$C$2:$D$133,2,FALSE),"")</f>
        <v>livros/publicacoes/revistas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 t="str">
        <f t="shared" si="0"/>
        <v/>
      </c>
      <c r="G22">
        <f t="shared" si="1"/>
        <v>107</v>
      </c>
      <c r="H22" t="str">
        <f>IFERROR(VLOOKUP(G22,base!$C$2:$D$133,2,FALSE),"")</f>
        <v>servicos: seguros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>
        <f t="shared" si="0"/>
        <v>34</v>
      </c>
      <c r="G23">
        <f t="shared" si="1"/>
        <v>112</v>
      </c>
      <c r="H23" t="str">
        <f>IFERROR(VLOOKUP(G23,base!$C$2:$D$133,2,FALSE),"")</f>
        <v>servicos: contratacao parceria/invest./arrend/merchandising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 t="str">
        <f t="shared" si="0"/>
        <v/>
      </c>
      <c r="G24">
        <f t="shared" si="1"/>
        <v>113</v>
      </c>
      <c r="H24" t="str">
        <f>IFERROR(VLOOKUP(G24,base!$C$2:$D$133,2,FALSE),"")</f>
        <v>servicos: contratacao instituicao de ensino superior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>
        <f t="shared" si="0"/>
        <v>35</v>
      </c>
      <c r="G25">
        <f t="shared" si="1"/>
        <v>117</v>
      </c>
      <c r="H25" t="str">
        <f>IFERROR(VLOOKUP(G25,base!$C$2:$D$133,2,FALSE),"")</f>
        <v>servicos: informatica-software/hardware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>
        <f t="shared" si="0"/>
        <v>37</v>
      </c>
      <c r="G26">
        <f t="shared" si="1"/>
        <v>120</v>
      </c>
      <c r="H26" t="str">
        <f>IFERROR(VLOOKUP(G26,base!$C$2:$D$133,2,FALSE),"")</f>
        <v>papel/papelao/cartao/cartolina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122</v>
      </c>
      <c r="H27" t="str">
        <f>IFERROR(VLOOKUP(G27,base!$C$2:$D$133,2,FALSE),"")</f>
        <v>servicos: fornecimento de vales/tickets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>
        <f t="shared" si="0"/>
        <v>42</v>
      </c>
      <c r="G28">
        <f t="shared" si="1"/>
        <v>127</v>
      </c>
      <c r="H28" t="str">
        <f>IFERROR(VLOOKUP(G28,base!$C$2:$D$133,2,FALSE),"")</f>
        <v>servicos: analises clinicas/laborat. e exames medicos/odont.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140</v>
      </c>
      <c r="H29" t="str">
        <f>IFERROR(VLOOKUP(G29,base!$C$2:$D$133,2,FALSE),"")</f>
        <v>equipamentos/materiais p/recreacao/deficientes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>
        <f t="shared" si="0"/>
        <v>45</v>
      </c>
      <c r="G30">
        <f t="shared" si="1"/>
        <v>150</v>
      </c>
      <c r="H30" t="str">
        <f>IFERROR(VLOOKUP(G30,base!$C$2:$D$133,2,FALSE),"")</f>
        <v>instrumentos musicais/componentes/acessorios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160</v>
      </c>
      <c r="H31" t="str">
        <f>IFERROR(VLOOKUP(G31,base!$C$2:$D$133,2,FALSE),"")</f>
        <v>equipamentos/materiais esportivos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>
        <f t="shared" si="0"/>
        <v>47</v>
      </c>
      <c r="G32">
        <f t="shared" si="1"/>
        <v>185</v>
      </c>
      <c r="H32" t="str">
        <f>IFERROR(VLOOKUP(G32,base!$C$2:$D$133,2,FALSE),"")</f>
        <v>embalagens em geral/cordas/barbantes/fitas (exceto p/med.)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205</v>
      </c>
      <c r="H33" t="str">
        <f>IFERROR(VLOOKUP(G33,base!$C$2:$D$133,2,FALSE),"")</f>
        <v>bandeiras/flamulas/acessorios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>
        <f t="shared" si="0"/>
        <v>52</v>
      </c>
      <c r="G34">
        <f t="shared" si="1"/>
        <v>215</v>
      </c>
      <c r="H34" t="str">
        <f>IFERROR(VLOOKUP(G34,base!$C$2:$D$133,2,FALSE),"")</f>
        <v>servicos: insignias/brasoes/escudos/medalhas/trofeus/brindes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245</v>
      </c>
      <c r="H35" t="str">
        <f>IFERROR(VLOOKUP(G35,base!$C$2:$D$133,2,FALSE),"")</f>
        <v>vestuarios/uniformes (exceto vestuario de seguranca)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>
        <f t="shared" si="0"/>
        <v>57</v>
      </c>
      <c r="G36">
        <f t="shared" si="1"/>
        <v>250</v>
      </c>
      <c r="H36" t="str">
        <f>IFERROR(VLOOKUP(G36,base!$C$2:$D$133,2,FALSE),"")</f>
        <v>calcados/bolsas/malas/mochila (exceto de seguranca)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255</v>
      </c>
      <c r="H37" t="str">
        <f>IFERROR(VLOOKUP(G37,base!$C$2:$D$133,2,FALSE),"")</f>
        <v>materiais de armarinho/aviamentos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>
        <f t="shared" si="0"/>
        <v>59</v>
      </c>
      <c r="G38">
        <f t="shared" si="1"/>
        <v>260</v>
      </c>
      <c r="H38" t="str">
        <f>IFERROR(VLOOKUP(G38,base!$C$2:$D$133,2,FALSE),"")</f>
        <v>materiais p/cama/mesa/banho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270</v>
      </c>
      <c r="H39" t="str">
        <f>IFERROR(VLOOKUP(G39,base!$C$2:$D$133,2,FALSE),"")</f>
        <v>equipamentos/materiais p/microfilmagem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>
        <f t="shared" si="0"/>
        <v>62</v>
      </c>
      <c r="G40">
        <f t="shared" si="1"/>
        <v>285</v>
      </c>
      <c r="H40" t="str">
        <f>IFERROR(VLOOKUP(G40,base!$C$2:$D$133,2,FALSE),"")</f>
        <v>eletrodomesticos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290</v>
      </c>
      <c r="H41" t="str">
        <f>IFERROR(VLOOKUP(G41,base!$C$2:$D$133,2,FALSE),"")</f>
        <v>equipamentos/componentes/acessorios p/climatizacao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295</v>
      </c>
      <c r="H42" t="str">
        <f>IFERROR(VLOOKUP(G42,base!$C$2:$D$133,2,FALSE),"")</f>
        <v>equipamentos/materiais/acessorios p/projecao/video/foto/som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 t="str">
        <f t="shared" si="0"/>
        <v/>
      </c>
      <c r="G43">
        <f t="shared" si="1"/>
        <v>320</v>
      </c>
      <c r="H43" t="str">
        <f>IFERROR(VLOOKUP(G43,base!$C$2:$D$133,2,FALSE),"")</f>
        <v>moveis/estofados/componentes em geral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>
        <f t="shared" si="0"/>
        <v>64</v>
      </c>
      <c r="G44">
        <f t="shared" si="1"/>
        <v>345</v>
      </c>
      <c r="H44" t="str">
        <f>IFERROR(VLOOKUP(G44,base!$C$2:$D$133,2,FALSE),"")</f>
        <v>colchoes/colchonetes/travesseiros/almofadas/revestimentos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 t="str">
        <f t="shared" si="0"/>
        <v/>
      </c>
      <c r="G45">
        <f t="shared" si="1"/>
        <v>350</v>
      </c>
      <c r="H45" t="str">
        <f>IFERROR(VLOOKUP(G45,base!$C$2:$D$133,2,FALSE),"")</f>
        <v>equipamentos/materiais/acessorios p/uso comercial/industrial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>
        <f t="shared" si="0"/>
        <v>70</v>
      </c>
      <c r="G46">
        <f t="shared" si="1"/>
        <v>360</v>
      </c>
      <c r="H46" t="str">
        <f>IFERROR(VLOOKUP(G46,base!$C$2:$D$133,2,FALSE),"")</f>
        <v>utensilios e materiais descartaveis p/copa/cozinha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>
        <f t="shared" si="0"/>
        <v>72</v>
      </c>
      <c r="G47">
        <f t="shared" si="1"/>
        <v>380</v>
      </c>
      <c r="H47" t="str">
        <f>IFERROR(VLOOKUP(G47,base!$C$2:$D$133,2,FALSE),"")</f>
        <v>equipamentos/materiais p/limpeza/higiene (uso geral)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390</v>
      </c>
      <c r="H48" t="str">
        <f>IFERROR(VLOOKUP(G48,base!$C$2:$D$133,2,FALSE),"")</f>
        <v>equipamentos/acessorios p/acampamento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>
        <f t="shared" si="0"/>
        <v>77</v>
      </c>
      <c r="G49">
        <f t="shared" si="1"/>
        <v>395</v>
      </c>
      <c r="H49" t="str">
        <f>IFERROR(VLOOKUP(G49,base!$C$2:$D$133,2,FALSE),"")</f>
        <v>equipamentos/componentes/acessorios p/radiotelecomunicacao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397</v>
      </c>
      <c r="H50" t="str">
        <f>IFERROR(VLOOKUP(G50,base!$C$2:$D$133,2,FALSE),"")</f>
        <v>equipamentos/componentes/acessorios p/radiodifusao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>
        <f t="shared" si="0"/>
        <v>82</v>
      </c>
      <c r="G51">
        <f t="shared" si="1"/>
        <v>400</v>
      </c>
      <c r="H51" t="str">
        <f>IFERROR(VLOOKUP(G51,base!$C$2:$D$133,2,FALSE),"")</f>
        <v>equipamentos/componentes/acessorios p/telefonia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405</v>
      </c>
      <c r="H52" t="str">
        <f>IFERROR(VLOOKUP(G52,base!$C$2:$D$133,2,FALSE),"")</f>
        <v>equipamentos/componentes/acessorios p/medicao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>
        <f t="shared" si="0"/>
        <v>97</v>
      </c>
      <c r="G53">
        <f t="shared" si="1"/>
        <v>410</v>
      </c>
      <c r="H53" t="str">
        <f>IFERROR(VLOOKUP(G53,base!$C$2:$D$133,2,FALSE),"")</f>
        <v>equipamentos p/geracao/distribuicao de energia eletrica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420</v>
      </c>
      <c r="H54" t="str">
        <f>IFERROR(VLOOKUP(G54,base!$C$2:$D$133,2,FALSE),"")</f>
        <v>componentes p/equipamentos eletricos/eletronicos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 t="str">
        <f t="shared" si="0"/>
        <v/>
      </c>
      <c r="G55">
        <f t="shared" si="1"/>
        <v>428</v>
      </c>
      <c r="H55" t="str">
        <f>IFERROR(VLOOKUP(G55,base!$C$2:$D$133,2,FALSE),"")</f>
        <v>equipamentos p/controle de pessoal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>
        <f t="shared" si="0"/>
        <v>105</v>
      </c>
      <c r="G56">
        <f t="shared" si="1"/>
        <v>435</v>
      </c>
      <c r="H56" t="str">
        <f>IFERROR(VLOOKUP(G56,base!$C$2:$D$133,2,FALSE),"")</f>
        <v>equipamentos/componentes/acessorios p/solda (em geral)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>
        <f t="shared" si="0"/>
        <v>107</v>
      </c>
      <c r="G57">
        <f t="shared" si="1"/>
        <v>440</v>
      </c>
      <c r="H57" t="str">
        <f>IFERROR(VLOOKUP(G57,base!$C$2:$D$133,2,FALSE),"")</f>
        <v>feramentas manuais (uso geral)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445</v>
      </c>
      <c r="H58" t="str">
        <f>IFERROR(VLOOKUP(G58,base!$C$2:$D$133,2,FALSE),"")</f>
        <v>equipamentos eletricos p/oficinas (uso geral)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>
        <f t="shared" si="0"/>
        <v>112</v>
      </c>
      <c r="G59">
        <f t="shared" si="1"/>
        <v>450</v>
      </c>
      <c r="H59" t="str">
        <f>IFERROR(VLOOKUP(G59,base!$C$2:$D$133,2,FALSE),"")</f>
        <v>ferragens/abrasivos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452</v>
      </c>
      <c r="H60" t="str">
        <f>IFERROR(VLOOKUP(G60,base!$C$2:$D$133,2,FALSE),"")</f>
        <v>arames/telas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>
        <f t="shared" si="0"/>
        <v>113</v>
      </c>
      <c r="G61">
        <f t="shared" si="1"/>
        <v>460</v>
      </c>
      <c r="H61" t="str">
        <f>IFERROR(VLOOKUP(G61,base!$C$2:$D$133,2,FALSE),"")</f>
        <v>madeiras em geral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461</v>
      </c>
      <c r="H62" t="str">
        <f>IFERROR(VLOOKUP(G62,base!$C$2:$D$133,2,FALSE),"")</f>
        <v>materia-prima plastica/sintetica/borracha/derivados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>
        <f t="shared" si="0"/>
        <v>117</v>
      </c>
      <c r="G63">
        <f t="shared" si="1"/>
        <v>463</v>
      </c>
      <c r="H63" t="str">
        <f>IFERROR(VLOOKUP(G63,base!$C$2:$D$133,2,FALSE),"")</f>
        <v>materia-prima p/metalurgia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465</v>
      </c>
      <c r="H64" t="str">
        <f>IFERROR(VLOOKUP(G64,base!$C$2:$D$133,2,FALSE),"")</f>
        <v>equipamentos/materiais p/construcao civil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 t="str">
        <f t="shared" si="0"/>
        <v/>
      </c>
      <c r="G65">
        <f t="shared" si="1"/>
        <v>475</v>
      </c>
      <c r="H65" t="str">
        <f>IFERROR(VLOOKUP(G65,base!$C$2:$D$133,2,FALSE),"")</f>
        <v>equipamentos/materiais p/instalacoes eletricas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>
        <f t="shared" si="0"/>
        <v>120</v>
      </c>
      <c r="G66">
        <f t="shared" si="1"/>
        <v>480</v>
      </c>
      <c r="H66" t="str">
        <f>IFERROR(VLOOKUP(G66,base!$C$2:$D$133,2,FALSE),"")</f>
        <v>equip./materiais p/instalacoes hidrosanitarias e gas natural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>
        <f t="shared" ref="E67:E130" si="2">IF(A67=$F$2,B67,"")</f>
        <v>122</v>
      </c>
      <c r="G67">
        <f t="shared" ref="G67:G130" si="3">IFERROR(SMALL($E$2:$E$250,D67),"")</f>
        <v>495</v>
      </c>
      <c r="H67" t="str">
        <f>IFERROR(VLOOKUP(G67,base!$C$2:$D$133,2,FALSE),"")</f>
        <v>vidros planos/espelhos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505</v>
      </c>
      <c r="H68" t="str">
        <f>IFERROR(VLOOKUP(G68,base!$C$2:$D$133,2,FALSE),"")</f>
        <v>materiais p/decoracao de interiores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>
        <f t="shared" si="2"/>
        <v>127</v>
      </c>
      <c r="G69">
        <f t="shared" si="3"/>
        <v>510</v>
      </c>
      <c r="H69" t="str">
        <f>IFERROR(VLOOKUP(G69,base!$C$2:$D$133,2,FALSE),"")</f>
        <v>obras de arte/objetos decorativos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515</v>
      </c>
      <c r="H70" t="str">
        <f>IFERROR(VLOOKUP(G70,base!$C$2:$D$133,2,FALSE),"")</f>
        <v>equipamentos/materiais de seguranca e protecao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 t="str">
        <f t="shared" si="2"/>
        <v/>
      </c>
      <c r="G71">
        <f t="shared" si="3"/>
        <v>535</v>
      </c>
      <c r="H71" t="str">
        <f>IFERROR(VLOOKUP(G71,base!$C$2:$D$133,2,FALSE),"")</f>
        <v>bombas/motobombas/compressores/componentes/acessorios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>
        <f t="shared" si="2"/>
        <v>140</v>
      </c>
      <c r="G72">
        <f t="shared" si="3"/>
        <v>540</v>
      </c>
      <c r="H72" t="str">
        <f>IFERROR(VLOOKUP(G72,base!$C$2:$D$133,2,FALSE),"")</f>
        <v>equipamentos/materiais p/irrigacao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 t="str">
        <f t="shared" si="2"/>
        <v/>
      </c>
      <c r="G73">
        <f t="shared" si="3"/>
        <v>548</v>
      </c>
      <c r="H73" t="str">
        <f>IFERROR(VLOOKUP(G73,base!$C$2:$D$133,2,FALSE),"")</f>
        <v>equipamentos/materiais/suprimentos tratamento de agua/esgoto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>
        <f t="shared" si="2"/>
        <v>150</v>
      </c>
      <c r="G74">
        <f t="shared" si="3"/>
        <v>550</v>
      </c>
      <c r="H74" t="str">
        <f>IFERROR(VLOOKUP(G74,base!$C$2:$D$133,2,FALSE),"")</f>
        <v>equipamentos/pecas/aces. p/constr./conserv. rodovias/portos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 t="str">
        <f t="shared" si="2"/>
        <v/>
      </c>
      <c r="G75">
        <f t="shared" si="3"/>
        <v>555</v>
      </c>
      <c r="H75" t="str">
        <f>IFERROR(VLOOKUP(G75,base!$C$2:$D$133,2,FALSE),"")</f>
        <v>equipamentos/pecas/acessorios p/mineracao/escavacao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>
        <f t="shared" si="2"/>
        <v>160</v>
      </c>
      <c r="G76">
        <f t="shared" si="3"/>
        <v>565</v>
      </c>
      <c r="H76" t="str">
        <f>IFERROR(VLOOKUP(G76,base!$C$2:$D$133,2,FALSE),"")</f>
        <v>equipamentos/acessorios p/transporte de mercadorias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 t="str">
        <f t="shared" si="2"/>
        <v/>
      </c>
      <c r="G77">
        <f t="shared" si="3"/>
        <v>580</v>
      </c>
      <c r="H77" t="str">
        <f>IFERROR(VLOOKUP(G77,base!$C$2:$D$133,2,FALSE),"")</f>
        <v>equipamentos/pecas/acessorios p/ajardinamento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>
        <f t="shared" si="2"/>
        <v>185</v>
      </c>
      <c r="G78">
        <f t="shared" si="3"/>
        <v>593</v>
      </c>
      <c r="H78" t="str">
        <f>IFERROR(VLOOKUP(G78,base!$C$2:$D$133,2,FALSE),"")</f>
        <v>elevadores/pontes rolantes/guindastes/talhas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 t="str">
        <f t="shared" si="2"/>
        <v/>
      </c>
      <c r="G79">
        <f t="shared" si="3"/>
        <v>595</v>
      </c>
      <c r="H79" t="str">
        <f>IFERROR(VLOOKUP(G79,base!$C$2:$D$133,2,FALSE),"")</f>
        <v>veiculos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>
        <f t="shared" si="2"/>
        <v>205</v>
      </c>
      <c r="G80">
        <f t="shared" si="3"/>
        <v>600</v>
      </c>
      <c r="H80" t="str">
        <f>IFERROR(VLOOKUP(G80,base!$C$2:$D$133,2,FALSE),"")</f>
        <v>equipamentos/pecas/materiais/acessorios p/conserv. veiculos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 t="str">
        <f t="shared" si="2"/>
        <v/>
      </c>
      <c r="G81">
        <f t="shared" si="3"/>
        <v>685</v>
      </c>
      <c r="H81" t="str">
        <f>IFERROR(VLOOKUP(G81,base!$C$2:$D$133,2,FALSE),"")</f>
        <v>equipamentos/pecas/acessorios p/agricultura/pecuaria e pesca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>
        <f t="shared" si="2"/>
        <v>215</v>
      </c>
      <c r="G82">
        <f t="shared" si="3"/>
        <v>736</v>
      </c>
      <c r="H82" t="str">
        <f>IFERROR(VLOOKUP(G82,base!$C$2:$D$133,2,FALSE),"")</f>
        <v>alimentacao humana especial/manipuladas/fracionada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 t="str">
        <f t="shared" si="2"/>
        <v/>
      </c>
      <c r="G83">
        <f t="shared" si="3"/>
        <v>745</v>
      </c>
      <c r="H83" t="str">
        <f>IFERROR(VLOOKUP(G83,base!$C$2:$D$133,2,FALSE),"")</f>
        <v>pneus/camaras/protetores/materiais p/consertos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>
        <f t="shared" si="2"/>
        <v>245</v>
      </c>
      <c r="G84">
        <f t="shared" si="3"/>
        <v>748</v>
      </c>
      <c r="H84" t="str">
        <f>IFERROR(VLOOKUP(G84,base!$C$2:$D$133,2,FALSE),"")</f>
        <v>equipamentos/pecas/acessorios p/navegacao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 t="str">
        <f t="shared" si="2"/>
        <v/>
      </c>
      <c r="G85">
        <f t="shared" si="3"/>
        <v>750</v>
      </c>
      <c r="H85" t="str">
        <f>IFERROR(VLOOKUP(G85,base!$C$2:$D$133,2,FALSE),"")</f>
        <v>materiais/acessorios/pecas fundidas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>
        <f t="shared" si="2"/>
        <v>250</v>
      </c>
      <c r="G86">
        <f t="shared" si="3"/>
        <v>754</v>
      </c>
      <c r="H86" t="str">
        <f>IFERROR(VLOOKUP(G86,base!$C$2:$D$133,2,FALSE),"")</f>
        <v>equipamentos p/lancamentos/pouso/manobras de aeronaves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 t="str">
        <f t="shared" si="2"/>
        <v/>
      </c>
      <c r="G87">
        <f t="shared" si="3"/>
        <v>757</v>
      </c>
      <c r="H87" t="str">
        <f>IFERROR(VLOOKUP(G87,base!$C$2:$D$133,2,FALSE),"")</f>
        <v>combustiveis/lubrificantes/derivados de petroleo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>
        <f t="shared" si="2"/>
        <v>255</v>
      </c>
      <c r="G88">
        <f t="shared" si="3"/>
        <v>758</v>
      </c>
      <c r="H88" t="str">
        <f>IFERROR(VLOOKUP(G88,base!$C$2:$D$133,2,FALSE),"")</f>
        <v>botijoes/instalacoes industriais de gas glp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 t="str">
        <f t="shared" si="2"/>
        <v/>
      </c>
      <c r="G89">
        <f t="shared" si="3"/>
        <v>760</v>
      </c>
      <c r="H89" t="str">
        <f>IFERROR(VLOOKUP(G89,base!$C$2:$D$133,2,FALSE),"")</f>
        <v>armamentos/explosivos/municoes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>
        <f t="shared" si="2"/>
        <v>260</v>
      </c>
      <c r="G90">
        <f t="shared" si="3"/>
        <v>773</v>
      </c>
      <c r="H90" t="str">
        <f>IFERROR(VLOOKUP(G90,base!$C$2:$D$133,2,FALSE),"")</f>
        <v>alimentacao humana - prod.origem animal in natura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 t="str">
        <f t="shared" si="2"/>
        <v/>
      </c>
      <c r="G91">
        <f t="shared" si="3"/>
        <v>775</v>
      </c>
      <c r="H91" t="str">
        <f>IFERROR(VLOOKUP(G91,base!$C$2:$D$133,2,FALSE),"")</f>
        <v>alimentacao humana - prod.especial/manipulados/pre-elaborado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>
        <f t="shared" si="2"/>
        <v>270</v>
      </c>
      <c r="G92">
        <f t="shared" si="3"/>
        <v>779</v>
      </c>
      <c r="H92" t="str">
        <f>IFERROR(VLOOKUP(G92,base!$C$2:$D$133,2,FALSE),"")</f>
        <v>alimentacao humana-prod.origem animal embutidos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 t="str">
        <f t="shared" si="2"/>
        <v/>
      </c>
      <c r="G93">
        <f t="shared" si="3"/>
        <v>784</v>
      </c>
      <c r="H93" t="str">
        <f>IFERROR(VLOOKUP(G93,base!$C$2:$D$133,2,FALSE),"")</f>
        <v>alimentacao humana - produtos de origem vegetal in natura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>
        <f t="shared" si="2"/>
        <v>285</v>
      </c>
      <c r="G94">
        <f t="shared" si="3"/>
        <v>788</v>
      </c>
      <c r="H94" t="str">
        <f>IFERROR(VLOOKUP(G94,base!$C$2:$D$133,2,FALSE),"")</f>
        <v>alimentacao humana - laticinios e correlatos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 t="str">
        <f t="shared" si="2"/>
        <v/>
      </c>
      <c r="G95">
        <f t="shared" si="3"/>
        <v>792</v>
      </c>
      <c r="H95" t="str">
        <f>IFERROR(VLOOKUP(G95,base!$C$2:$D$133,2,FALSE),"")</f>
        <v>alimentacao humana - produtos nao pereciveis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>
        <f t="shared" si="2"/>
        <v>290</v>
      </c>
      <c r="G96">
        <f t="shared" si="3"/>
        <v>796</v>
      </c>
      <c r="H96" t="str">
        <f>IFERROR(VLOOKUP(G96,base!$C$2:$D$133,2,FALSE),"")</f>
        <v>alimentacao humana - produtos de panificacao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 t="str">
        <f t="shared" si="2"/>
        <v/>
      </c>
      <c r="G97">
        <f t="shared" si="3"/>
        <v>802</v>
      </c>
      <c r="H97" t="str">
        <f>IFERROR(VLOOKUP(G97,base!$C$2:$D$133,2,FALSE),"")</f>
        <v>alimentacao humana: enteral/oral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>
        <f t="shared" si="2"/>
        <v>295</v>
      </c>
      <c r="G98">
        <f t="shared" si="3"/>
        <v>803</v>
      </c>
      <c r="H98" t="str">
        <f>IFERROR(VLOOKUP(G98,base!$C$2:$D$133,2,FALSE),"")</f>
        <v>alimentacao humana: produtos coloniais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 t="str">
        <f t="shared" si="2"/>
        <v/>
      </c>
      <c r="G99">
        <f t="shared" si="3"/>
        <v>805</v>
      </c>
      <c r="H99" t="str">
        <f>IFERROR(VLOOKUP(G99,base!$C$2:$D$133,2,FALSE),"")</f>
        <v>equipamentos e gases uso hopitalar/laboratorial/industrial</v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>
        <f t="shared" si="2"/>
        <v>320</v>
      </c>
      <c r="G100">
        <f t="shared" si="3"/>
        <v>820</v>
      </c>
      <c r="H100" t="str">
        <f>IFERROR(VLOOKUP(G100,base!$C$2:$D$133,2,FALSE),"")</f>
        <v>equipamentos/materiais p/industria farmaceutica</v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 t="str">
        <f t="shared" si="2"/>
        <v/>
      </c>
      <c r="G101">
        <f t="shared" si="3"/>
        <v>830</v>
      </c>
      <c r="H101" t="str">
        <f>IFERROR(VLOOKUP(G101,base!$C$2:$D$133,2,FALSE),"")</f>
        <v>equipamentos/materiais p/laboratorio</v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>
        <f t="shared" si="2"/>
        <v>345</v>
      </c>
      <c r="G102">
        <f t="shared" si="3"/>
        <v>855</v>
      </c>
      <c r="H102" t="str">
        <f>IFERROR(VLOOKUP(G102,base!$C$2:$D$133,2,FALSE),"")</f>
        <v>diagnostica</v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 t="str">
        <f t="shared" si="2"/>
        <v/>
      </c>
      <c r="G103">
        <f t="shared" si="3"/>
        <v>870</v>
      </c>
      <c r="H103" t="str">
        <f>IFERROR(VLOOKUP(G103,base!$C$2:$D$133,2,FALSE),"")</f>
        <v>equipamentos/materiais medico-hospitalares/enfermagem</v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>
        <f t="shared" si="2"/>
        <v>350</v>
      </c>
      <c r="G104">
        <f t="shared" si="3"/>
        <v>880</v>
      </c>
      <c r="H104" t="str">
        <f>IFERROR(VLOOKUP(G104,base!$C$2:$D$133,2,FALSE),"")</f>
        <v>medicamentos de uso humano</v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 t="str">
        <f t="shared" si="2"/>
        <v/>
      </c>
      <c r="G105">
        <f t="shared" si="3"/>
        <v>882</v>
      </c>
      <c r="H105" t="str">
        <f>IFERROR(VLOOKUP(G105,base!$C$2:$D$133,2,FALSE),"")</f>
        <v>medicamentos importados (uso humano)</v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>
        <f t="shared" si="2"/>
        <v>360</v>
      </c>
      <c r="G106">
        <f t="shared" si="3"/>
        <v>884</v>
      </c>
      <c r="H106" t="str">
        <f>IFERROR(VLOOKUP(G106,base!$C$2:$D$133,2,FALSE),"")</f>
        <v>medicamentos de uso humano - excepcionais</v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 t="str">
        <f t="shared" si="2"/>
        <v/>
      </c>
      <c r="G107">
        <f t="shared" si="3"/>
        <v>886</v>
      </c>
      <c r="H107" t="str">
        <f>IFERROR(VLOOKUP(G107,base!$C$2:$D$133,2,FALSE),"")</f>
        <v>medicamentos de uso humano - especiais</v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>
        <f t="shared" si="2"/>
        <v>380</v>
      </c>
      <c r="G108">
        <f t="shared" si="3"/>
        <v>888</v>
      </c>
      <c r="H108" t="str">
        <f>IFERROR(VLOOKUP(G108,base!$C$2:$D$133,2,FALSE),"")</f>
        <v>medicamentos de uso humano - genericos</v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 t="str">
        <f t="shared" si="2"/>
        <v/>
      </c>
      <c r="G109">
        <f t="shared" si="3"/>
        <v>890</v>
      </c>
      <c r="H109" t="str">
        <f>IFERROR(VLOOKUP(G109,base!$C$2:$D$133,2,FALSE),"")</f>
        <v>materiais p/higiene pessoal/profilaxia</v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>
        <f t="shared" si="2"/>
        <v>390</v>
      </c>
      <c r="G110">
        <f t="shared" si="3"/>
        <v>905</v>
      </c>
      <c r="H110" t="str">
        <f>IFERROR(VLOOKUP(G110,base!$C$2:$D$133,2,FALSE),"")</f>
        <v>servicos: orteses/proteses</v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 t="str">
        <f t="shared" si="2"/>
        <v/>
      </c>
      <c r="G111">
        <f t="shared" si="3"/>
        <v>910</v>
      </c>
      <c r="H111" t="str">
        <f>IFERROR(VLOOKUP(G111,base!$C$2:$D$133,2,FALSE),"")</f>
        <v>equipamentos/materiais odontologicos</v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>
        <f t="shared" si="2"/>
        <v>395</v>
      </c>
      <c r="G112">
        <f t="shared" si="3"/>
        <v>930</v>
      </c>
      <c r="H112" t="str">
        <f>IFERROR(VLOOKUP(G112,base!$C$2:$D$133,2,FALSE),"")</f>
        <v>equipamentos/materiais/medicamentos veterinarios</v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 t="str">
        <f t="shared" si="2"/>
        <v/>
      </c>
      <c r="G113">
        <f t="shared" si="3"/>
        <v>950</v>
      </c>
      <c r="H113" t="str">
        <f>IFERROR(VLOOKUP(G113,base!$C$2:$D$133,2,FALSE),"")</f>
        <v>animais</v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>
        <f t="shared" si="2"/>
        <v>397</v>
      </c>
      <c r="G114">
        <f t="shared" si="3"/>
        <v>960</v>
      </c>
      <c r="H114" t="str">
        <f>IFERROR(VLOOKUP(G114,base!$C$2:$D$133,2,FALSE),"")</f>
        <v>forragens e outros alimentos p/animais</v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 t="str">
        <f t="shared" si="2"/>
        <v/>
      </c>
      <c r="G115">
        <f t="shared" si="3"/>
        <v>965</v>
      </c>
      <c r="H115" t="str">
        <f>IFERROR(VLOOKUP(G115,base!$C$2:$D$133,2,FALSE),"")</f>
        <v>adubos/corretivos do solo</v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>
        <f t="shared" si="2"/>
        <v>400</v>
      </c>
      <c r="G116">
        <f t="shared" si="3"/>
        <v>970</v>
      </c>
      <c r="H116" t="str">
        <f>IFERROR(VLOOKUP(G116,base!$C$2:$D$133,2,FALSE),"")</f>
        <v>defensivos agricolas/domesticos</v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 t="str">
        <f t="shared" si="2"/>
        <v/>
      </c>
      <c r="G117">
        <f t="shared" si="3"/>
        <v>980</v>
      </c>
      <c r="H117" t="str">
        <f>IFERROR(VLOOKUP(G117,base!$C$2:$D$133,2,FALSE),"")</f>
        <v>sementes/mudas de plantas</v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>
        <f t="shared" si="2"/>
        <v>405</v>
      </c>
      <c r="G118">
        <f t="shared" si="3"/>
        <v>990</v>
      </c>
      <c r="H118" t="str">
        <f>IFERROR(VLOOKUP(G118,base!$C$2:$D$133,2,FALSE),"")</f>
        <v>produtos quimicos de limpeza/higiene</v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>
        <f t="shared" si="2"/>
        <v>410</v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>
        <f t="shared" si="2"/>
        <v>420</v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>
        <f t="shared" si="2"/>
        <v>428</v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>
        <f t="shared" si="2"/>
        <v>435</v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>
        <f t="shared" si="2"/>
        <v>440</v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>
        <f t="shared" si="2"/>
        <v>445</v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>
        <f t="shared" si="4"/>
        <v>450</v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>
        <f t="shared" si="4"/>
        <v>452</v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>
        <f t="shared" si="4"/>
        <v>460</v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>
        <f t="shared" si="4"/>
        <v>461</v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>
        <f t="shared" si="4"/>
        <v>463</v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>
        <f t="shared" si="4"/>
        <v>465</v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>
        <f t="shared" si="4"/>
        <v>475</v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>
        <f t="shared" si="4"/>
        <v>480</v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>
        <f t="shared" si="4"/>
        <v>495</v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>
        <f t="shared" si="4"/>
        <v>505</v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>
        <f t="shared" si="4"/>
        <v>510</v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>
        <f t="shared" si="4"/>
        <v>515</v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>
        <f t="shared" si="4"/>
        <v>535</v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>
        <f t="shared" si="4"/>
        <v>540</v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>
        <f t="shared" si="4"/>
        <v>548</v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>
        <f t="shared" si="4"/>
        <v>550</v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>
        <f t="shared" si="4"/>
        <v>555</v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>
        <f t="shared" si="4"/>
        <v>565</v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>
        <f t="shared" si="4"/>
        <v>580</v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>
        <f t="shared" si="4"/>
        <v>593</v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>
        <f t="shared" si="4"/>
        <v>595</v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>
        <f t="shared" si="4"/>
        <v>600</v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>
        <f t="shared" si="4"/>
        <v>685</v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>
        <f t="shared" si="4"/>
        <v>736</v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>
        <f t="shared" si="4"/>
        <v>745</v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>
        <f t="shared" si="4"/>
        <v>748</v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>
        <f t="shared" si="4"/>
        <v>750</v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>
        <f t="shared" si="4"/>
        <v>754</v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>
        <f t="shared" si="4"/>
        <v>757</v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>
        <f t="shared" si="4"/>
        <v>758</v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>
        <f t="shared" si="4"/>
        <v>760</v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>
        <f t="shared" si="4"/>
        <v>773</v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>
        <f t="shared" si="6"/>
        <v>775</v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>
        <f t="shared" si="6"/>
        <v>779</v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>
        <f t="shared" si="6"/>
        <v>784</v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>
        <f t="shared" si="6"/>
        <v>788</v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>
        <f t="shared" si="6"/>
        <v>792</v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>
        <f t="shared" si="6"/>
        <v>796</v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>
        <f t="shared" si="6"/>
        <v>802</v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>
        <f t="shared" si="6"/>
        <v>803</v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>
        <f t="shared" si="6"/>
        <v>805</v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>
        <f t="shared" si="6"/>
        <v>820</v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>
        <f t="shared" si="6"/>
        <v>830</v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>
        <f t="shared" si="6"/>
        <v>855</v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>
        <f t="shared" si="6"/>
        <v>870</v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>
        <f t="shared" si="6"/>
        <v>880</v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>
        <f t="shared" si="6"/>
        <v>882</v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>
        <f t="shared" si="6"/>
        <v>884</v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>
        <f t="shared" si="6"/>
        <v>886</v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>
        <f t="shared" si="6"/>
        <v>888</v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>
        <f t="shared" si="6"/>
        <v>890</v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>
        <f t="shared" si="6"/>
        <v>905</v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>
        <f t="shared" si="6"/>
        <v>910</v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>
        <f t="shared" si="6"/>
        <v>930</v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>
        <f t="shared" si="6"/>
        <v>950</v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>
        <f t="shared" si="6"/>
        <v>960</v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>
        <f t="shared" si="6"/>
        <v>965</v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>
        <f t="shared" si="6"/>
        <v>970</v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>
        <f t="shared" si="6"/>
        <v>980</v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>
        <f t="shared" si="6"/>
        <v>990</v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D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Pesquisa Familia e Subfamilia</vt:lpstr>
      <vt:lpstr>Proposta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2024-07-25T13:54:37Z</dcterms:modified>
</cp:coreProperties>
</file>