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wservera\Grupos\Administracao\Licitacoes\2025 - LICITAÇÕES\PREGÃO PRESENCIAL\PREGÃO PRESENCIALNº16-2025R. DE PREÇOS FILTROS\PROPOSTA\"/>
    </mc:Choice>
  </mc:AlternateContent>
  <xr:revisionPtr revIDLastSave="0" documentId="13_ncr:1_{A908D2C6-3750-49B0-A52F-39FBB8CF6F68}" xr6:coauthVersionLast="47" xr6:coauthVersionMax="47" xr10:uidLastSave="{00000000-0000-0000-0000-000000000000}"/>
  <bookViews>
    <workbookView xWindow="-120" yWindow="-120" windowWidth="20730" windowHeight="1116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81029"/>
</workbook>
</file>

<file path=xl/calcChain.xml><?xml version="1.0" encoding="utf-8"?>
<calcChain xmlns="http://schemas.openxmlformats.org/spreadsheetml/2006/main">
  <c r="A73" i="6" l="1"/>
  <c r="B73" i="6"/>
  <c r="C73" i="6"/>
  <c r="D73" i="6"/>
  <c r="E73" i="6"/>
  <c r="H73" i="6" s="1"/>
  <c r="F73" i="6"/>
  <c r="A74" i="6"/>
  <c r="B74" i="6"/>
  <c r="C74" i="6"/>
  <c r="D74" i="6"/>
  <c r="E74" i="6"/>
  <c r="H74" i="6" s="1"/>
  <c r="F74" i="6"/>
  <c r="A75" i="6"/>
  <c r="B75" i="6"/>
  <c r="C75" i="6"/>
  <c r="D75" i="6"/>
  <c r="E75" i="6"/>
  <c r="H75" i="6" s="1"/>
  <c r="F75" i="6"/>
  <c r="A76" i="6"/>
  <c r="B76" i="6"/>
  <c r="C76" i="6"/>
  <c r="D76" i="6"/>
  <c r="E76" i="6"/>
  <c r="F76" i="6"/>
  <c r="H76" i="6"/>
  <c r="A77" i="6"/>
  <c r="B77" i="6"/>
  <c r="C77" i="6"/>
  <c r="D77" i="6"/>
  <c r="E77" i="6"/>
  <c r="F77" i="6"/>
  <c r="H77" i="6"/>
  <c r="A78" i="6"/>
  <c r="B78" i="6"/>
  <c r="C78" i="6"/>
  <c r="D78" i="6"/>
  <c r="E78" i="6"/>
  <c r="H78" i="6" s="1"/>
  <c r="F78" i="6"/>
  <c r="A79" i="6"/>
  <c r="B79" i="6"/>
  <c r="C79" i="6"/>
  <c r="D79" i="6"/>
  <c r="E79" i="6"/>
  <c r="H79" i="6" s="1"/>
  <c r="F79" i="6"/>
  <c r="A80" i="6"/>
  <c r="B80" i="6"/>
  <c r="C80" i="6"/>
  <c r="D80" i="6"/>
  <c r="E80" i="6"/>
  <c r="F80" i="6"/>
  <c r="H80" i="6"/>
  <c r="A81" i="6"/>
  <c r="B81" i="6"/>
  <c r="C81" i="6"/>
  <c r="D81" i="6"/>
  <c r="E81" i="6"/>
  <c r="F81" i="6"/>
  <c r="H81" i="6"/>
  <c r="A82" i="6"/>
  <c r="B82" i="6"/>
  <c r="C82" i="6"/>
  <c r="D82" i="6"/>
  <c r="E82" i="6"/>
  <c r="H82" i="6" s="1"/>
  <c r="F82" i="6"/>
  <c r="A83" i="6"/>
  <c r="B83" i="6"/>
  <c r="C83" i="6"/>
  <c r="D83" i="6"/>
  <c r="E83" i="6"/>
  <c r="H83" i="6" s="1"/>
  <c r="F83" i="6"/>
  <c r="A84" i="6"/>
  <c r="B84" i="6"/>
  <c r="C84" i="6"/>
  <c r="D84" i="6"/>
  <c r="E84" i="6"/>
  <c r="F84" i="6"/>
  <c r="H84" i="6"/>
  <c r="A85" i="6"/>
  <c r="B85" i="6"/>
  <c r="C85" i="6"/>
  <c r="D85" i="6"/>
  <c r="E85" i="6"/>
  <c r="F85" i="6"/>
  <c r="H85" i="6"/>
  <c r="A86" i="6"/>
  <c r="B86" i="6"/>
  <c r="C86" i="6"/>
  <c r="D86" i="6"/>
  <c r="E86" i="6"/>
  <c r="H86" i="6" s="1"/>
  <c r="F86" i="6"/>
  <c r="A87" i="6"/>
  <c r="B87" i="6"/>
  <c r="C87" i="6"/>
  <c r="D87" i="6"/>
  <c r="E87" i="6"/>
  <c r="H87" i="6" s="1"/>
  <c r="F87" i="6"/>
  <c r="A88" i="6"/>
  <c r="B88" i="6"/>
  <c r="C88" i="6"/>
  <c r="D88" i="6"/>
  <c r="E88" i="6"/>
  <c r="F88" i="6"/>
  <c r="H88" i="6"/>
  <c r="A89" i="6"/>
  <c r="B89" i="6"/>
  <c r="C89" i="6"/>
  <c r="D89" i="6"/>
  <c r="E89" i="6"/>
  <c r="F89" i="6"/>
  <c r="H89" i="6"/>
  <c r="A90" i="6"/>
  <c r="B90" i="6"/>
  <c r="C90" i="6"/>
  <c r="D90" i="6"/>
  <c r="E90" i="6"/>
  <c r="H90" i="6" s="1"/>
  <c r="F90" i="6"/>
  <c r="A91" i="6"/>
  <c r="B91" i="6"/>
  <c r="C91" i="6"/>
  <c r="D91" i="6"/>
  <c r="E91" i="6"/>
  <c r="H91" i="6" s="1"/>
  <c r="F91" i="6"/>
  <c r="A92" i="6"/>
  <c r="B92" i="6"/>
  <c r="C92" i="6"/>
  <c r="D92" i="6"/>
  <c r="E92" i="6"/>
  <c r="F92" i="6"/>
  <c r="H92" i="6"/>
  <c r="A93" i="6"/>
  <c r="B93" i="6"/>
  <c r="C93" i="6"/>
  <c r="D93" i="6"/>
  <c r="E93" i="6"/>
  <c r="F93" i="6"/>
  <c r="H93" i="6"/>
  <c r="A94" i="6"/>
  <c r="B94" i="6"/>
  <c r="C94" i="6"/>
  <c r="D94" i="6"/>
  <c r="E94" i="6"/>
  <c r="H94" i="6" s="1"/>
  <c r="F94" i="6"/>
  <c r="A95" i="6"/>
  <c r="B95" i="6"/>
  <c r="C95" i="6"/>
  <c r="D95" i="6"/>
  <c r="E95" i="6"/>
  <c r="H95" i="6" s="1"/>
  <c r="F95" i="6"/>
  <c r="A96" i="6"/>
  <c r="B96" i="6"/>
  <c r="C96" i="6"/>
  <c r="D96" i="6"/>
  <c r="E96" i="6"/>
  <c r="F96" i="6"/>
  <c r="H96" i="6"/>
  <c r="A97" i="6"/>
  <c r="B97" i="6"/>
  <c r="C97" i="6"/>
  <c r="D97" i="6"/>
  <c r="E97" i="6"/>
  <c r="F97" i="6"/>
  <c r="H97" i="6"/>
  <c r="A98" i="6"/>
  <c r="B98" i="6"/>
  <c r="C98" i="6"/>
  <c r="D98" i="6"/>
  <c r="E98" i="6"/>
  <c r="H98" i="6" s="1"/>
  <c r="F98" i="6"/>
  <c r="A99" i="6"/>
  <c r="B99" i="6"/>
  <c r="C99" i="6"/>
  <c r="D99" i="6"/>
  <c r="E99" i="6"/>
  <c r="H99" i="6" s="1"/>
  <c r="F99" i="6"/>
  <c r="A100" i="6"/>
  <c r="B100" i="6"/>
  <c r="C100" i="6"/>
  <c r="D100" i="6"/>
  <c r="E100" i="6"/>
  <c r="F100" i="6"/>
  <c r="H100" i="6"/>
  <c r="A101" i="6"/>
  <c r="B101" i="6"/>
  <c r="C101" i="6"/>
  <c r="D101" i="6"/>
  <c r="E101" i="6"/>
  <c r="F101" i="6"/>
  <c r="H101" i="6"/>
  <c r="A102" i="6"/>
  <c r="B102" i="6"/>
  <c r="C102" i="6"/>
  <c r="D102" i="6"/>
  <c r="E102" i="6"/>
  <c r="H102" i="6" s="1"/>
  <c r="F102" i="6"/>
  <c r="A103" i="6"/>
  <c r="B103" i="6"/>
  <c r="C103" i="6"/>
  <c r="D103" i="6"/>
  <c r="E103" i="6"/>
  <c r="H103" i="6" s="1"/>
  <c r="F103" i="6"/>
  <c r="A104" i="6"/>
  <c r="B104" i="6"/>
  <c r="C104" i="6"/>
  <c r="D104" i="6"/>
  <c r="E104" i="6"/>
  <c r="F104" i="6"/>
  <c r="H104" i="6"/>
  <c r="A105" i="6"/>
  <c r="B105" i="6"/>
  <c r="C105" i="6"/>
  <c r="D105" i="6"/>
  <c r="E105" i="6"/>
  <c r="F105" i="6"/>
  <c r="H105" i="6"/>
  <c r="A106" i="6"/>
  <c r="B106" i="6"/>
  <c r="C106" i="6"/>
  <c r="D106" i="6"/>
  <c r="E106" i="6"/>
  <c r="H106" i="6" s="1"/>
  <c r="F106" i="6"/>
  <c r="A107" i="6"/>
  <c r="B107" i="6"/>
  <c r="C107" i="6"/>
  <c r="D107" i="6"/>
  <c r="E107" i="6"/>
  <c r="H107" i="6" s="1"/>
  <c r="F107" i="6"/>
  <c r="A108" i="6"/>
  <c r="B108" i="6"/>
  <c r="C108" i="6"/>
  <c r="D108" i="6"/>
  <c r="E108" i="6"/>
  <c r="F108" i="6"/>
  <c r="H108" i="6"/>
  <c r="A109" i="6"/>
  <c r="B109" i="6"/>
  <c r="C109" i="6"/>
  <c r="D109" i="6"/>
  <c r="E109" i="6"/>
  <c r="F109" i="6"/>
  <c r="H109" i="6"/>
  <c r="A110" i="6"/>
  <c r="B110" i="6"/>
  <c r="C110" i="6"/>
  <c r="D110" i="6"/>
  <c r="E110" i="6"/>
  <c r="H110" i="6" s="1"/>
  <c r="F110" i="6"/>
  <c r="A111" i="6"/>
  <c r="B111" i="6"/>
  <c r="C111" i="6"/>
  <c r="D111" i="6"/>
  <c r="E111" i="6"/>
  <c r="H111" i="6" s="1"/>
  <c r="F111" i="6"/>
  <c r="A112" i="6"/>
  <c r="B112" i="6"/>
  <c r="C112" i="6"/>
  <c r="D112" i="6"/>
  <c r="E112" i="6"/>
  <c r="F112" i="6"/>
  <c r="H112" i="6"/>
  <c r="A113" i="6"/>
  <c r="B113" i="6"/>
  <c r="C113" i="6"/>
  <c r="D113" i="6"/>
  <c r="E113" i="6"/>
  <c r="F113" i="6"/>
  <c r="H113" i="6"/>
  <c r="A61" i="6"/>
  <c r="B61" i="6"/>
  <c r="C61" i="6"/>
  <c r="D61" i="6"/>
  <c r="E61" i="6"/>
  <c r="H61" i="6" s="1"/>
  <c r="F61" i="6"/>
  <c r="A62" i="6"/>
  <c r="B62" i="6"/>
  <c r="C62" i="6"/>
  <c r="D62" i="6"/>
  <c r="E62" i="6"/>
  <c r="H62" i="6" s="1"/>
  <c r="F62" i="6"/>
  <c r="A63" i="6"/>
  <c r="B63" i="6"/>
  <c r="C63" i="6"/>
  <c r="D63" i="6"/>
  <c r="E63" i="6"/>
  <c r="H63" i="6" s="1"/>
  <c r="F63" i="6"/>
  <c r="A64" i="6"/>
  <c r="B64" i="6"/>
  <c r="C64" i="6"/>
  <c r="D64" i="6"/>
  <c r="E64" i="6"/>
  <c r="F64" i="6"/>
  <c r="H64" i="6"/>
  <c r="A65" i="6"/>
  <c r="B65" i="6"/>
  <c r="C65" i="6"/>
  <c r="D65" i="6"/>
  <c r="E65" i="6"/>
  <c r="F65" i="6"/>
  <c r="H65" i="6"/>
  <c r="A66" i="6"/>
  <c r="B66" i="6"/>
  <c r="C66" i="6"/>
  <c r="D66" i="6"/>
  <c r="E66" i="6"/>
  <c r="F66" i="6"/>
  <c r="H66" i="6"/>
  <c r="A67" i="6"/>
  <c r="B67" i="6"/>
  <c r="C67" i="6"/>
  <c r="D67" i="6"/>
  <c r="E67" i="6"/>
  <c r="F67" i="6"/>
  <c r="H67" i="6"/>
  <c r="A68" i="6"/>
  <c r="B68" i="6"/>
  <c r="C68" i="6"/>
  <c r="D68" i="6"/>
  <c r="E68" i="6"/>
  <c r="F68" i="6"/>
  <c r="H68" i="6"/>
  <c r="A69" i="6"/>
  <c r="B69" i="6"/>
  <c r="C69" i="6"/>
  <c r="D69" i="6"/>
  <c r="E69" i="6"/>
  <c r="H69" i="6" s="1"/>
  <c r="F69" i="6"/>
  <c r="A70" i="6"/>
  <c r="B70" i="6"/>
  <c r="C70" i="6"/>
  <c r="D70" i="6"/>
  <c r="E70" i="6"/>
  <c r="H70" i="6" s="1"/>
  <c r="F70" i="6"/>
  <c r="A71" i="6"/>
  <c r="B71" i="6"/>
  <c r="C71" i="6"/>
  <c r="D71" i="6"/>
  <c r="E71" i="6"/>
  <c r="H71" i="6" s="1"/>
  <c r="F71" i="6"/>
  <c r="A72" i="6"/>
  <c r="B72" i="6"/>
  <c r="C72" i="6"/>
  <c r="D72" i="6"/>
  <c r="E72" i="6"/>
  <c r="F72" i="6"/>
  <c r="H72" i="6"/>
  <c r="A47" i="6"/>
  <c r="B47" i="6"/>
  <c r="C47" i="6"/>
  <c r="D47" i="6"/>
  <c r="E47" i="6"/>
  <c r="F47" i="6"/>
  <c r="H47" i="6"/>
  <c r="A48" i="6"/>
  <c r="B48" i="6"/>
  <c r="C48" i="6"/>
  <c r="D48" i="6"/>
  <c r="E48" i="6"/>
  <c r="F48" i="6"/>
  <c r="H48" i="6"/>
  <c r="A49" i="6"/>
  <c r="B49" i="6"/>
  <c r="C49" i="6"/>
  <c r="D49" i="6"/>
  <c r="E49" i="6"/>
  <c r="F49" i="6"/>
  <c r="H49" i="6"/>
  <c r="A50" i="6"/>
  <c r="B50" i="6"/>
  <c r="C50" i="6"/>
  <c r="D50" i="6"/>
  <c r="E50" i="6"/>
  <c r="H50" i="6" s="1"/>
  <c r="F50" i="6"/>
  <c r="A51" i="6"/>
  <c r="B51" i="6"/>
  <c r="C51" i="6"/>
  <c r="D51" i="6"/>
  <c r="E51" i="6"/>
  <c r="H51" i="6" s="1"/>
  <c r="F51" i="6"/>
  <c r="A52" i="6"/>
  <c r="B52" i="6"/>
  <c r="C52" i="6"/>
  <c r="D52" i="6"/>
  <c r="E52" i="6"/>
  <c r="F52" i="6"/>
  <c r="H52" i="6"/>
  <c r="A53" i="6"/>
  <c r="B53" i="6"/>
  <c r="C53" i="6"/>
  <c r="D53" i="6"/>
  <c r="E53" i="6"/>
  <c r="H53" i="6" s="1"/>
  <c r="F53" i="6"/>
  <c r="A54" i="6"/>
  <c r="B54" i="6"/>
  <c r="C54" i="6"/>
  <c r="D54" i="6"/>
  <c r="E54" i="6"/>
  <c r="H54" i="6" s="1"/>
  <c r="F54" i="6"/>
  <c r="A55" i="6"/>
  <c r="B55" i="6"/>
  <c r="C55" i="6"/>
  <c r="D55" i="6"/>
  <c r="E55" i="6"/>
  <c r="F55" i="6"/>
  <c r="H55" i="6"/>
  <c r="A56" i="6"/>
  <c r="B56" i="6"/>
  <c r="C56" i="6"/>
  <c r="D56" i="6"/>
  <c r="E56" i="6"/>
  <c r="F56" i="6"/>
  <c r="H56" i="6"/>
  <c r="A57" i="6"/>
  <c r="B57" i="6"/>
  <c r="C57" i="6"/>
  <c r="D57" i="6"/>
  <c r="E57" i="6"/>
  <c r="F57" i="6"/>
  <c r="H57" i="6"/>
  <c r="A58" i="6"/>
  <c r="B58" i="6"/>
  <c r="C58" i="6"/>
  <c r="D58" i="6"/>
  <c r="E58" i="6"/>
  <c r="H58" i="6" s="1"/>
  <c r="F58" i="6"/>
  <c r="A59" i="6"/>
  <c r="B59" i="6"/>
  <c r="C59" i="6"/>
  <c r="D59" i="6"/>
  <c r="E59" i="6"/>
  <c r="H59" i="6" s="1"/>
  <c r="F59" i="6"/>
  <c r="A60" i="6"/>
  <c r="B60" i="6"/>
  <c r="C60" i="6"/>
  <c r="D60" i="6"/>
  <c r="E60" i="6"/>
  <c r="F60" i="6"/>
  <c r="H60" i="6"/>
  <c r="A14" i="6"/>
  <c r="B14" i="6"/>
  <c r="C14" i="6"/>
  <c r="D14" i="6"/>
  <c r="E14" i="6"/>
  <c r="H14" i="6" s="1"/>
  <c r="F14" i="6"/>
  <c r="A15" i="6"/>
  <c r="B15" i="6"/>
  <c r="C15" i="6"/>
  <c r="D15" i="6"/>
  <c r="E15" i="6"/>
  <c r="H15" i="6" s="1"/>
  <c r="F15" i="6"/>
  <c r="A16" i="6"/>
  <c r="B16" i="6"/>
  <c r="C16" i="6"/>
  <c r="D16" i="6"/>
  <c r="E16" i="6"/>
  <c r="F16" i="6"/>
  <c r="H16" i="6"/>
  <c r="A17" i="6"/>
  <c r="B17" i="6"/>
  <c r="C17" i="6"/>
  <c r="D17" i="6"/>
  <c r="E17" i="6"/>
  <c r="F17" i="6"/>
  <c r="H17" i="6"/>
  <c r="A18" i="6"/>
  <c r="B18" i="6"/>
  <c r="C18" i="6"/>
  <c r="D18" i="6"/>
  <c r="E18" i="6"/>
  <c r="F18" i="6"/>
  <c r="H18" i="6"/>
  <c r="A19" i="6"/>
  <c r="B19" i="6"/>
  <c r="C19" i="6"/>
  <c r="D19" i="6"/>
  <c r="E19" i="6"/>
  <c r="F19" i="6"/>
  <c r="H19" i="6"/>
  <c r="A20" i="6"/>
  <c r="B20" i="6"/>
  <c r="C20" i="6"/>
  <c r="D20" i="6"/>
  <c r="E20" i="6"/>
  <c r="H20" i="6" s="1"/>
  <c r="F20" i="6"/>
  <c r="A21" i="6"/>
  <c r="B21" i="6"/>
  <c r="C21" i="6"/>
  <c r="D21" i="6"/>
  <c r="E21" i="6"/>
  <c r="H21" i="6" s="1"/>
  <c r="F21" i="6"/>
  <c r="A22" i="6"/>
  <c r="B22" i="6"/>
  <c r="C22" i="6"/>
  <c r="D22" i="6"/>
  <c r="E22" i="6"/>
  <c r="F22" i="6"/>
  <c r="H22" i="6"/>
  <c r="A23" i="6"/>
  <c r="B23" i="6"/>
  <c r="C23" i="6"/>
  <c r="D23" i="6"/>
  <c r="E23" i="6"/>
  <c r="F23" i="6"/>
  <c r="H23" i="6"/>
  <c r="A24" i="6"/>
  <c r="B24" i="6"/>
  <c r="C24" i="6"/>
  <c r="D24" i="6"/>
  <c r="E24" i="6"/>
  <c r="F24" i="6"/>
  <c r="H24" i="6"/>
  <c r="A25" i="6"/>
  <c r="B25" i="6"/>
  <c r="C25" i="6"/>
  <c r="D25" i="6"/>
  <c r="E25" i="6"/>
  <c r="F25" i="6"/>
  <c r="H25" i="6"/>
  <c r="A26" i="6"/>
  <c r="B26" i="6"/>
  <c r="C26" i="6"/>
  <c r="D26" i="6"/>
  <c r="E26" i="6"/>
  <c r="F26" i="6"/>
  <c r="H26" i="6"/>
  <c r="A27" i="6"/>
  <c r="B27" i="6"/>
  <c r="C27" i="6"/>
  <c r="D27" i="6"/>
  <c r="E27" i="6"/>
  <c r="F27" i="6"/>
  <c r="H27" i="6"/>
  <c r="A28" i="6"/>
  <c r="B28" i="6"/>
  <c r="C28" i="6"/>
  <c r="D28" i="6"/>
  <c r="E28" i="6"/>
  <c r="H28" i="6" s="1"/>
  <c r="F28" i="6"/>
  <c r="A29" i="6"/>
  <c r="B29" i="6"/>
  <c r="C29" i="6"/>
  <c r="D29" i="6"/>
  <c r="E29" i="6"/>
  <c r="H29" i="6" s="1"/>
  <c r="F29" i="6"/>
  <c r="A30" i="6"/>
  <c r="B30" i="6"/>
  <c r="C30" i="6"/>
  <c r="D30" i="6"/>
  <c r="E30" i="6"/>
  <c r="F30" i="6"/>
  <c r="H30" i="6"/>
  <c r="A31" i="6"/>
  <c r="B31" i="6"/>
  <c r="C31" i="6"/>
  <c r="D31" i="6"/>
  <c r="E31" i="6"/>
  <c r="F31" i="6"/>
  <c r="H31" i="6"/>
  <c r="A32" i="6"/>
  <c r="B32" i="6"/>
  <c r="C32" i="6"/>
  <c r="D32" i="6"/>
  <c r="E32" i="6"/>
  <c r="F32" i="6"/>
  <c r="H32" i="6"/>
  <c r="A33" i="6"/>
  <c r="B33" i="6"/>
  <c r="C33" i="6"/>
  <c r="D33" i="6"/>
  <c r="E33" i="6"/>
  <c r="F33" i="6"/>
  <c r="H33" i="6"/>
  <c r="A34" i="6"/>
  <c r="B34" i="6"/>
  <c r="C34" i="6"/>
  <c r="D34" i="6"/>
  <c r="E34" i="6"/>
  <c r="F34" i="6"/>
  <c r="H34" i="6"/>
  <c r="A35" i="6"/>
  <c r="B35" i="6"/>
  <c r="C35" i="6"/>
  <c r="D35" i="6"/>
  <c r="E35" i="6"/>
  <c r="F35" i="6"/>
  <c r="H35" i="6"/>
  <c r="A36" i="6"/>
  <c r="B36" i="6"/>
  <c r="C36" i="6"/>
  <c r="D36" i="6"/>
  <c r="E36" i="6"/>
  <c r="H36" i="6" s="1"/>
  <c r="F36" i="6"/>
  <c r="A37" i="6"/>
  <c r="B37" i="6"/>
  <c r="C37" i="6"/>
  <c r="D37" i="6"/>
  <c r="E37" i="6"/>
  <c r="H37" i="6" s="1"/>
  <c r="F37" i="6"/>
  <c r="A38" i="6"/>
  <c r="B38" i="6"/>
  <c r="C38" i="6"/>
  <c r="D38" i="6"/>
  <c r="E38" i="6"/>
  <c r="F38" i="6"/>
  <c r="H38" i="6"/>
  <c r="A39" i="6"/>
  <c r="B39" i="6"/>
  <c r="C39" i="6"/>
  <c r="D39" i="6"/>
  <c r="E39" i="6"/>
  <c r="F39" i="6"/>
  <c r="H39" i="6"/>
  <c r="A40" i="6"/>
  <c r="B40" i="6"/>
  <c r="C40" i="6"/>
  <c r="D40" i="6"/>
  <c r="E40" i="6"/>
  <c r="F40" i="6"/>
  <c r="H40" i="6"/>
  <c r="A41" i="6"/>
  <c r="B41" i="6"/>
  <c r="C41" i="6"/>
  <c r="D41" i="6"/>
  <c r="E41" i="6"/>
  <c r="F41" i="6"/>
  <c r="H41" i="6"/>
  <c r="A42" i="6"/>
  <c r="B42" i="6"/>
  <c r="C42" i="6"/>
  <c r="D42" i="6"/>
  <c r="E42" i="6"/>
  <c r="F42" i="6"/>
  <c r="H42" i="6"/>
  <c r="A43" i="6"/>
  <c r="B43" i="6"/>
  <c r="C43" i="6"/>
  <c r="D43" i="6"/>
  <c r="E43" i="6"/>
  <c r="F43" i="6"/>
  <c r="H43" i="6"/>
  <c r="A44" i="6"/>
  <c r="B44" i="6"/>
  <c r="C44" i="6"/>
  <c r="D44" i="6"/>
  <c r="E44" i="6"/>
  <c r="H44" i="6" s="1"/>
  <c r="F44" i="6"/>
  <c r="A45" i="6"/>
  <c r="B45" i="6"/>
  <c r="C45" i="6"/>
  <c r="D45" i="6"/>
  <c r="E45" i="6"/>
  <c r="H45" i="6" s="1"/>
  <c r="F45" i="6"/>
  <c r="A46" i="6"/>
  <c r="B46" i="6"/>
  <c r="C46" i="6"/>
  <c r="D46" i="6"/>
  <c r="E46" i="6"/>
  <c r="F46" i="6"/>
  <c r="H46" i="6"/>
  <c r="K94" i="3"/>
  <c r="K93" i="3"/>
  <c r="K90" i="3"/>
  <c r="K89" i="3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91" i="3"/>
  <c r="K92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14" i="3"/>
  <c r="B114" i="3" s="1"/>
  <c r="K115" i="3"/>
  <c r="B115" i="3" s="1"/>
  <c r="K13" i="3"/>
  <c r="B13" i="3" s="1"/>
  <c r="B14" i="3" l="1"/>
  <c r="K12" i="3"/>
  <c r="B12" i="3" s="1"/>
  <c r="B15" i="3" l="1"/>
  <c r="E12" i="6"/>
  <c r="H12" i="6" s="1"/>
  <c r="B16" i="3" l="1"/>
  <c r="B17" i="3" s="1"/>
  <c r="B18" i="3" s="1"/>
  <c r="C5" i="6"/>
  <c r="C3" i="6"/>
  <c r="H2" i="6"/>
  <c r="F2" i="6"/>
  <c r="C2" i="6"/>
  <c r="K4" i="3"/>
  <c r="K2" i="3"/>
  <c r="C3" i="3"/>
  <c r="C4" i="3"/>
  <c r="C5" i="3"/>
  <c r="I2" i="3"/>
  <c r="C2" i="3"/>
  <c r="B19" i="3" l="1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O114" i="3"/>
  <c r="Q114" i="3"/>
  <c r="O115" i="3"/>
  <c r="Q115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20" i="3" l="1"/>
  <c r="E13" i="6"/>
  <c r="H13" i="6" s="1"/>
  <c r="O13" i="3"/>
  <c r="B21" i="3" l="1"/>
  <c r="F2" i="8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B22" i="3" l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23" i="3" l="1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24" i="3" l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13" i="6"/>
  <c r="C6" i="6" s="1"/>
  <c r="B7" i="2" s="1"/>
  <c r="B98" i="3" l="1"/>
  <c r="B99" i="3" s="1"/>
  <c r="B100" i="3" s="1"/>
  <c r="B101" i="3" l="1"/>
  <c r="B102" i="3" l="1"/>
  <c r="B103" i="3" l="1"/>
  <c r="B104" i="3" l="1"/>
  <c r="B105" i="3" s="1"/>
  <c r="B106" i="3" s="1"/>
  <c r="B107" i="3" s="1"/>
  <c r="C6" i="3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<sst xmlns="http://schemas.openxmlformats.org/spreadsheetml/2006/main" count="15325" uniqueCount="4127">
  <si>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</si>
  <si>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</si>
  <si>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</si>
  <si>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</si>
  <si>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</si>
  <si>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</si>
  <si>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</si>
  <si>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</si>
  <si>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</si>
  <si>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</si>
  <si>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</si>
  <si>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</si>
  <si>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</si>
  <si>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</si>
  <si>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</si>
  <si>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</si>
  <si>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</si>
  <si>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</si>
  <si>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</si>
  <si>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</si>
  <si>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</si>
  <si>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</si>
  <si>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</si>
  <si>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</si>
  <si>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</si>
  <si>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</si>
  <si>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</si>
  <si>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</si>
  <si>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</si>
  <si>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</si>
  <si>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</si>
  <si>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</si>
  <si>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</si>
  <si>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</si>
  <si>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</si>
  <si>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</si>
  <si>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</si>
  <si>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</si>
  <si>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</si>
  <si>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</si>
  <si>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</si>
  <si>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</si>
  <si>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</si>
  <si>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</si>
  <si>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</si>
  <si>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</si>
  <si>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</si>
  <si>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</si>
  <si>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</si>
  <si>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</si>
  <si>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</si>
  <si>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</si>
  <si>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</si>
  <si>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</si>
  <si>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</si>
  <si>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</si>
  <si>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</si>
  <si>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</si>
  <si>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</si>
  <si>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</si>
  <si>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</si>
  <si>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</si>
  <si>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</si>
  <si>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</si>
  <si>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</si>
  <si>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</si>
  <si>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</si>
  <si>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</si>
  <si>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</si>
  <si>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</si>
  <si>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</si>
  <si>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</si>
  <si>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</si>
  <si>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</si>
  <si>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</si>
  <si>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</si>
  <si>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</si>
  <si>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</si>
  <si>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</si>
  <si>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</si>
  <si>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</si>
  <si>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</si>
  <si>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</si>
  <si>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</si>
  <si>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</si>
  <si>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</si>
  <si>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</si>
  <si>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</si>
  <si>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</si>
  <si>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</si>
  <si>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</si>
  <si>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</si>
  <si>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</si>
  <si>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</si>
  <si>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</si>
  <si>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</si>
  <si>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</si>
  <si>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</si>
  <si>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</si>
  <si>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</si>
  <si>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</si>
  <si>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</si>
  <si>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</si>
  <si>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</si>
  <si>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</si>
  <si>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</si>
  <si>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</si>
  <si>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</si>
  <si>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</si>
  <si>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</si>
  <si>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</si>
  <si>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</si>
  <si>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</si>
  <si>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</si>
  <si>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</si>
  <si>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</si>
  <si>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</si>
  <si>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</si>
  <si>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</si>
  <si>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</si>
  <si>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</si>
  <si>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</si>
  <si>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</si>
  <si>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</si>
  <si>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</si>
  <si>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</si>
  <si>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</si>
  <si>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</si>
  <si>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</si>
  <si>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</si>
  <si>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</si>
  <si>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</si>
  <si>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</si>
  <si>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</si>
  <si>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</si>
  <si>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</si>
  <si>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</si>
  <si>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</si>
  <si>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</si>
  <si>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</si>
  <si>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</si>
  <si>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</si>
  <si>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</si>
  <si>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</si>
  <si>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</si>
  <si>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</si>
  <si>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</si>
  <si>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</si>
  <si>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</si>
  <si>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</si>
  <si>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</si>
  <si>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</si>
  <si>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</si>
  <si>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</si>
  <si>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</si>
  <si>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</si>
  <si>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</si>
  <si>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</si>
  <si>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</si>
  <si>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</si>
  <si>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</si>
  <si>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</si>
  <si>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</si>
  <si>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</si>
  <si>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</si>
  <si>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</si>
  <si>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</si>
  <si>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</si>
  <si>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</si>
  <si>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</si>
  <si>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</si>
  <si>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</si>
  <si>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</si>
  <si>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</si>
  <si>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</si>
  <si>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</si>
  <si>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</si>
  <si>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</si>
  <si>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</si>
  <si>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</si>
  <si>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</si>
  <si>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</si>
  <si>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</si>
  <si>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</si>
  <si>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</si>
  <si>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</si>
  <si>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</si>
  <si>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</si>
  <si>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</si>
  <si>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</si>
  <si>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</si>
  <si>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</si>
  <si>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</si>
  <si>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</si>
  <si>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</si>
  <si>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</si>
  <si>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</si>
  <si>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</si>
  <si>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</si>
  <si>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</si>
  <si>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</si>
  <si>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</si>
  <si>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</si>
  <si>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</si>
  <si>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</si>
  <si>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</si>
  <si>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</si>
  <si>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</si>
  <si>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</si>
  <si>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</si>
  <si>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</si>
  <si>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</si>
  <si>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</si>
  <si>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</si>
  <si>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</si>
  <si>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</si>
  <si>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</si>
  <si>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</si>
  <si>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</si>
  <si>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</si>
  <si>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</si>
  <si>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</si>
  <si>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</si>
  <si>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</si>
  <si>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</si>
  <si>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</si>
  <si>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</si>
  <si>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</si>
  <si>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</si>
  <si>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</si>
  <si>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</si>
  <si>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</si>
  <si>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</si>
  <si>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</si>
  <si>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</si>
  <si>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</si>
  <si>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</si>
  <si>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</si>
  <si>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</si>
  <si>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</si>
  <si>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</si>
  <si>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</si>
  <si>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</si>
  <si>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</si>
  <si>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</si>
  <si>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</si>
  <si>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</si>
  <si>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</si>
  <si>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</si>
  <si>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</si>
  <si>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</si>
  <si>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</si>
  <si>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</si>
  <si>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</si>
  <si>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</si>
  <si>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</si>
  <si>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</si>
  <si>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</si>
  <si>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</si>
  <si>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</si>
  <si>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</si>
  <si>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</si>
  <si>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</si>
  <si>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</si>
  <si>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</si>
  <si>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</si>
  <si>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</si>
  <si>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</si>
  <si>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</si>
  <si>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</si>
  <si>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</si>
  <si>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</si>
  <si>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</si>
  <si>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</si>
  <si>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</si>
  <si>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</si>
  <si>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</si>
  <si>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</si>
  <si>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</si>
  <si>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</si>
  <si>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</si>
  <si>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</si>
  <si>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</si>
  <si>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</si>
  <si>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</si>
  <si>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</si>
  <si>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</si>
  <si>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</si>
  <si>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</si>
  <si>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</si>
  <si>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</si>
  <si>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</si>
  <si>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</si>
  <si>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</si>
  <si>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</si>
  <si>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</si>
  <si>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</si>
  <si>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</si>
  <si>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</si>
  <si>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</si>
  <si>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</si>
  <si>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</si>
  <si>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</si>
  <si>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</si>
  <si>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</si>
  <si>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</si>
  <si>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</si>
  <si>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</si>
  <si>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</si>
  <si>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</si>
  <si>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</si>
  <si>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</si>
  <si>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</si>
  <si>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</si>
  <si>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</si>
  <si>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</si>
  <si>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</si>
  <si>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</si>
  <si>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</si>
  <si>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</si>
  <si>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</si>
  <si>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</si>
  <si>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</si>
  <si>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</si>
  <si>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</si>
  <si>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</si>
  <si>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</si>
  <si>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</si>
  <si>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</si>
  <si>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</si>
  <si>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</si>
  <si>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</si>
  <si>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</si>
  <si>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</si>
  <si>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</si>
  <si>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</si>
  <si>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</si>
  <si>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</si>
  <si>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</si>
  <si>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</si>
  <si>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</si>
  <si>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</si>
  <si>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</si>
  <si>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</si>
  <si>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</si>
  <si>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</si>
  <si>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</si>
  <si>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</si>
  <si>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</si>
  <si>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</si>
  <si>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</si>
  <si>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</si>
  <si>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</si>
  <si>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</si>
  <si>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</si>
  <si>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</si>
  <si>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</si>
  <si>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</si>
  <si>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</si>
  <si>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</si>
  <si>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</si>
  <si>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</si>
  <si>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</si>
  <si>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</si>
  <si>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</si>
  <si>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</si>
  <si>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</si>
  <si>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</si>
  <si>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</si>
  <si>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</si>
  <si>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</si>
  <si>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</si>
  <si>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</si>
  <si>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</si>
  <si>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</si>
  <si>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</si>
  <si>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</si>
  <si>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</si>
  <si>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</si>
  <si>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</si>
  <si>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</si>
  <si>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</si>
  <si>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</si>
  <si>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</si>
  <si>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</si>
  <si>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</si>
  <si>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</si>
  <si>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</si>
  <si>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</si>
  <si>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</si>
  <si>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</si>
  <si>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</si>
  <si>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</si>
  <si>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</si>
  <si>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</si>
  <si>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</si>
  <si>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</si>
  <si>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</si>
  <si>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</si>
  <si>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</si>
  <si>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</si>
  <si>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</si>
  <si>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</si>
  <si>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</si>
  <si>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</si>
  <si>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</si>
  <si>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</si>
  <si>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</si>
  <si>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</si>
  <si>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</si>
  <si>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</si>
  <si>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</si>
  <si>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</si>
  <si>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</si>
  <si>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</si>
  <si>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</si>
  <si>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</si>
  <si>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</si>
  <si>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</si>
  <si>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</si>
  <si>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</si>
  <si>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</si>
  <si>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</si>
  <si>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</si>
  <si>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</si>
  <si>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</si>
  <si>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</si>
  <si>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</si>
  <si>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</si>
  <si>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</si>
  <si>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</si>
  <si>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</si>
  <si>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</si>
  <si>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</si>
  <si>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</si>
  <si>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</si>
  <si>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</si>
  <si>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</si>
  <si>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</si>
  <si>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</si>
  <si>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</si>
  <si>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</si>
  <si>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</si>
  <si>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</si>
  <si>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</si>
  <si>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</si>
  <si>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</si>
  <si>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</si>
  <si>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</si>
  <si>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</si>
  <si>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</si>
  <si>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</si>
  <si>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</si>
  <si>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</si>
  <si>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</si>
  <si>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</si>
  <si>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</si>
  <si>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</si>
  <si>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</si>
  <si>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</si>
  <si>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</si>
  <si>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</si>
  <si>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</si>
  <si>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</si>
  <si>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</si>
  <si>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</si>
  <si>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</si>
  <si>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</si>
  <si>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</si>
  <si>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</si>
  <si>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</si>
  <si>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</si>
  <si>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</si>
  <si>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</si>
  <si>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</si>
  <si>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</si>
  <si>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</si>
  <si>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</si>
  <si>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</si>
  <si>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</si>
  <si>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</si>
  <si>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</si>
  <si>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</si>
  <si>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</si>
  <si>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</si>
  <si>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</si>
  <si>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</si>
  <si>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</si>
  <si>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</si>
  <si>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</si>
  <si>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</si>
  <si>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</si>
  <si>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</si>
  <si>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</si>
  <si>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</si>
  <si>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</si>
  <si>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</si>
  <si>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</si>
  <si>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</si>
  <si>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</si>
  <si>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</si>
  <si>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</si>
  <si>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</si>
  <si>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</si>
  <si>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</si>
  <si>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</si>
  <si>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</si>
  <si>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</si>
  <si>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</si>
  <si>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</si>
  <si>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</si>
  <si>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</si>
  <si>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</si>
  <si>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</si>
  <si>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</si>
  <si>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</si>
  <si>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</si>
  <si>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</si>
  <si>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</si>
  <si>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</si>
  <si>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</si>
  <si>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</si>
  <si>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</si>
  <si>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</si>
  <si>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</si>
  <si>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</si>
  <si>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</si>
  <si>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</si>
  <si>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</si>
  <si>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</si>
  <si>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</si>
  <si>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</si>
  <si>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</si>
  <si>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</si>
  <si>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</si>
  <si>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</si>
  <si>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</si>
  <si>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</si>
  <si>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</si>
  <si>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</si>
  <si>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</si>
  <si>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</si>
  <si>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</si>
  <si>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</si>
  <si>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</si>
  <si>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</si>
  <si>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</si>
  <si>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</si>
  <si>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</si>
  <si>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</si>
  <si>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</si>
  <si>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</si>
  <si>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</si>
  <si>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</si>
  <si>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</si>
  <si>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</si>
  <si>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</si>
  <si>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</si>
  <si>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</si>
  <si>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</si>
  <si>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</si>
  <si>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</si>
  <si>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</si>
  <si>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</si>
  <si>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</si>
  <si>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</si>
  <si>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</si>
  <si>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</si>
  <si>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</si>
  <si>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</si>
  <si>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</si>
  <si>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</si>
  <si>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</si>
  <si>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</si>
  <si>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</si>
  <si>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</si>
  <si>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</si>
  <si>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</si>
  <si>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</si>
  <si>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</si>
  <si>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</si>
  <si>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</si>
  <si>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</si>
  <si>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</si>
  <si>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</si>
  <si>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</si>
  <si>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</si>
  <si>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</si>
  <si>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</si>
  <si>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</si>
  <si>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</si>
  <si>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</si>
  <si>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</si>
  <si>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</si>
  <si>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</si>
  <si>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</si>
  <si>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</si>
  <si>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</si>
  <si>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</si>
  <si>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</si>
  <si>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</si>
  <si>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</si>
  <si>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</si>
  <si>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</si>
  <si>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</si>
  <si>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</si>
  <si>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</si>
  <si>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</si>
  <si>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</si>
  <si>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</si>
  <si>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</si>
  <si>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</si>
  <si>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</si>
  <si>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</si>
  <si>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</si>
  <si>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</si>
  <si>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</si>
  <si>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</si>
  <si>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</si>
  <si>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</si>
  <si>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</si>
  <si>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</si>
  <si>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</si>
  <si>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</si>
  <si>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</si>
  <si>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</si>
  <si>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</si>
  <si>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</si>
  <si>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</si>
  <si>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</si>
  <si>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</si>
  <si>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</si>
  <si>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</si>
  <si>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</si>
  <si>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</si>
  <si>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</si>
  <si>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</si>
  <si>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</si>
  <si>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</si>
  <si>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</si>
  <si>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</si>
  <si>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</si>
  <si>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</si>
  <si>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</si>
  <si>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</si>
  <si>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</si>
  <si>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</si>
  <si>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</si>
  <si>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</si>
  <si>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</si>
  <si>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</si>
  <si>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</si>
  <si>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</si>
  <si>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</si>
  <si>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</si>
  <si>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</si>
  <si>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</si>
  <si>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</si>
  <si>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</si>
  <si>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</si>
  <si>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</si>
  <si>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</si>
  <si>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</si>
  <si>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</si>
  <si>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</si>
  <si>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</si>
  <si>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</si>
  <si>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</si>
  <si>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</si>
  <si>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</si>
  <si>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</si>
  <si>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</si>
  <si>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</si>
  <si>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</si>
  <si>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</si>
  <si>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</si>
  <si>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</si>
  <si>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</si>
  <si>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</si>
  <si>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</si>
  <si>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</si>
  <si>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</si>
  <si>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</si>
  <si>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</si>
  <si>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</si>
  <si>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</si>
  <si>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</si>
  <si>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</si>
  <si>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</si>
  <si>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</si>
  <si>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</si>
  <si>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</si>
  <si>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</si>
  <si>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</si>
  <si>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</si>
  <si>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</si>
  <si>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</si>
  <si>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</si>
  <si>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</si>
  <si>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</si>
  <si>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</si>
  <si>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</si>
  <si>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</si>
  <si>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</si>
  <si>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</si>
  <si>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</si>
  <si>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</si>
  <si>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</si>
  <si>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</si>
  <si>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</si>
  <si>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</si>
  <si>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</si>
  <si>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</si>
  <si>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</si>
  <si>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</si>
  <si>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</si>
  <si>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</si>
  <si>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</si>
  <si>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</si>
  <si>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</si>
  <si>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</si>
  <si>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</si>
  <si>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</si>
  <si>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</si>
  <si>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</si>
  <si>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</si>
  <si>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</si>
  <si>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</si>
  <si>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</si>
  <si>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</si>
  <si>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</si>
  <si>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</si>
  <si>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</si>
  <si>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</si>
  <si>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</si>
  <si>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</si>
  <si>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</si>
  <si>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</si>
  <si>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</si>
  <si>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</si>
  <si>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</si>
  <si>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</si>
  <si>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</si>
  <si>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</si>
  <si>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</si>
  <si>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</si>
  <si>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</si>
  <si>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</si>
  <si>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</si>
  <si>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</si>
  <si>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</si>
  <si>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</si>
  <si>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</si>
  <si>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</si>
  <si>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</si>
  <si>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</si>
  <si>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</si>
  <si>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</si>
  <si>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</si>
  <si>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</si>
  <si>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</si>
  <si>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</si>
  <si>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</si>
  <si>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</si>
  <si>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</si>
  <si>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</si>
  <si>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</si>
  <si>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</si>
  <si>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</si>
  <si>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</si>
  <si>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</si>
  <si>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</si>
  <si>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</si>
  <si>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</si>
  <si>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</si>
  <si>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</si>
  <si>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</si>
  <si>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</si>
  <si>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</si>
  <si>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</si>
  <si>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</si>
  <si>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</si>
  <si>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</si>
  <si>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</si>
  <si>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</si>
  <si>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</si>
  <si>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</si>
  <si>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</si>
  <si>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</si>
  <si>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</si>
  <si>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</si>
  <si>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</si>
  <si>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</si>
  <si>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</si>
  <si>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</si>
  <si>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</si>
  <si>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</si>
  <si>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</si>
  <si>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</si>
  <si>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</si>
  <si>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</si>
  <si>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</si>
  <si>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</si>
  <si>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</si>
  <si>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</si>
  <si>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</si>
  <si>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</si>
  <si>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</si>
  <si>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</si>
  <si>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</si>
  <si>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</si>
  <si>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</si>
  <si>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</si>
  <si>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</si>
  <si>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</si>
  <si>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</si>
  <si>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</si>
  <si>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</si>
  <si>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</si>
  <si>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</si>
  <si>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</si>
  <si>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</si>
  <si>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</si>
  <si>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</si>
  <si>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</si>
  <si>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</si>
  <si>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</si>
  <si>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</si>
  <si>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</si>
  <si>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</si>
  <si>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</si>
  <si>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</si>
  <si>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</si>
  <si>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</si>
  <si>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</si>
  <si>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</si>
  <si>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</si>
  <si>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</si>
  <si>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</si>
  <si>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</si>
  <si>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</si>
  <si>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</si>
  <si>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</si>
  <si>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</si>
  <si>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</si>
  <si>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</si>
  <si>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</si>
  <si>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</si>
  <si>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</si>
  <si>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</si>
  <si>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</si>
  <si>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</si>
  <si>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</si>
  <si>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</si>
  <si>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</si>
  <si>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</si>
  <si>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</si>
  <si>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</si>
  <si>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</si>
  <si>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</si>
  <si>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</si>
  <si>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</si>
  <si>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</si>
  <si>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</si>
  <si>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</si>
  <si>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</si>
  <si>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</si>
  <si>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</si>
  <si>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</si>
  <si>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</si>
  <si>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</si>
  <si>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</si>
  <si>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</si>
  <si>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</si>
  <si>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</si>
  <si>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</si>
  <si>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</si>
  <si>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</si>
  <si>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</si>
  <si>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</si>
  <si>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</si>
  <si>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</si>
  <si>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</si>
  <si>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</si>
  <si>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</si>
  <si>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</si>
  <si>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</si>
  <si>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</si>
  <si>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</si>
  <si>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</si>
  <si>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</si>
  <si>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</si>
  <si>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</si>
  <si>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</si>
  <si>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</si>
  <si>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</si>
  <si>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</si>
  <si>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</si>
  <si>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</si>
  <si>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</si>
  <si>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</si>
  <si>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</si>
  <si>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</si>
  <si>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</si>
  <si>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</si>
  <si>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</si>
  <si>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</si>
  <si>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</si>
  <si>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</si>
  <si>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</si>
  <si>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</si>
  <si>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</si>
  <si>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</si>
  <si>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</si>
  <si>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</si>
  <si>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</si>
  <si>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</si>
  <si>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</si>
  <si>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</si>
  <si>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</si>
  <si>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</si>
  <si>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</si>
  <si>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</si>
  <si>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</si>
  <si>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</si>
  <si>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</si>
  <si>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</si>
  <si>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</si>
  <si>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</si>
  <si>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</si>
  <si>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</si>
  <si>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</si>
  <si>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</si>
  <si>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</si>
  <si>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</si>
  <si>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</si>
  <si>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</si>
  <si>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</si>
  <si>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</si>
  <si>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</si>
  <si>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</si>
  <si>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</si>
  <si>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</si>
  <si>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</si>
  <si>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</si>
  <si>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</si>
  <si>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</si>
  <si>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</si>
  <si>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</si>
  <si>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</si>
  <si>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</si>
  <si>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</si>
  <si>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</si>
  <si>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</si>
  <si>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</si>
  <si>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</si>
  <si>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</si>
  <si>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</si>
  <si>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</si>
  <si>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</si>
  <si>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</si>
  <si>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</si>
  <si>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</si>
  <si>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</si>
  <si>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</si>
  <si>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</si>
  <si>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</si>
  <si>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</si>
  <si>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</si>
  <si>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</si>
  <si>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</si>
  <si>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</si>
  <si>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</si>
  <si>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</si>
  <si>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</si>
  <si>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</si>
  <si>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</si>
  <si>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</si>
  <si>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</si>
  <si>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</si>
  <si>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</si>
  <si>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</si>
  <si>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</si>
  <si>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</si>
  <si>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</si>
  <si>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</si>
  <si>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</si>
  <si>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</si>
  <si>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</si>
  <si>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</si>
  <si>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</si>
  <si>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</si>
  <si>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</si>
  <si>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</si>
  <si>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</si>
  <si>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</si>
  <si>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</si>
  <si>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</si>
  <si>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</si>
  <si>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</si>
  <si>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</si>
  <si>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</si>
  <si>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</si>
  <si>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</si>
  <si>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</si>
  <si>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</si>
  <si>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</si>
  <si>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</si>
  <si>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</si>
  <si>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</si>
  <si>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</si>
  <si>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</si>
  <si>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</si>
  <si>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</si>
  <si>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</si>
  <si>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</si>
  <si>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</si>
  <si>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</si>
  <si>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</si>
  <si>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</si>
  <si>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</si>
  <si>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</si>
  <si>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</si>
  <si>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</si>
  <si>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</si>
  <si>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</si>
  <si>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</si>
  <si>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</si>
  <si>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</si>
  <si>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</si>
  <si>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</si>
  <si>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</si>
  <si>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</si>
  <si>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</si>
  <si>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</si>
  <si>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</si>
  <si>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</si>
  <si>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</si>
  <si>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</si>
  <si>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</si>
  <si>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</si>
  <si>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</si>
  <si>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</si>
  <si>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</si>
  <si>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</si>
  <si>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</si>
  <si>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</si>
  <si>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</si>
  <si>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</si>
  <si>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</si>
  <si>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</si>
  <si>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</si>
  <si>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</si>
  <si>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</si>
  <si>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</si>
  <si>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</si>
  <si>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</si>
  <si>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</si>
  <si>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</si>
  <si>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</si>
  <si>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</si>
  <si>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</si>
  <si>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</si>
  <si>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</si>
  <si>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</si>
  <si>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</si>
  <si>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</si>
  <si>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</si>
  <si>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</si>
  <si>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</si>
  <si>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</si>
  <si>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</si>
  <si>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</si>
  <si>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</si>
  <si>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</si>
  <si>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</si>
  <si>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</si>
  <si>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</si>
  <si>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</si>
  <si>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</si>
  <si>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</si>
  <si>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</si>
  <si>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</si>
  <si>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</si>
  <si>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</si>
  <si>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</si>
  <si>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</si>
  <si>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</si>
  <si>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</si>
  <si>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</si>
  <si>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</si>
  <si>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</si>
  <si>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</si>
  <si>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</si>
  <si>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</si>
  <si>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</si>
  <si>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</si>
  <si>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</si>
  <si>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</si>
  <si>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</si>
  <si>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</si>
  <si>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</si>
  <si>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</si>
  <si>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</si>
  <si>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</si>
  <si>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</si>
  <si>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</si>
  <si>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</si>
  <si>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</si>
  <si>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</si>
  <si>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</si>
  <si>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</si>
  <si>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</si>
  <si>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</si>
  <si>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</si>
  <si>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</si>
  <si>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</si>
  <si>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</si>
  <si>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</si>
  <si>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</si>
  <si>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</si>
  <si>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</si>
  <si>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</si>
  <si>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</si>
  <si>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</si>
  <si>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</si>
  <si>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</si>
  <si>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</si>
  <si>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</si>
  <si>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</si>
  <si>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</si>
  <si>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</si>
  <si>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</si>
  <si>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</si>
  <si>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</si>
  <si>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</si>
  <si>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</si>
  <si>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</si>
  <si>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</si>
  <si>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</si>
  <si>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</si>
  <si>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</si>
  <si>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</si>
  <si>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</si>
  <si>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</si>
  <si>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</si>
  <si>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</si>
  <si>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</si>
  <si>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</si>
  <si>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</si>
  <si>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</si>
  <si>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</si>
  <si>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</si>
  <si>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</si>
  <si>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</si>
  <si>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</si>
  <si>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</si>
  <si>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</si>
  <si>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</si>
  <si>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</si>
  <si>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</si>
  <si>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</si>
  <si>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</si>
  <si>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</si>
  <si>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</si>
  <si>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</si>
  <si>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</si>
  <si>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</si>
  <si>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</si>
  <si>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</si>
  <si>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</si>
  <si>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</si>
  <si>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</si>
  <si>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</si>
  <si>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</si>
  <si>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</si>
  <si>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</si>
  <si>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</si>
  <si>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</si>
  <si>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</si>
  <si>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</si>
  <si>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</si>
  <si>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</si>
  <si>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</si>
  <si>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</si>
  <si>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</si>
  <si>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</si>
  <si>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</si>
  <si>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</si>
  <si>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</si>
  <si>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</si>
  <si>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</si>
  <si>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</si>
  <si>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</si>
  <si>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</si>
  <si>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</si>
  <si>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</si>
  <si>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</si>
  <si>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</si>
  <si>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</si>
  <si>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</si>
  <si>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</si>
  <si>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</si>
  <si>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</si>
  <si>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</si>
  <si>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</si>
  <si>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</si>
  <si>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</si>
  <si>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</si>
  <si>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</si>
  <si>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</si>
  <si>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</si>
  <si>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</si>
  <si>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</si>
  <si>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</si>
  <si>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</si>
  <si>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</si>
  <si>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</si>
  <si>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</si>
  <si>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</si>
  <si>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</si>
  <si>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</si>
  <si>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</si>
  <si>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</si>
  <si>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</si>
  <si>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</si>
  <si>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</si>
  <si>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</si>
  <si>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</si>
  <si>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</si>
  <si>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</si>
  <si>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</si>
  <si>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</si>
  <si>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</si>
  <si>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</si>
  <si>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</si>
  <si>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</si>
  <si>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</si>
  <si>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</si>
  <si>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</si>
  <si>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</si>
  <si>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</si>
  <si>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</si>
  <si>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</si>
  <si>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</si>
  <si>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</si>
  <si>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</si>
  <si>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</si>
  <si>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</si>
  <si>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</si>
  <si>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</si>
  <si>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</si>
  <si>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</si>
  <si>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</si>
  <si>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</si>
  <si>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</si>
  <si>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</si>
  <si>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</si>
  <si>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</si>
  <si>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</si>
  <si>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</si>
  <si>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</si>
  <si>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</si>
  <si>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</si>
  <si>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</si>
  <si>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</si>
  <si>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</si>
  <si>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</si>
  <si>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</si>
  <si>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</si>
  <si>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</si>
  <si>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</si>
  <si>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</si>
  <si>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</si>
  <si>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</si>
  <si>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</si>
  <si>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</si>
  <si>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</si>
  <si>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</si>
  <si>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</si>
  <si>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</si>
  <si>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</si>
  <si>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</si>
  <si>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</si>
  <si>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</si>
  <si>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</si>
  <si>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</si>
  <si>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</si>
  <si>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</si>
  <si>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</si>
  <si>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</si>
  <si>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</si>
  <si>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</si>
  <si>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</si>
  <si>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</si>
  <si>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</si>
  <si>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</si>
  <si>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</si>
  <si>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</si>
  <si>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</si>
  <si>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</si>
  <si>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</si>
  <si>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</si>
  <si>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</si>
  <si>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</si>
  <si>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</si>
  <si>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</si>
  <si>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</si>
  <si>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</si>
  <si>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</si>
  <si>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</si>
  <si>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</si>
  <si>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</si>
  <si>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</si>
  <si>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</si>
  <si>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</si>
  <si>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</si>
  <si>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</si>
  <si>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</si>
  <si>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</si>
  <si>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</si>
  <si>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</si>
  <si>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</si>
  <si>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</si>
  <si>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</si>
  <si>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</si>
  <si>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</si>
  <si>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</si>
  <si>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</si>
  <si>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</si>
  <si>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</si>
  <si>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</si>
  <si>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</si>
  <si>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</si>
  <si>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</si>
  <si>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</si>
  <si>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</si>
  <si>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</si>
  <si>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</si>
  <si>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</si>
  <si>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</si>
  <si>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</si>
  <si>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</si>
  <si>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</si>
  <si>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</si>
  <si>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</si>
  <si>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</si>
  <si>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</si>
  <si>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</si>
  <si>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</si>
  <si>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</si>
  <si>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</si>
  <si>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</si>
  <si>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</si>
  <si>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</si>
  <si>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</si>
  <si>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</si>
  <si>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</si>
  <si>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</si>
  <si>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</si>
  <si>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</si>
  <si>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</si>
  <si>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</si>
  <si>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</si>
  <si>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</si>
  <si>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</si>
  <si>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</si>
  <si>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</si>
  <si>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</si>
  <si>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</si>
  <si>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</si>
  <si>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</si>
  <si>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</si>
  <si>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</si>
  <si>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</si>
  <si>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</si>
  <si>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</si>
  <si>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</si>
  <si>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</si>
  <si>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</si>
  <si>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</si>
  <si>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</si>
  <si>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</si>
  <si>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</si>
  <si>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</si>
  <si>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</si>
  <si>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</si>
  <si>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</si>
  <si>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</si>
  <si>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</si>
  <si>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</si>
  <si>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</si>
  <si>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</si>
  <si>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</si>
  <si>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</si>
  <si>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</si>
  <si>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</si>
  <si>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</si>
  <si>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</si>
  <si>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</si>
  <si>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</si>
  <si>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</si>
  <si>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</si>
  <si>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</si>
  <si>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</si>
  <si>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</si>
  <si>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</si>
  <si>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</si>
  <si>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</si>
  <si>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</si>
  <si>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</si>
  <si>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</si>
  <si>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</si>
  <si>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</si>
  <si>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</si>
  <si>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</si>
  <si>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</si>
  <si>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</si>
  <si>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</si>
  <si>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</si>
  <si>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</si>
  <si>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</si>
  <si>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</si>
  <si>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</si>
  <si>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</si>
  <si>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</si>
  <si>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</si>
  <si>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</si>
  <si>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</si>
  <si>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</si>
  <si>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</si>
  <si>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</si>
  <si>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</si>
  <si>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</si>
  <si>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</si>
  <si>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</si>
  <si>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</si>
  <si>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</si>
  <si>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</si>
  <si>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</si>
  <si>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</si>
  <si>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</si>
  <si>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</si>
  <si>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</si>
  <si>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</si>
  <si>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</si>
  <si>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</si>
  <si>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</si>
  <si>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</si>
  <si>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</si>
  <si>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</si>
  <si>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</si>
  <si>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</si>
  <si>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</si>
  <si>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</si>
  <si>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</si>
  <si>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</si>
  <si>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</si>
  <si>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</si>
  <si>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</si>
  <si>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</si>
  <si>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</si>
  <si>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</si>
  <si>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</si>
  <si>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</si>
  <si>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</si>
  <si>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</si>
  <si>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</si>
  <si>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</si>
  <si>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</si>
  <si>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</si>
  <si>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</si>
  <si>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</si>
  <si>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</si>
  <si>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</si>
  <si>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</si>
  <si>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</si>
  <si>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</si>
  <si>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</si>
  <si>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</si>
  <si>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</si>
  <si>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</si>
  <si>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</si>
  <si>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</si>
  <si>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</si>
  <si>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</si>
  <si>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</si>
  <si>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</si>
  <si>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</si>
  <si>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</si>
  <si>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</si>
  <si>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</si>
  <si>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</si>
  <si>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</si>
  <si>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</si>
  <si>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</si>
  <si>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</si>
  <si>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</si>
  <si>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</si>
  <si>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</si>
  <si>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</si>
  <si>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</si>
  <si>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</si>
  <si>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</si>
  <si>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</si>
  <si>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</si>
  <si>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</si>
  <si>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</si>
  <si>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</si>
  <si>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</si>
  <si>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</si>
  <si>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</si>
  <si>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</si>
  <si>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</si>
  <si>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</si>
  <si>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</si>
  <si>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</si>
  <si>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</si>
  <si>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</si>
  <si>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</si>
  <si>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</si>
  <si>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</si>
  <si>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</si>
  <si>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</si>
  <si>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</si>
  <si>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</si>
  <si>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</si>
  <si>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</si>
  <si>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</si>
  <si>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</si>
  <si>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</si>
  <si>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</si>
  <si>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</si>
  <si>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</si>
  <si>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</si>
  <si>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</si>
  <si>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</si>
  <si>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</si>
  <si>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</si>
  <si>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</si>
  <si>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</si>
  <si>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</si>
  <si>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</si>
  <si>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</si>
  <si>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</si>
  <si>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</si>
  <si>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</si>
  <si>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</si>
  <si>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</si>
  <si>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</si>
  <si>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</si>
  <si>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</si>
  <si>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</si>
  <si>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</si>
  <si>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</si>
  <si>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</si>
  <si>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</si>
  <si>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</si>
  <si>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</si>
  <si>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</si>
  <si>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</si>
  <si>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</si>
  <si>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</si>
  <si>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</si>
  <si>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</si>
  <si>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</si>
  <si>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</si>
  <si>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</si>
  <si>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</si>
  <si>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</si>
  <si>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</si>
  <si>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</si>
  <si>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</si>
  <si>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</si>
  <si>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</si>
  <si>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</si>
  <si>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</si>
  <si>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</si>
  <si>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</si>
  <si>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</si>
  <si>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</si>
  <si>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</si>
  <si>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</si>
  <si>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</si>
  <si>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</si>
  <si>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</si>
  <si>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</si>
  <si>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</si>
  <si>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</si>
  <si>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</si>
  <si>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</si>
  <si>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</si>
  <si>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</si>
  <si>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</si>
  <si>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</si>
  <si>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</si>
  <si>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</si>
  <si>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</si>
  <si>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</si>
  <si>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</si>
  <si>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</si>
  <si>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</si>
  <si>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</si>
  <si>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</si>
  <si>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</si>
  <si>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</si>
  <si>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</si>
  <si>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</si>
  <si>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</si>
  <si>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</si>
  <si>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</si>
  <si>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</si>
  <si>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</si>
  <si>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</si>
  <si>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</si>
  <si>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</si>
  <si>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</si>
  <si>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</si>
  <si>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</si>
  <si>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</si>
  <si>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</si>
  <si>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</si>
  <si>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</si>
  <si>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</si>
  <si>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</si>
  <si>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</si>
  <si>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</si>
  <si>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</si>
  <si>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</si>
  <si>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</si>
  <si>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</si>
  <si>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</si>
  <si>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</si>
  <si>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</si>
  <si>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</si>
  <si>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</si>
  <si>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</si>
  <si>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</si>
  <si>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</si>
  <si>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</si>
  <si>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</si>
  <si>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</si>
  <si>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</si>
  <si>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</si>
  <si>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</si>
  <si>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</si>
  <si>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</si>
  <si>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</si>
  <si>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</si>
  <si>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</si>
  <si>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</si>
  <si>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</si>
  <si>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</si>
  <si>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</si>
  <si>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</si>
  <si>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</si>
  <si>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</si>
  <si>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</si>
  <si>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</si>
  <si>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</si>
  <si>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</si>
  <si>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</si>
  <si>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</si>
  <si>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</si>
  <si>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</si>
  <si>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</si>
  <si>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</si>
  <si>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</si>
  <si>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</si>
  <si>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</si>
  <si>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</si>
  <si>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</si>
  <si>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</si>
  <si>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</si>
  <si>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</si>
  <si>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</si>
  <si>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</si>
  <si>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</si>
  <si>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</si>
  <si>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</si>
  <si>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</si>
  <si>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</si>
  <si>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</si>
  <si>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</si>
  <si>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</si>
  <si>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</si>
  <si>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</si>
  <si>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</si>
  <si>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</si>
  <si>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</si>
  <si>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</si>
  <si>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</si>
  <si>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</si>
  <si>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</si>
  <si>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</si>
  <si>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</si>
  <si>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</si>
  <si>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</si>
  <si>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</si>
  <si>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</si>
  <si>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</si>
  <si>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</si>
  <si>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</si>
  <si>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</si>
  <si>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</si>
  <si>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</si>
  <si>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</si>
  <si>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</si>
  <si>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</si>
  <si>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</si>
  <si>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</si>
  <si>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</si>
  <si>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</si>
  <si>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</si>
  <si>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</si>
  <si>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</si>
  <si>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</si>
  <si>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</si>
  <si>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</si>
  <si>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</si>
  <si>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</si>
  <si>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</si>
  <si>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</si>
  <si>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</si>
  <si>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</si>
  <si>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</si>
  <si>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</si>
  <si>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</si>
  <si>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</si>
  <si>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</si>
  <si>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</si>
  <si>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</si>
  <si>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</si>
  <si>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</si>
  <si>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</si>
  <si>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</si>
  <si>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</si>
  <si>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</si>
  <si>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</si>
  <si>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</si>
  <si>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</si>
  <si>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</si>
  <si>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</si>
  <si>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</si>
  <si>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</si>
  <si>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</si>
  <si>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</si>
  <si>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</si>
  <si>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</si>
  <si>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</si>
  <si>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</si>
  <si>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</si>
  <si>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</si>
  <si>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</si>
  <si>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</si>
  <si>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</si>
  <si>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</si>
  <si>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</si>
  <si>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</si>
  <si>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</si>
  <si>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</si>
  <si>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</si>
  <si>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</si>
  <si>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</si>
  <si>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</si>
  <si>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</si>
  <si>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</si>
  <si>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</si>
  <si>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</si>
  <si>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</si>
  <si>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</si>
  <si>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</si>
  <si>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</si>
  <si>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</si>
  <si>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</si>
  <si>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</si>
  <si>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</si>
  <si>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</si>
  <si>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</si>
  <si>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</si>
  <si>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</si>
  <si>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</si>
  <si>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</si>
  <si>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</si>
  <si>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</si>
  <si>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</si>
  <si>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</si>
  <si>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</si>
  <si>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</si>
  <si>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</si>
  <si>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</si>
  <si>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</si>
  <si>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</si>
  <si>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</si>
  <si>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</si>
  <si>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</si>
  <si>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</si>
  <si>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</si>
  <si>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</si>
  <si>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</si>
  <si>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</si>
  <si>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</si>
  <si>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</si>
  <si>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</si>
  <si>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</si>
  <si>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</si>
  <si>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</si>
  <si>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</si>
  <si>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</si>
  <si>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</si>
  <si>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</si>
  <si>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</si>
  <si>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</si>
  <si>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</si>
  <si>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</si>
  <si>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</si>
  <si>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</si>
  <si>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</si>
  <si>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</si>
  <si>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</si>
  <si>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</si>
  <si>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</si>
  <si>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</si>
  <si>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</si>
  <si>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</si>
  <si>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</si>
  <si>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</si>
  <si>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</si>
  <si>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</si>
  <si>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</si>
  <si>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</si>
  <si>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</si>
  <si>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</si>
  <si>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</si>
  <si>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</si>
  <si>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</si>
  <si>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</si>
  <si>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</si>
  <si>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</si>
  <si>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</si>
  <si>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</si>
  <si>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</si>
  <si>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</si>
  <si>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</si>
  <si>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</si>
  <si>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</si>
  <si>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</si>
  <si>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</si>
  <si>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</si>
  <si>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</si>
  <si>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</si>
  <si>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</si>
  <si>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</si>
  <si>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</si>
  <si>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</si>
  <si>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</si>
  <si>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</si>
  <si>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</si>
  <si>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</si>
  <si>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</si>
  <si>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</si>
  <si>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</si>
  <si>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</si>
  <si>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</si>
  <si>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</si>
  <si>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</si>
  <si>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</si>
  <si>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</si>
  <si>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</si>
  <si>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</si>
  <si>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</si>
  <si>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</si>
  <si>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</si>
  <si>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</si>
  <si>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</si>
  <si>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</si>
  <si>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</si>
  <si>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</si>
  <si>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</si>
  <si>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</si>
  <si>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</si>
  <si>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</si>
  <si>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</si>
  <si>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</si>
  <si>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</si>
  <si>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</si>
  <si>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</si>
  <si>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</si>
  <si>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</si>
  <si>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</si>
  <si>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</si>
  <si>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</si>
  <si>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</si>
  <si>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</si>
  <si>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</si>
  <si>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</si>
  <si>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</si>
  <si>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</si>
  <si>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</si>
  <si>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</si>
  <si>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</si>
  <si>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</si>
  <si>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</si>
  <si>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</si>
  <si>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</si>
  <si>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</si>
  <si>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</si>
  <si>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</si>
  <si>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</si>
  <si>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</si>
  <si>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</si>
  <si>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</si>
  <si>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</si>
  <si>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</si>
  <si>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</si>
  <si>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</si>
  <si>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</si>
  <si>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</si>
  <si>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</si>
  <si>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</si>
  <si>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</si>
  <si>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</si>
  <si>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</si>
  <si>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</si>
  <si>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</si>
  <si>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</si>
  <si>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</si>
  <si>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</si>
  <si>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</si>
  <si>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</si>
  <si>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</si>
  <si>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</si>
  <si>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</si>
  <si>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</si>
  <si>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</si>
  <si>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</si>
  <si>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</si>
  <si>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</si>
  <si>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</si>
  <si>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</si>
  <si>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</si>
  <si>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</si>
  <si>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</si>
  <si>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</si>
  <si>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</si>
  <si>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</si>
  <si>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</si>
  <si>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</si>
  <si>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</si>
  <si>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</si>
  <si>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</si>
  <si>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</si>
  <si>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</si>
  <si>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</si>
  <si>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</si>
  <si>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</si>
  <si>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</si>
  <si>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</si>
  <si>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</si>
  <si>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</si>
  <si>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</si>
  <si>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</si>
  <si>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</si>
  <si>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</si>
  <si>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</si>
  <si>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</si>
  <si>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</si>
  <si>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</si>
  <si>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</si>
  <si>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</si>
  <si>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</si>
  <si>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</si>
  <si>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</si>
  <si>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</si>
  <si>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</si>
  <si>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</si>
  <si>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</si>
  <si>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</si>
  <si>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</si>
  <si>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</si>
  <si>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</si>
  <si>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</si>
  <si>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</si>
  <si>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</si>
  <si>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</si>
  <si>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</si>
  <si>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</si>
  <si>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</si>
  <si>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</si>
  <si>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</si>
  <si>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</si>
  <si>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</si>
  <si>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</si>
  <si>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</si>
  <si>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</si>
  <si>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</si>
  <si>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</si>
  <si>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</si>
  <si>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</si>
  <si>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</si>
  <si>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</si>
  <si>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</si>
  <si>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</si>
  <si>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</si>
  <si>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</si>
  <si>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</si>
  <si>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</si>
  <si>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</si>
  <si>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</si>
  <si>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</si>
  <si>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</si>
  <si>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</si>
  <si>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</si>
  <si>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</si>
  <si>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</si>
  <si>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</si>
  <si>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</si>
  <si>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</si>
  <si>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</si>
  <si>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</si>
  <si>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</si>
  <si>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</si>
  <si>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</si>
  <si>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</si>
  <si>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</si>
  <si>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</si>
  <si>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</si>
  <si>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</si>
  <si>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</si>
  <si>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</si>
  <si>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</si>
  <si>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</si>
  <si>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</si>
  <si>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</si>
  <si>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</si>
  <si>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</si>
  <si>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</si>
  <si>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</si>
  <si>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</si>
  <si>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</si>
  <si>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</si>
  <si>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</si>
  <si>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</si>
  <si>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</si>
  <si>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</si>
  <si>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</si>
  <si>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</si>
  <si>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</si>
  <si>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</si>
  <si>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</si>
  <si>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</si>
  <si>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</si>
  <si>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</si>
  <si>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</si>
  <si>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</si>
  <si>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</si>
  <si>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</si>
  <si>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</si>
  <si>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</si>
  <si>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</si>
  <si>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</si>
  <si>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</si>
  <si>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</si>
  <si>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</si>
  <si>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</si>
  <si>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</si>
  <si>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</si>
  <si>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</si>
  <si>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</si>
  <si>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</si>
  <si>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</si>
  <si>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</si>
  <si>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</si>
  <si>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</si>
  <si>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</si>
  <si>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</si>
  <si>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</si>
  <si>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</si>
  <si>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</si>
  <si>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</si>
  <si>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</si>
  <si>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</si>
  <si>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</si>
  <si>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</si>
  <si>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</si>
  <si>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</si>
  <si>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</si>
  <si>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</si>
  <si>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</si>
  <si>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</si>
  <si>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</si>
  <si>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</si>
  <si>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</si>
  <si>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</si>
  <si>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</si>
  <si>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</si>
  <si>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</si>
  <si>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</si>
  <si>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</si>
  <si>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</si>
  <si>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</si>
  <si>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</si>
  <si>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</si>
  <si>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</si>
  <si>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</si>
  <si>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</si>
  <si>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</si>
  <si>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</si>
  <si>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</si>
  <si>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</si>
  <si>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</si>
  <si>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</si>
  <si>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</si>
  <si>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</si>
  <si>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</si>
  <si>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</si>
  <si>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</si>
  <si>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</si>
  <si>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</si>
  <si>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</si>
  <si>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</si>
  <si>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</si>
  <si>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</si>
  <si>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</si>
  <si>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</si>
  <si>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</si>
  <si>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</si>
  <si>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</si>
  <si>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</si>
  <si>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</si>
  <si>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</si>
  <si>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</si>
  <si>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</si>
  <si>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</si>
  <si>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</si>
  <si>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</si>
  <si>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</si>
  <si>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</si>
  <si>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</si>
  <si>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</si>
  <si>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</si>
  <si>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</si>
  <si>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</si>
  <si>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</si>
  <si>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</si>
  <si>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</si>
  <si>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</si>
  <si>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</si>
  <si>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</si>
  <si>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</si>
  <si>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</si>
  <si>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</si>
  <si>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</si>
  <si>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</si>
  <si>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</si>
  <si>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</si>
  <si>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</si>
  <si>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</si>
  <si>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</si>
  <si>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</si>
  <si>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</si>
  <si>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</si>
  <si>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</si>
  <si>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</si>
  <si>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</si>
  <si>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</si>
  <si>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</si>
  <si>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</si>
  <si>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</si>
  <si>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</si>
  <si>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</si>
  <si>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</si>
  <si>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</si>
  <si>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</si>
  <si>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</si>
  <si>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</si>
  <si>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</si>
  <si>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</si>
  <si>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</si>
  <si>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</si>
  <si>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</si>
  <si>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</si>
  <si>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</si>
  <si>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</si>
  <si>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</si>
  <si>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</si>
  <si>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</si>
  <si>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</si>
  <si>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</si>
  <si>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</si>
  <si>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</si>
  <si>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</si>
  <si>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</si>
  <si>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</si>
  <si>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</si>
  <si>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</si>
  <si>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</si>
  <si>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</si>
  <si>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</si>
  <si>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</si>
  <si>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</si>
  <si>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</si>
  <si>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</si>
  <si>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</si>
  <si>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</si>
  <si>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</si>
  <si>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</si>
  <si>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</si>
  <si>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</si>
  <si>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</si>
  <si>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</si>
  <si>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</si>
  <si>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</si>
  <si>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</si>
  <si>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</si>
  <si>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</si>
  <si>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</si>
  <si>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</si>
  <si>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</si>
  <si>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</si>
  <si>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</si>
  <si>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</si>
  <si>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</si>
  <si>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</si>
  <si>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</si>
  <si>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</si>
  <si>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</si>
  <si>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</si>
  <si>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</si>
  <si>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</si>
  <si>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</si>
  <si>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</si>
  <si>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</si>
  <si>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</si>
  <si>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</si>
  <si>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</si>
  <si>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</si>
  <si>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</si>
  <si>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</si>
  <si>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</si>
  <si>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</si>
  <si>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</si>
  <si>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</si>
  <si>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</si>
  <si>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</si>
  <si>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</si>
  <si>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</si>
  <si>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</si>
  <si>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</si>
  <si>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</si>
  <si>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</si>
  <si>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</si>
  <si>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</si>
  <si>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</si>
  <si>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</si>
  <si>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</si>
  <si>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</si>
  <si>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</si>
  <si>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</si>
  <si>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</si>
  <si>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</si>
  <si>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</si>
  <si>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</si>
  <si>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</si>
  <si>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</si>
  <si>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</si>
  <si>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</si>
  <si>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</si>
  <si>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</si>
  <si>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</si>
  <si>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</si>
  <si>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</si>
  <si>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</si>
  <si>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</si>
  <si>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</si>
  <si>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</si>
  <si>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</si>
  <si>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</si>
  <si>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</si>
  <si>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</si>
  <si>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</si>
  <si>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</si>
  <si>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</si>
  <si>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</si>
  <si>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</si>
  <si>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</si>
  <si>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</si>
  <si>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</si>
  <si>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</si>
  <si>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</si>
  <si>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</si>
  <si>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</si>
  <si>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</si>
  <si>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</si>
  <si>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</si>
  <si>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</si>
  <si>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</si>
  <si>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</si>
  <si>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</si>
  <si>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</si>
  <si>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</si>
  <si>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</si>
  <si>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</si>
  <si>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</si>
  <si>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</si>
  <si>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</si>
  <si>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</si>
  <si>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</si>
  <si>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</si>
  <si>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</si>
  <si>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</si>
  <si>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</si>
  <si>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</si>
  <si>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</si>
  <si>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</si>
  <si>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</si>
  <si>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</si>
  <si>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</si>
  <si>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</si>
  <si>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</si>
  <si>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</si>
  <si>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</si>
  <si>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</si>
  <si>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</si>
  <si>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</si>
  <si>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</si>
  <si>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</si>
  <si>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</si>
  <si>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</si>
  <si>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</si>
  <si>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</si>
  <si>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</si>
  <si>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</si>
  <si>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</si>
  <si>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</si>
  <si>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</si>
  <si>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</si>
  <si>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</si>
  <si>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</si>
  <si>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</si>
  <si>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</si>
  <si>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</si>
  <si>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</si>
  <si>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</si>
  <si>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</si>
  <si>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</si>
  <si>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</si>
  <si>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</si>
  <si>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</si>
  <si>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</si>
  <si>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</si>
  <si>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</si>
  <si>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</si>
  <si>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</si>
  <si>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</si>
  <si>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</si>
  <si>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</si>
  <si>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</si>
  <si>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</si>
  <si>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</si>
  <si>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</si>
  <si>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</si>
  <si>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</si>
  <si>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</si>
  <si>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</si>
  <si>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</si>
  <si>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</si>
  <si>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</si>
  <si>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</si>
  <si>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</si>
  <si>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</si>
  <si>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</si>
  <si>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</si>
  <si>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</si>
  <si>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</si>
  <si>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</si>
  <si>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</si>
  <si>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</si>
  <si>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</si>
  <si>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</si>
  <si>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</si>
  <si>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</si>
  <si>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</si>
  <si>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</si>
  <si>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</si>
  <si>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</si>
  <si>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</si>
  <si>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</si>
  <si>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</si>
  <si>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</si>
  <si>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</si>
  <si>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</si>
  <si>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</si>
  <si>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</si>
  <si>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</si>
  <si>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</si>
  <si>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</si>
  <si>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</si>
  <si>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</si>
  <si>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</si>
  <si>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</si>
  <si>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</si>
  <si>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</si>
  <si>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</si>
  <si>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</si>
  <si>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</si>
  <si>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</si>
  <si>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</si>
  <si>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</si>
  <si>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</si>
  <si>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</si>
  <si>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</si>
  <si>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</si>
  <si>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</si>
  <si>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</si>
  <si>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</si>
  <si>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</si>
  <si>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</si>
  <si>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</si>
  <si>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</si>
  <si>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</si>
  <si>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</si>
  <si>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</si>
  <si>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</si>
  <si>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</si>
  <si>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</si>
  <si>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</si>
  <si>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</si>
  <si>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</si>
  <si>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</si>
  <si>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</si>
  <si>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</si>
  <si>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</si>
  <si>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</si>
  <si>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</si>
  <si>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</si>
  <si>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</si>
  <si>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</si>
  <si>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</si>
  <si>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</si>
  <si>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</si>
  <si>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</si>
  <si>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</si>
  <si>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</si>
  <si>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</si>
  <si>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</si>
  <si>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</si>
  <si>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</si>
  <si>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</si>
  <si>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</si>
  <si>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</si>
  <si>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</si>
  <si>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</si>
  <si>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</si>
  <si>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</si>
  <si>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</si>
  <si>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</si>
  <si>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</si>
  <si>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</si>
  <si>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</si>
  <si>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</si>
  <si>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</si>
  <si>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</si>
  <si>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</si>
  <si>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</si>
  <si>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</si>
  <si>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</si>
  <si>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</si>
  <si>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</si>
  <si>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</si>
  <si>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</si>
  <si>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</si>
  <si>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</si>
  <si>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</si>
  <si>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</si>
  <si>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</si>
  <si>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</si>
  <si>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</si>
  <si>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</si>
  <si>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</si>
  <si>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</si>
  <si>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</si>
  <si>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</si>
  <si>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</si>
  <si>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</si>
  <si>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</si>
  <si>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</si>
  <si>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</si>
  <si>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</si>
  <si>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</si>
  <si>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</si>
  <si>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</si>
  <si>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</si>
  <si>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</si>
  <si>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</si>
  <si>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</si>
  <si>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</si>
  <si>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</si>
  <si>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</si>
  <si>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</si>
  <si>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</si>
  <si>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</si>
  <si>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</si>
  <si>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</si>
  <si>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</si>
  <si>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</si>
  <si>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</si>
  <si>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</si>
  <si>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</si>
  <si>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</si>
  <si>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</si>
  <si>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</si>
  <si>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</si>
  <si>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</si>
  <si>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</si>
  <si>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</si>
  <si>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</si>
  <si>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</si>
  <si>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</si>
  <si>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</si>
  <si>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</si>
  <si>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</si>
  <si>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</si>
  <si>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</si>
  <si>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</si>
  <si>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</si>
  <si>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</si>
  <si>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</si>
  <si>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</si>
  <si>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</si>
  <si>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</si>
  <si>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</si>
  <si>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</si>
  <si>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</si>
  <si>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</si>
  <si>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</si>
  <si>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</si>
  <si>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</si>
  <si>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</si>
  <si>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</si>
  <si>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</si>
  <si>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</si>
  <si>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</si>
  <si>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</si>
  <si>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</si>
  <si>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</si>
  <si>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</si>
  <si>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</si>
  <si>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</si>
  <si>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</si>
  <si>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</si>
  <si>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</si>
  <si>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</si>
  <si>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</si>
  <si>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</si>
  <si>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</si>
  <si>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</si>
  <si>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</si>
  <si>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</si>
  <si>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</si>
  <si>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</si>
  <si>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</si>
  <si>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</si>
  <si>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</si>
  <si>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</si>
  <si>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</si>
  <si>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</si>
  <si>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</si>
  <si>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</si>
  <si>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</si>
  <si>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</si>
  <si>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</si>
  <si>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</si>
  <si>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</si>
  <si>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</si>
  <si>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</si>
  <si>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</si>
  <si>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</si>
  <si>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</si>
  <si>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</si>
  <si>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</si>
  <si>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</si>
  <si>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</si>
  <si>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</si>
  <si>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</si>
  <si>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</si>
  <si>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</si>
  <si>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</si>
  <si>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</si>
  <si>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</si>
  <si>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</si>
  <si>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</si>
  <si>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</si>
  <si>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</si>
  <si>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</si>
  <si>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</si>
  <si>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</si>
  <si>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</si>
  <si>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</si>
  <si>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</si>
  <si>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</si>
  <si>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</si>
  <si>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</si>
  <si>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</si>
  <si>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</si>
  <si>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</si>
  <si>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</si>
  <si>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</si>
  <si>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</si>
  <si>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</si>
  <si>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</si>
  <si>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</si>
  <si>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</si>
  <si>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</si>
  <si>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</si>
  <si>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</si>
  <si>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</si>
  <si>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</si>
  <si>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</si>
  <si>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</si>
  <si>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</si>
  <si>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</si>
  <si>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</si>
  <si>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</si>
  <si>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</si>
  <si>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</si>
  <si>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</si>
  <si>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</si>
  <si>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</si>
  <si>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</si>
  <si>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</si>
  <si>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</si>
  <si>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</si>
  <si>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</si>
  <si>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</si>
  <si>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</si>
  <si>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</si>
  <si>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</si>
  <si>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</si>
  <si>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</si>
  <si>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</si>
  <si>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</si>
  <si>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</si>
  <si>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</si>
  <si>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</si>
  <si>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</si>
  <si>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</si>
  <si>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</si>
  <si>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</si>
  <si>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</si>
  <si>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</si>
  <si>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</si>
  <si>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</si>
  <si>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</si>
  <si>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</si>
  <si>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</si>
  <si>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</si>
  <si>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</si>
  <si>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</si>
  <si>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</si>
  <si>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</si>
  <si>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</si>
  <si>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</si>
  <si>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</si>
  <si>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</si>
  <si>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</si>
  <si>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</si>
  <si>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</si>
  <si>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</si>
  <si>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</si>
  <si>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</si>
  <si>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</si>
  <si>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</si>
  <si>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</si>
  <si>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</si>
  <si>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</si>
  <si>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</si>
  <si>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</si>
  <si>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</si>
  <si>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</si>
  <si>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</si>
  <si>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</si>
  <si>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</si>
  <si>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</si>
  <si>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</si>
  <si>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</si>
  <si>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</si>
  <si>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</si>
  <si>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</si>
  <si>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</si>
  <si>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</si>
  <si>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</si>
  <si>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</si>
  <si>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</si>
  <si>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</si>
  <si>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</si>
  <si>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</si>
  <si>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</si>
  <si>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</si>
  <si>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</si>
  <si>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</si>
  <si>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</si>
  <si>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</si>
  <si>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</si>
  <si>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</si>
  <si>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</si>
  <si>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</si>
  <si>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</si>
  <si>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</si>
  <si>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</si>
  <si>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</si>
  <si>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</si>
  <si>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</si>
  <si>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</si>
  <si>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</si>
  <si>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</si>
  <si>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</si>
  <si>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</si>
  <si>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</si>
  <si>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</si>
  <si>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</si>
  <si>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</si>
  <si>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</si>
  <si>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</si>
  <si>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</si>
  <si>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</si>
  <si>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</si>
  <si>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</si>
  <si>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</si>
  <si>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</si>
  <si>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</si>
  <si>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</si>
  <si>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</si>
  <si>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</si>
  <si>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</si>
  <si>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</si>
  <si>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</si>
  <si>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</si>
  <si>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</si>
  <si>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</si>
  <si>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</si>
  <si>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</si>
  <si>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</si>
  <si>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</si>
  <si>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</si>
  <si>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</si>
  <si>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</si>
  <si>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</si>
  <si>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</si>
  <si>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</si>
  <si>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</si>
  <si>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</si>
  <si>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</si>
  <si>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</si>
  <si>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</si>
  <si>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</si>
  <si>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</si>
  <si>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</si>
  <si>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</si>
  <si>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</si>
  <si>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</si>
  <si>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</si>
  <si>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</si>
  <si>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</si>
  <si>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</si>
  <si>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</si>
  <si>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</si>
  <si>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</si>
  <si>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</si>
  <si>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</si>
  <si>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</si>
  <si>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</si>
  <si>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</si>
  <si>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</si>
  <si>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</si>
  <si>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</si>
  <si>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</si>
  <si>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</si>
  <si>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</si>
  <si>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</si>
  <si>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</si>
  <si>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</si>
  <si>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</si>
  <si>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</si>
  <si>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</si>
  <si>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</si>
  <si>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</si>
  <si>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</si>
  <si>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</si>
  <si>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</si>
  <si>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</si>
  <si>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</si>
  <si>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</si>
  <si>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</si>
  <si>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</si>
  <si>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</si>
  <si>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</si>
  <si>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</si>
  <si>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</si>
  <si>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</si>
  <si>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</si>
  <si>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</si>
  <si>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</si>
  <si>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</si>
  <si>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</si>
  <si>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</si>
  <si>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</si>
  <si>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</si>
  <si>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</si>
  <si>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</si>
  <si>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</si>
  <si>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</si>
  <si>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</si>
  <si>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</si>
  <si>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</si>
  <si>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</si>
  <si>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</si>
  <si>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</si>
  <si>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</si>
  <si>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</si>
  <si>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</si>
  <si>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</si>
  <si>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</si>
  <si>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</si>
  <si>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</si>
  <si>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</si>
  <si>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</si>
  <si>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</si>
  <si>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</si>
  <si>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</si>
  <si>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</si>
  <si>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</si>
  <si>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</si>
  <si>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</si>
  <si>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</si>
  <si>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</si>
  <si>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</si>
  <si>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</si>
  <si>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</si>
  <si>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</si>
  <si>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</si>
  <si>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</si>
  <si>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</si>
  <si>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</si>
  <si>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</si>
  <si>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</si>
  <si>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</si>
  <si>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</si>
  <si>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</si>
  <si>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</si>
  <si>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</si>
  <si>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</si>
  <si>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</si>
  <si>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</si>
  <si>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</si>
  <si>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</si>
  <si>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</si>
  <si>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</si>
  <si>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</si>
  <si>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</si>
  <si>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</si>
  <si>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</si>
  <si>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</si>
  <si>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</si>
  <si>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</si>
  <si>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</si>
  <si>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</si>
  <si>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</si>
  <si>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</si>
  <si>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</si>
  <si>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</si>
  <si>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</si>
  <si>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</si>
  <si>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</si>
  <si>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</si>
  <si>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</si>
  <si>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</si>
  <si>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</si>
  <si>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</si>
  <si>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</si>
  <si>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</si>
  <si>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</si>
  <si>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</si>
  <si>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</si>
  <si>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</si>
  <si>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</si>
  <si>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</si>
  <si>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</si>
  <si>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</si>
  <si>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</si>
  <si>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</si>
  <si>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</si>
  <si>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</si>
  <si>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</si>
  <si>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</si>
  <si>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</si>
  <si>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</si>
  <si>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</si>
  <si>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</si>
  <si>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</si>
  <si>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</si>
  <si>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</si>
  <si>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</si>
  <si>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</si>
  <si>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</si>
  <si>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</si>
  <si>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</si>
  <si>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</si>
  <si>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</si>
  <si>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</si>
  <si>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</si>
  <si>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</si>
  <si>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</si>
  <si>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</si>
  <si>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</si>
  <si>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</si>
  <si>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</si>
  <si>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</si>
  <si>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</si>
  <si>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</si>
  <si>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</si>
  <si>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</si>
  <si>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</si>
  <si>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</si>
  <si>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</si>
  <si>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</si>
  <si>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</si>
  <si>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</si>
  <si>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</si>
  <si>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</si>
  <si>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</si>
  <si>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</si>
  <si>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</si>
  <si>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</si>
  <si>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</si>
  <si>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</si>
  <si>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</si>
  <si>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</si>
  <si>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</si>
  <si>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</si>
  <si>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</si>
  <si>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</si>
  <si>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</si>
  <si>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</si>
  <si>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</si>
  <si>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</si>
  <si>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</si>
  <si>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</si>
  <si>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</si>
  <si>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</si>
  <si>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</si>
  <si>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</si>
  <si>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</si>
  <si>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</si>
  <si>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</si>
  <si>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</si>
  <si>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</si>
  <si>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</si>
  <si>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</si>
  <si>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</si>
  <si>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</si>
  <si>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</si>
  <si>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</si>
  <si>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</si>
  <si>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</si>
  <si>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</si>
  <si>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</si>
  <si>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</si>
  <si>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</si>
  <si>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</si>
  <si>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</si>
  <si>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</si>
  <si>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</si>
  <si>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</si>
  <si>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</si>
  <si>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</si>
  <si>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</si>
  <si>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</si>
  <si>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</si>
  <si>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</si>
  <si>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</si>
  <si>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</si>
  <si>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</si>
  <si>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</si>
  <si>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</si>
  <si>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</si>
  <si>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</si>
  <si>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</si>
  <si>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</si>
  <si>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</si>
  <si>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</si>
  <si>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</si>
  <si>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</si>
  <si>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</si>
  <si>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</si>
  <si>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</si>
  <si>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</si>
  <si>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</si>
  <si>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</si>
  <si>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</si>
  <si>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</si>
  <si>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</si>
  <si>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</si>
  <si>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</si>
  <si>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</si>
  <si>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</si>
  <si>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</si>
  <si>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</si>
  <si>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</si>
  <si>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</si>
  <si>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</si>
  <si>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</si>
  <si>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</si>
  <si>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</si>
  <si>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</si>
  <si>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</si>
  <si>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</si>
  <si>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</si>
  <si>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</si>
  <si>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</si>
  <si>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</si>
  <si>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</si>
  <si>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</si>
  <si>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</si>
  <si>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</si>
  <si>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</si>
  <si>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</si>
  <si>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</si>
  <si>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</si>
  <si>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</si>
  <si>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</si>
  <si>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</si>
  <si>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</si>
  <si>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</si>
  <si>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</si>
  <si>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</si>
  <si>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</si>
  <si>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</si>
  <si>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</si>
  <si>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</si>
  <si>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</si>
  <si>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</si>
  <si>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</si>
  <si>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</si>
  <si>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</si>
  <si>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</si>
  <si>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</si>
  <si>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</si>
  <si>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</si>
  <si>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</si>
  <si>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</si>
  <si>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</si>
  <si>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</si>
  <si>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</si>
  <si>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</si>
  <si>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</si>
  <si>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</si>
  <si>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</si>
  <si>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</si>
  <si>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</si>
  <si>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</si>
  <si>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</si>
  <si>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</si>
  <si>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</si>
  <si>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</si>
  <si>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</si>
  <si>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</si>
  <si>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</si>
  <si>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</si>
  <si>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</si>
  <si>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</si>
  <si>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</si>
  <si>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</si>
  <si>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</si>
  <si>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</si>
  <si>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</si>
  <si>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</si>
  <si>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</si>
  <si>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</si>
  <si>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</si>
  <si>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</si>
  <si>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</si>
  <si>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</si>
  <si>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</si>
  <si>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</si>
  <si>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</si>
  <si>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</si>
  <si>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</si>
  <si>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</si>
  <si>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</si>
  <si>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</si>
  <si>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</si>
  <si>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</si>
  <si>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</si>
  <si>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</si>
  <si>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</si>
  <si>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</si>
  <si>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</si>
  <si>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</si>
  <si>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</si>
  <si>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</si>
  <si>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</si>
  <si>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</si>
  <si>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</si>
  <si>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</si>
  <si>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</si>
  <si>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</si>
  <si>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</si>
  <si>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</si>
  <si>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</si>
  <si>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</si>
  <si>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</si>
  <si>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</si>
  <si>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</si>
  <si>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</si>
  <si>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</si>
  <si>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</si>
  <si>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</si>
  <si>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</si>
  <si>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</si>
  <si>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</si>
  <si>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</si>
  <si>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</si>
  <si>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</si>
  <si>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</si>
  <si>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</si>
  <si>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</si>
  <si>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</si>
  <si>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</si>
  <si>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</si>
  <si>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</si>
  <si>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</si>
  <si>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</si>
  <si>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</si>
  <si>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</si>
  <si>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</si>
  <si>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</si>
  <si>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</si>
  <si>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</si>
  <si>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</si>
  <si>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</si>
  <si>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</si>
  <si>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</si>
  <si>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</si>
  <si>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</si>
  <si>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</si>
  <si>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</si>
  <si>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</si>
  <si>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</si>
  <si>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</si>
  <si>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</si>
  <si>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</si>
  <si>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</si>
  <si>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</si>
  <si>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</si>
  <si>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</si>
  <si>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</si>
  <si>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</si>
  <si>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</si>
  <si>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</si>
  <si>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</si>
  <si>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</si>
  <si>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</si>
  <si>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</si>
  <si>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</si>
  <si>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</si>
  <si>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</si>
  <si>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</si>
  <si>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</si>
  <si>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</si>
  <si>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</si>
  <si>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</si>
  <si>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</si>
  <si>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</si>
  <si>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</si>
  <si>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</si>
  <si>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</si>
  <si>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</si>
  <si>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</si>
  <si>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</si>
  <si>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</si>
  <si>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</si>
  <si>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</si>
  <si>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</si>
  <si>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</si>
  <si>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</si>
  <si>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</si>
  <si>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</si>
  <si>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</si>
  <si>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</si>
  <si>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</si>
  <si>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</si>
  <si>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</si>
  <si>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</si>
  <si>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</si>
  <si>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</si>
  <si>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</si>
  <si>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</si>
  <si>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</si>
  <si>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</si>
  <si>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</si>
  <si>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</si>
  <si>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</si>
  <si>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</si>
  <si>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</si>
  <si>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</si>
  <si>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</si>
  <si>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</si>
  <si>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</si>
  <si>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</si>
  <si>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</si>
  <si>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</si>
  <si>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</si>
  <si>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</si>
  <si>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</si>
  <si>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</si>
  <si>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</si>
  <si>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</si>
  <si>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</si>
  <si>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</si>
  <si>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</si>
  <si>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</si>
  <si>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</si>
  <si>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</si>
  <si>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</si>
  <si>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</si>
  <si>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</si>
  <si>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</si>
  <si>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</si>
  <si>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</si>
  <si>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</si>
  <si>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</si>
  <si>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</si>
  <si>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</si>
  <si>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</si>
  <si>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</si>
  <si>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</si>
  <si>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</si>
  <si>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</si>
  <si>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</si>
  <si>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</si>
  <si>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</si>
  <si>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</si>
  <si>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</si>
  <si>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</si>
  <si>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</si>
  <si>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</si>
  <si>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</si>
  <si>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</si>
  <si>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</si>
  <si>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</si>
  <si>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</si>
  <si>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</si>
  <si>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</si>
  <si>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</si>
  <si>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</si>
  <si>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</si>
  <si>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</si>
  <si>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</si>
  <si>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</si>
  <si>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</si>
  <si>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</si>
  <si>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</si>
  <si>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</si>
  <si>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</si>
  <si>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</si>
  <si>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</si>
  <si>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</si>
  <si>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</si>
  <si>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</si>
  <si>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</si>
  <si>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</si>
  <si>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</si>
  <si>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</si>
  <si>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</si>
  <si>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</si>
  <si>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</si>
  <si>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</si>
  <si>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</si>
  <si>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</si>
  <si>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</si>
  <si>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</si>
  <si>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</si>
  <si>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</si>
  <si>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</si>
  <si>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</si>
  <si>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</si>
  <si>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</si>
  <si>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</si>
  <si>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</si>
  <si>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</si>
  <si>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</si>
  <si>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</si>
  <si>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</si>
  <si>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</si>
  <si>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</si>
  <si>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</si>
  <si>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</si>
  <si>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</si>
  <si>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</si>
  <si>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</si>
  <si>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</si>
  <si>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</si>
  <si>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</si>
  <si>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</si>
  <si>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</si>
  <si>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</si>
  <si>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</si>
  <si>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</si>
  <si>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</si>
  <si>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</si>
  <si>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</si>
  <si>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</si>
  <si>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</si>
  <si>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</si>
  <si>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</si>
  <si>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</si>
  <si>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</si>
  <si>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</si>
  <si>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</si>
  <si>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</si>
  <si>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</si>
  <si>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</si>
  <si>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</si>
  <si>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</si>
  <si>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</si>
  <si>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</si>
  <si>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</si>
  <si>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</si>
  <si>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</si>
  <si>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</si>
  <si>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</si>
  <si>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</si>
  <si>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</si>
  <si>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</si>
  <si>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</si>
  <si>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</si>
  <si>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</si>
  <si>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</si>
  <si>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</si>
  <si>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</si>
  <si>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</si>
  <si>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</si>
  <si>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</si>
  <si>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</si>
  <si>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</si>
  <si>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</si>
  <si>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</si>
  <si>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</si>
  <si>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</si>
  <si>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</si>
  <si>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</si>
  <si>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</si>
  <si>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</si>
  <si>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</si>
  <si>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</si>
  <si>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</si>
  <si>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</si>
  <si>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</si>
  <si>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</si>
  <si>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</si>
  <si>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</si>
  <si>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</si>
  <si>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</si>
  <si>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</si>
  <si>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</si>
  <si>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</si>
  <si>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</si>
  <si>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</si>
  <si>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</si>
  <si>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</si>
  <si>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</si>
  <si>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</si>
  <si>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</si>
  <si>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</si>
  <si>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</si>
  <si>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</si>
  <si>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</si>
  <si>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</si>
  <si>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</si>
  <si>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</si>
  <si>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</si>
  <si>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</si>
  <si>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</si>
  <si>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</si>
  <si>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</si>
  <si>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</si>
  <si>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</si>
  <si>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</si>
  <si>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</si>
  <si>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</si>
  <si>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</si>
  <si>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</si>
  <si>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</si>
  <si>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</si>
  <si>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</si>
  <si>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</si>
  <si>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</si>
  <si>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</si>
  <si>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</si>
  <si>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</si>
  <si>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</si>
  <si>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</si>
  <si>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</si>
  <si>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</si>
  <si>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</si>
  <si>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</si>
  <si>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</si>
  <si>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</si>
  <si>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</si>
  <si>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</si>
  <si>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</si>
  <si>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</si>
  <si>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</si>
  <si>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</si>
  <si>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</si>
  <si>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</si>
  <si>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</si>
  <si>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</si>
  <si>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</si>
  <si>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</si>
  <si>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</si>
  <si>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</si>
  <si>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</si>
  <si>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</si>
  <si>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</si>
  <si>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</si>
  <si>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</si>
  <si>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</si>
  <si>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</si>
  <si>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</si>
  <si>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</si>
  <si>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</si>
  <si>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</si>
  <si>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</si>
  <si>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</si>
  <si>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</si>
  <si>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</si>
  <si>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</si>
  <si>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</si>
  <si>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</si>
  <si>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</si>
  <si>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</si>
  <si>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</si>
  <si>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</si>
  <si>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</si>
  <si>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</si>
  <si>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</si>
  <si>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</si>
  <si>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</si>
  <si>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</si>
  <si>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</si>
  <si>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</si>
  <si>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</si>
  <si>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</si>
  <si>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</si>
  <si>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</si>
  <si>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</si>
  <si>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</si>
  <si>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</si>
  <si>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</si>
  <si>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</si>
  <si>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</si>
  <si>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</si>
  <si>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</si>
  <si>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</si>
  <si>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</si>
  <si>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</si>
  <si>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</si>
  <si>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</si>
  <si>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</si>
  <si>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</si>
  <si>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</si>
  <si>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</si>
  <si>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</si>
  <si>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</si>
  <si>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</si>
  <si>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</si>
  <si>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</si>
  <si>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</si>
  <si>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</si>
  <si>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</si>
  <si>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</si>
  <si>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</si>
  <si>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</si>
  <si>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</si>
  <si>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</si>
  <si>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</si>
  <si>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</si>
  <si>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</si>
  <si>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</si>
  <si>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</si>
  <si>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</si>
  <si>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</si>
  <si>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</si>
  <si>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</si>
  <si>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</si>
  <si>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</si>
  <si>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</si>
  <si>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</si>
  <si>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</si>
  <si>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</si>
  <si>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</si>
  <si>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</si>
  <si>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</si>
  <si>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</si>
  <si>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</si>
  <si>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</si>
  <si>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</si>
  <si>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</si>
  <si>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</si>
  <si>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</si>
  <si>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</si>
  <si>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</si>
  <si>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</si>
  <si>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</si>
  <si>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</si>
  <si>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</si>
  <si>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</si>
  <si>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</si>
  <si>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</si>
  <si>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</si>
  <si>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</si>
  <si>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</si>
  <si>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</si>
  <si>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</si>
  <si>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</si>
  <si>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</si>
  <si>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</si>
  <si>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</si>
  <si>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</si>
  <si>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</si>
  <si>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</si>
  <si>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</si>
  <si>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</si>
  <si>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</si>
  <si>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</si>
  <si>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</si>
  <si>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</si>
  <si>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</si>
  <si>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</si>
  <si>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</si>
  <si>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</si>
  <si>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</si>
  <si>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</si>
  <si>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</si>
  <si>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</si>
  <si>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</si>
  <si>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</si>
  <si>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</si>
  <si>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</si>
  <si>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</si>
  <si>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</si>
  <si>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</si>
  <si>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</si>
  <si>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</si>
  <si>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</si>
  <si>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</si>
  <si>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</si>
  <si>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</si>
  <si>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</si>
  <si>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</si>
  <si>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</si>
  <si>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</si>
  <si>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</si>
  <si>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</si>
  <si>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</si>
  <si>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</si>
  <si>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</si>
  <si>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</si>
  <si>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</si>
  <si>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</si>
  <si>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</si>
  <si>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</si>
  <si>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</si>
  <si>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</si>
  <si>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</si>
  <si>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</si>
  <si>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</si>
  <si>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</si>
  <si>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</si>
  <si>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</si>
  <si>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</si>
  <si>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</si>
  <si>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</si>
  <si>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</si>
  <si>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</si>
  <si>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</si>
  <si>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</si>
  <si>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</si>
  <si>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</si>
  <si>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</si>
  <si>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</si>
  <si>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</si>
  <si>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</si>
  <si>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</si>
  <si>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</si>
  <si>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</si>
  <si>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</si>
  <si>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</si>
  <si>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</si>
  <si>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</si>
  <si>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</si>
  <si>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</si>
  <si>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</si>
  <si>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</si>
  <si>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</si>
  <si>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</si>
  <si>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</si>
  <si>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</si>
  <si>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</si>
  <si>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</si>
  <si>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</si>
  <si>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</si>
  <si>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</si>
  <si>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</si>
  <si>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</si>
  <si>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</si>
  <si>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</si>
  <si>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</si>
  <si>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</si>
  <si>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</si>
  <si>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</si>
  <si>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</si>
  <si>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</si>
  <si>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</si>
  <si>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</si>
  <si>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</si>
  <si>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</si>
  <si>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</si>
  <si>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</si>
  <si>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</si>
  <si>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</si>
  <si>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</si>
  <si>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</si>
  <si>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</si>
  <si>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</si>
  <si>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</si>
  <si>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</si>
  <si>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</si>
  <si>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</si>
  <si>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</si>
  <si>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</si>
  <si>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</si>
  <si>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</si>
  <si>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</si>
  <si>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</si>
  <si>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</si>
  <si>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</si>
  <si>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</si>
  <si>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</si>
  <si>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</si>
  <si>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</si>
  <si>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</si>
  <si>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</si>
  <si>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</si>
  <si>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</si>
  <si>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</si>
  <si>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</si>
  <si>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</si>
  <si>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</si>
  <si>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</si>
  <si>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</si>
  <si>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</si>
  <si>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</si>
  <si>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</si>
  <si>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</si>
  <si>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</si>
  <si>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</si>
  <si>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</si>
  <si>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</si>
  <si>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</si>
  <si>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</si>
  <si>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</si>
  <si>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</si>
  <si>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</si>
  <si>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</si>
  <si>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</si>
  <si>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</si>
  <si>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</si>
  <si>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</si>
  <si>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</si>
  <si>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</si>
  <si>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</si>
  <si>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</si>
  <si>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</si>
  <si>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</si>
  <si>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</si>
  <si>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</si>
  <si>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</si>
  <si>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</si>
  <si>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</si>
  <si>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</si>
  <si>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</si>
  <si>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</si>
  <si>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</si>
  <si>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</si>
  <si>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</si>
  <si>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</si>
  <si>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</si>
  <si>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</si>
  <si>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</si>
  <si>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</si>
  <si>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</si>
  <si>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</si>
  <si>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</si>
  <si>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</si>
  <si>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</si>
  <si>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</si>
  <si>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</si>
  <si>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</si>
  <si>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</si>
  <si>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</si>
  <si>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</si>
  <si>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</si>
  <si>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</si>
  <si>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</si>
  <si>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</si>
  <si>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</si>
  <si>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</si>
  <si>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</si>
  <si>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</si>
  <si>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</si>
  <si>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</si>
  <si>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</si>
  <si>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</si>
  <si>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</si>
  <si>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</si>
  <si>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</si>
  <si>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</si>
  <si>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</si>
  <si>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</si>
  <si>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</si>
  <si>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</si>
  <si>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</si>
  <si>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</si>
  <si>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</si>
  <si>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</si>
  <si>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</si>
  <si>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</si>
  <si>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</si>
  <si>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</si>
  <si>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</si>
  <si>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</si>
  <si>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</si>
  <si>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</si>
  <si>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</si>
  <si>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</si>
  <si>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</si>
  <si>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</si>
  <si>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</si>
  <si>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</si>
  <si>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</si>
  <si>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</si>
  <si>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</si>
  <si>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</si>
  <si>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</si>
  <si>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</si>
  <si>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</si>
  <si>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</si>
  <si>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</si>
  <si>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</si>
  <si>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</si>
  <si>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</si>
  <si>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</si>
  <si>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</si>
  <si>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</si>
  <si>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</si>
  <si>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</si>
  <si>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</si>
  <si>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</si>
  <si>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</si>
  <si>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</si>
  <si>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</si>
  <si>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</si>
  <si>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</si>
  <si>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</si>
  <si>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</si>
  <si>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</si>
  <si>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</si>
  <si>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</si>
  <si>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</si>
  <si>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</si>
  <si>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</si>
  <si>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</si>
  <si>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</si>
  <si>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</si>
  <si>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</si>
  <si>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</si>
  <si>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</si>
  <si>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</si>
  <si>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</si>
  <si>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</si>
  <si>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</si>
  <si>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</si>
  <si>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</si>
  <si>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</si>
  <si>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</si>
  <si>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</si>
  <si>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</si>
  <si>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</si>
  <si>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</si>
  <si>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</si>
  <si>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</si>
  <si>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</si>
  <si>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</si>
  <si>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</si>
  <si>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</si>
  <si>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</si>
  <si>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</si>
  <si>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</si>
  <si>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</si>
  <si>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</si>
  <si>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</si>
  <si>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</si>
  <si>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</si>
  <si>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</si>
  <si>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</si>
  <si>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</si>
  <si>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</si>
  <si>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</si>
  <si>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</si>
  <si>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</si>
  <si>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</si>
  <si>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</si>
  <si>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</si>
  <si>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</si>
  <si>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</si>
  <si>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</si>
  <si>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</si>
  <si>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</si>
  <si>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</si>
  <si>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</si>
  <si>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</si>
  <si>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</si>
  <si>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</si>
  <si>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</si>
  <si>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</si>
  <si>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</si>
  <si>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</si>
  <si>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</si>
  <si>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</si>
  <si>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</si>
  <si>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</si>
  <si>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</si>
  <si>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</si>
  <si>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</si>
  <si>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</si>
  <si>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</si>
  <si>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</si>
  <si>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</si>
  <si>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</si>
  <si>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</si>
  <si>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</si>
  <si>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</si>
  <si>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</si>
  <si>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</si>
  <si>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</si>
  <si>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</si>
  <si>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</si>
  <si>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</si>
  <si>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</si>
  <si>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</si>
  <si>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</si>
  <si>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</si>
  <si>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</si>
  <si>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</si>
  <si>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</si>
  <si>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</si>
  <si>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</si>
  <si>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</si>
  <si>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</si>
  <si>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</si>
  <si>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</si>
  <si>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</si>
  <si>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</si>
  <si>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</si>
  <si>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</si>
  <si>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</si>
  <si>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</si>
  <si>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</si>
  <si>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</si>
  <si>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</si>
  <si>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</si>
  <si>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</si>
  <si>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</si>
  <si>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</si>
  <si>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</si>
  <si>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</si>
  <si>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</si>
  <si>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</si>
  <si>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</si>
  <si>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</si>
  <si>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</si>
  <si>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</si>
  <si>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</si>
  <si>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</si>
  <si>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</si>
  <si>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</si>
  <si>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</si>
  <si>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</si>
  <si>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</si>
  <si>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</si>
  <si>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</si>
  <si>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</si>
  <si>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</si>
  <si>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</si>
  <si>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</si>
  <si>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</si>
  <si>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</si>
  <si>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</si>
  <si>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</si>
  <si>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</si>
  <si>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</si>
  <si>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</si>
  <si>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</si>
  <si>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</si>
  <si>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</si>
  <si>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</si>
  <si>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</si>
  <si>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</si>
  <si>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</si>
  <si>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</si>
  <si>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</si>
  <si>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</si>
  <si>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</si>
  <si>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</si>
  <si>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</si>
  <si>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</si>
  <si>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</si>
  <si>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</si>
  <si>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</si>
  <si>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</si>
  <si>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</si>
  <si>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</si>
  <si>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</si>
  <si>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</si>
  <si>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</si>
  <si>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</si>
  <si>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</si>
  <si>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</si>
  <si>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</si>
  <si>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</si>
  <si>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</si>
  <si>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</si>
  <si>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</si>
  <si>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</si>
  <si>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</si>
  <si>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</si>
  <si>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</si>
  <si>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</si>
  <si>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</si>
  <si>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</si>
  <si>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</si>
  <si>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</si>
  <si>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</si>
  <si>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</si>
  <si>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</si>
  <si>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</si>
  <si>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</si>
  <si>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</si>
  <si>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</si>
  <si>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</si>
  <si>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</si>
  <si>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</si>
  <si>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</si>
  <si>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</si>
  <si>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</si>
  <si>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</si>
  <si>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</si>
  <si>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</si>
  <si>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</si>
  <si>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</si>
  <si>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</si>
  <si>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</si>
  <si>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</si>
  <si>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</si>
  <si>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</si>
  <si>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</si>
  <si>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</si>
  <si>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</si>
  <si>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</si>
  <si>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</si>
  <si>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</si>
  <si>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</si>
  <si>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</si>
  <si>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</si>
  <si>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</si>
  <si>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</si>
  <si>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</si>
  <si>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</si>
  <si>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</si>
  <si>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</si>
  <si>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</si>
  <si>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</si>
  <si>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</si>
  <si>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</si>
  <si>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</si>
  <si>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</si>
  <si>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</si>
  <si>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</si>
  <si>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</si>
  <si>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</si>
  <si>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</si>
  <si>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</si>
  <si>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</si>
  <si>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</si>
  <si>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</si>
  <si>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</si>
  <si>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</si>
  <si>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</si>
  <si>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</si>
  <si>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</si>
  <si>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</si>
  <si>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</si>
  <si>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</si>
  <si>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</si>
  <si>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</si>
  <si>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</si>
  <si>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</si>
  <si>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</si>
  <si>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</si>
  <si>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</si>
  <si>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</si>
  <si>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</si>
  <si>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</si>
  <si>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registro de preços de preços filtros para os veiculos e equipamentos da frota do municipio.</t>
  </si>
  <si>
    <t>prefeitura de Cotiporã</t>
  </si>
  <si>
    <t>90898487000164</t>
  </si>
  <si>
    <t xml:space="preserve">FILTRO AR EXTERNO CASE 84286399 / TR1533 / P630292 MOTONIVELADORA CASE 845B </t>
  </si>
  <si>
    <t xml:space="preserve">FILTRO AR INTERNO CASE 84286397 / TR1532 / P630353MOTONIVELADORA CASE 845B </t>
  </si>
  <si>
    <t xml:space="preserve">FILTRO LUBRIFICANTE CASE 84228488 / PSL856 / PSL283 MOTONIVELADORA CASE 845B </t>
  </si>
  <si>
    <t xml:space="preserve">FILTRO TRANSMISSAO CASE 84491498 / P550416MOTONIVELADORA CASE 845B </t>
  </si>
  <si>
    <t xml:space="preserve">FILTRO COMBUSTIVEL CASE 84412164 / P550881 / PSC743 MOTONIVELADORA CASE 845B </t>
  </si>
  <si>
    <t xml:space="preserve">FILTRO COMBUSTIVEL CASE 84348882 / PSC493 MOTONIVELADORA CASE 845B </t>
  </si>
  <si>
    <t xml:space="preserve">FILTRO AR CONDICIONADO CABINE CASE 845B - UARS157275P MOTONIVELADORA CASE 845B </t>
  </si>
  <si>
    <t xml:space="preserve">FILTRO HIDRAULICO ESCAVADEIRA HYUNDAI - 31E90126A / P556005 ESCAVADEIRA HIDRÁULICA HYUNDAI  </t>
  </si>
  <si>
    <t xml:space="preserve">FILTRO AR INTERNO ESCAVADEIRA HYUNDAI- P902310/AS5286 ESCAVADEIRA HIDRÁULICA HYUNDAI </t>
  </si>
  <si>
    <t xml:space="preserve">FILTRO AR EXTERNO ESCAVADEIRA HYUNDAI- P902309/AP5286 ESCAVADEIRA HIDRÁULICA HYUNDAI </t>
  </si>
  <si>
    <t xml:space="preserve">FILTRO COMBUSTIVEL ESCAVADEIRA HYUNDAI- PSC747/P550932 ESCAVADEIRA HIDRÁULICA HYUNDAI </t>
  </si>
  <si>
    <t xml:space="preserve">FILTRO SEPARADOR ESCAVADEIRA HYUNDAI- PSD 490/1 ESCAVADEIRA HIDRÁULICA HYUNDAI </t>
  </si>
  <si>
    <t xml:space="preserve">FILTRO LUBRIFICANTE ESCAVADEIRA HYUNDAI- PSL288/P550422 ESCAVADEIRA HIDRÁULICA HYUNDAI </t>
  </si>
  <si>
    <t xml:space="preserve">FILTRO LUBRIFICANTE VOLKS 15.180 PSL 339 CAMINHÃO PIPA IMX-9686 </t>
  </si>
  <si>
    <t xml:space="preserve">FILTRO AR INTERNO FORD CARGO/15.180/MERCEDES - ASR 839 CAMINHÃO PIPA IMX-9686 </t>
  </si>
  <si>
    <t xml:space="preserve">FILTRO AR EXTERNO FORD CARGO 2422/15.180/MERCEDES - ARS 9839CAMINHÃO PIPA IMX-9686 </t>
  </si>
  <si>
    <t xml:space="preserve">FILTRO LUBRIFICANTE FORD CARGO 2422/2629/IVECO - PSL 283 CAMINHÃO FORD CARGO IUJ-8901 </t>
  </si>
  <si>
    <t xml:space="preserve">FILTRO AR INTERNO FORD CARGO/15.180/MERCEDES - ASR 839 CAMINHÃO FORD CARGO IUJ-8901 </t>
  </si>
  <si>
    <t xml:space="preserve">FILTRO AR EXTERNO FORD CARGO 2422/15.180/MERCEDES - ARS 9839 CAMINHÃO FORD CARGO IUJ-8901 </t>
  </si>
  <si>
    <t xml:space="preserve">FILTRO LUBRIFICANTE FORD CARGO 2422/2629/IVECO - PSL 283 CAMINHÃO FORD CARGO ISW-2682 </t>
  </si>
  <si>
    <t xml:space="preserve">FILTRO AR INTERNO FORD CARGO/15.180/MERCEDES - ASR 839 CAMINHÃO FORD CARGO ISW-2682 </t>
  </si>
  <si>
    <t xml:space="preserve">FILTRO AR EXTERNO FORD CARGO 2422/15.180/MERCEDES - ARS 9839 CAMINHÃO FORD CARGO ISW-2682 </t>
  </si>
  <si>
    <t xml:space="preserve">FILTRO LUBRIFICANTE 503120783 – PSL283 CAMINHÃO IVECO JBB-8A94 </t>
  </si>
  <si>
    <t xml:space="preserve">FILTRO COMBUSTIVEL 500086366 CAMINHÃO IVECO JBB-8A94 </t>
  </si>
  <si>
    <t xml:space="preserve">FILTRO SEPARADOR 5801403243 CAMINHÃO IVECO JBB-8A94 </t>
  </si>
  <si>
    <t xml:space="preserve">FILTRO POLEN 500086329 CAMINHÃO IVECO JBB-8A94 </t>
  </si>
  <si>
    <t xml:space="preserve">FILTRO AR EXTERNO 5802773390 – ARS8234 CAMINHÃO IVECO JBB-8A94 </t>
  </si>
  <si>
    <t xml:space="preserve">FILTRO AR INTERNO ASR234 CAMINHÃO IVECO JBB-8A94 </t>
  </si>
  <si>
    <t xml:space="preserve">FILTRO LUBRIFICANTE PSL962 CARREGADEIRA FIATALLIS FR10B </t>
  </si>
  <si>
    <t xml:space="preserve">FILTRO COMBUSTIVEL WK950/21 CARREGADEIRA FIATALLIS FR10B </t>
  </si>
  <si>
    <t xml:space="preserve">FILTRO AR VRA596 / P181059 CARREGADEIRA FIATALLIS FR10B </t>
  </si>
  <si>
    <t xml:space="preserve">FILTRO COMBUSTIVEL FC161 CARREGADEIRA FIATALLIS FR10B </t>
  </si>
  <si>
    <t xml:space="preserve">FILTRO AR EXTERNO AP7108 ROLO VAP55 ROLO COMPACTADOR MULLER VAP55L  </t>
  </si>
  <si>
    <t xml:space="preserve">FILTRO AR INTERNO ROLO AS805 VAP55ROLO COMPACTADOR MULLER VAP55L  </t>
  </si>
  <si>
    <t xml:space="preserve">FILTRO COMBUSTIVEL FR10B/ROLO FC161ROLO COMPACTADOR MULLER VAP55L  </t>
  </si>
  <si>
    <t xml:space="preserve">FILTRO LUBRIFICANTE ROLO VAP 55 - PSL 123 ROLO COMPACTADOR MULLER VAP55L  </t>
  </si>
  <si>
    <t xml:space="preserve">FILTRO HIDRAULICO PSH 112 ROLO COMPACTADOR MULLER VAP55L  </t>
  </si>
  <si>
    <t>FILTRO LUBRIFICANTE PSL 560 GOL/SAVEIRO/FOX</t>
  </si>
  <si>
    <t>FILTRO LUBRIFICANTE PSL 560 GOL/SAVEIRO/FOX GOL/SAVEIRO</t>
  </si>
  <si>
    <t>FILTRO AR INTERNO CARREG HL-757-7A - AS582/P124047</t>
  </si>
  <si>
    <t>FILTRO AR EXTERNO CARREG HL-757-7A - AP2582/P181082</t>
  </si>
  <si>
    <t>FILTRO HIDRAULICO CARREG HL-757-7A - 1289665/31LD-60070</t>
  </si>
  <si>
    <t>FILTRO SEPARADOR CARREG HL-757-7A - S3015/1544S</t>
  </si>
  <si>
    <t>FILTRO COMBUSTIVEL CARREG HL-757-7A - P550881/PSC403/PSC75</t>
  </si>
  <si>
    <t>FILTRO LUBRIFICANTE CARREG HL-757-7A - PSL284/P550428</t>
  </si>
  <si>
    <t>FILTRO TRANSMISSAO CARREG HL-757-7A - P550416/UST9622</t>
  </si>
  <si>
    <t>FILTRO AR INTERNO IVECO - ASR 837</t>
  </si>
  <si>
    <t xml:space="preserve">FILTRO AR EXTERNO IVECO - ARS 9837 CAMINHÃO IVECO IUW-3984 </t>
  </si>
  <si>
    <t xml:space="preserve">FILTRO LUBRIFICANTE FORD CARGO 2422/2629/IVECO - PSL 283 CAMINHÃO IVECO IUW-3984 </t>
  </si>
  <si>
    <t xml:space="preserve">FILTRO SECADOR FORD/VW/IVECO/MERCEDES - DSF0202 CAMINHÃO IVECO IUW-3984 </t>
  </si>
  <si>
    <t xml:space="preserve">FILTRO COMBUSTIVEL IVECO PSC 403/RC-376 CAMINHÃO IVECO IUW-3984 </t>
  </si>
  <si>
    <t xml:space="preserve">FILTRO SEPARADOR IVECO R120LJ-10M-AQII CAMINHÃO IVECO IUW-3984 </t>
  </si>
  <si>
    <t>FILTRO AR EXTERNO FORD CARGO 2629 - ARS 5376</t>
  </si>
  <si>
    <t xml:space="preserve">FILTRO AR INTERNO FORD CARGO 2629 - ASR 376 CAMINHÃO FORD IYO-6227 </t>
  </si>
  <si>
    <t xml:space="preserve">FILTRO LUBRIFICANTE FORD CARGO 2422/2629/IVECO - PSL 283 CAMINHÃO FORD IYO-6227 </t>
  </si>
  <si>
    <t xml:space="preserve">FILTRO COMBUSTIVEL FORD CARGO 2629 - PSC 743 CAMINHÃO FORD IYO-6227 </t>
  </si>
  <si>
    <t xml:space="preserve">FILTRO SEPARADOR FORD CARGO 2629 – RACOR S-3070 CAMINHÃO FORD IYO-6227 </t>
  </si>
  <si>
    <t>FILTRO COMBUSTIVEL CAMINHAO MERCEDES R120-10MB-AQII</t>
  </si>
  <si>
    <t xml:space="preserve">FILTRO LUBRIFICANTE CAMINHAO MERCEDES PEL2002 CAMINHÃO MERCEDES-BENZ IVR-3458 </t>
  </si>
  <si>
    <t xml:space="preserve">FILTRO SECADOR FORD/VW/IVECO/MERCEDES - DSF0202  CAMINHÃO MERCEDES-BENZ IVR-3458 </t>
  </si>
  <si>
    <t xml:space="preserve">FILTRO AR INTERNO FORD CARGO/15.180/MERCEDES - ASR 839 CAMINHÃO MERCEDES-BENZ IVR-3458 </t>
  </si>
  <si>
    <t xml:space="preserve">FILTRO AR EXTERNO FORD CARGO 2422/15.180/MERCEDES - ARS 9839 CAMINHÃO MERCEDES-BENZ IVR-3458 </t>
  </si>
  <si>
    <t xml:space="preserve">FILTRO AR CONDICIONADO RETRO JCB 332/A9113 RETROESCAVADEIRA JCB 4CX </t>
  </si>
  <si>
    <t xml:space="preserve">FILTRO AR CONDICIONADO RETRO JCB 332/F8191 RETROESCAVADEIRA JCB 4CX </t>
  </si>
  <si>
    <t xml:space="preserve">FILTRO TRANSMISSAO RETRO JCB 581/R5206 RETROESCAVADEIRA JCB 4CX </t>
  </si>
  <si>
    <t xml:space="preserve">FILTRO HIDRAULICO RETRO JCB 32/925346 RETROESCAVADEIRA JCB 4CX </t>
  </si>
  <si>
    <t xml:space="preserve">FILTRO SEPARADOR RETRO JCB 320/A7120 - P551424 RETROESCAVADEIRA JCB 4CX </t>
  </si>
  <si>
    <t xml:space="preserve">FILTRO COMBUSTIVEL RETRO JCB 320/A7170 RETROESCAVADEIRA JCB 4CX </t>
  </si>
  <si>
    <t xml:space="preserve">FILTRO LUBRIFICANTE RETRO JCB 320/B4420 RETROESCAVADEIRA JCB 4CX </t>
  </si>
  <si>
    <t xml:space="preserve">FILTRO AR INTERNO RETRO JCB 32/925683 RETROESCAVADEIRA JCB 4CX </t>
  </si>
  <si>
    <t xml:space="preserve">FILTRO AR EXTERNO RETRO JCB 32/925682 RETROESCAVADEIRA JCB 4CX </t>
  </si>
  <si>
    <t xml:space="preserve">FILTRO AR INTERNO RETRO MULLER - B95B - P829333 / ASR889 RETROESCAVADEIRA MULLER MR406DV </t>
  </si>
  <si>
    <t xml:space="preserve">FILTRO AR EXTERNO RETRO MULLER - B95B - P828889 / ARS8889 RETROESCAVADEIRA MULLER MR406DV </t>
  </si>
  <si>
    <t xml:space="preserve">FILTRO COMBUSTIVEL RETRO MULLER PEC3154/1R1804/REC154 RETROESCAVADEIRA MULLER MR406DV </t>
  </si>
  <si>
    <t xml:space="preserve">FILTRO LUBRIFICANTE RETRO MULLER PSL675 RETROESCAVADEIRA MULLER MR406DV </t>
  </si>
  <si>
    <t xml:space="preserve">FILTRO SEPARADOR RETRO MULLER R26A50 RETROESCAVADEIRA MULLER MR406DV </t>
  </si>
  <si>
    <t xml:space="preserve">FILTRO LUBRIFICANTE TRATOR MF 291/292 REF. PSL900 TRATOR MASSEY FERGUSSON </t>
  </si>
  <si>
    <t xml:space="preserve">FILTRO COMBUSTIVEL RETRO MULLER PEC3154/1R1804/REC154TRATOR MASSEY FERGUSSON </t>
  </si>
  <si>
    <t xml:space="preserve">FILTRO COMBUSTIVEL TRATOR MF 291/292 REF. PSC 496 TRATOR MASSEY FERGUSSON </t>
  </si>
  <si>
    <t xml:space="preserve">FILTRO AR INTERNO TRATOR MF 291/292 REF. ASR 807TRATOR MASSEY FERGUSSON </t>
  </si>
  <si>
    <t xml:space="preserve">FILTRO AR EXTERNO TRATOR MF 291/292 REF. ARS 8842TRATOR MASSEY FERGUSSON </t>
  </si>
  <si>
    <t>FILTRO LUBRIFICANTE TM1 KA/FOCUS</t>
  </si>
  <si>
    <t xml:space="preserve">FILTRO LUBRIFICANTE ONIBUS MERCEDES PEL2003 ONIBUS IUZ-3173 </t>
  </si>
  <si>
    <t xml:space="preserve">FILTRO AR EXTERNO ONIBUS MERCEDES ARS9838 ONIBUS IUZ-3173 </t>
  </si>
  <si>
    <t xml:space="preserve">FILTRO AR INTERNO ONIBUS MERCEDES ASR838ONIBUS IUZ-3173 </t>
  </si>
  <si>
    <t xml:space="preserve">FILTRO COMBUSTIVEL ONIBUS MERCEDES PU1046XONIBUS IUZ-3173 </t>
  </si>
  <si>
    <t xml:space="preserve">FILTRO SEPARADOR ONIBUS MERCEDES R120L-10M-AQIIONIBUS IUZ-3173 </t>
  </si>
  <si>
    <t xml:space="preserve">FILTRO DIRECAO HIDRAULICO VOLARE/ONIBUS/VW - PH346ONIBUS IUZ-3173 </t>
  </si>
  <si>
    <t>FILTRO LUBRIFICANTE TM3 SPIN saude</t>
  </si>
  <si>
    <t>FILTRO LUBRIFICANTE PEL311 SPRINTER</t>
  </si>
  <si>
    <t>FILTRO LUBRIFICANTE PSL 560 GOL/SAVEIRO/FOX DA SAUDE</t>
  </si>
  <si>
    <t>FILTRO LUBRIFICANTE PALIO PEL119</t>
  </si>
  <si>
    <t>FILTRO LUBRIFICANTE PSL 560 GOL/SAVEIRO/FOX DA FAZANDA</t>
  </si>
  <si>
    <t>FILTRO LUBRIFICANTE TM1 KA/FOCUS DO GABINETE</t>
  </si>
  <si>
    <t>FILTRO LUBRIFICANTE TM3 SPIN EDUCAÇÃO E DESPORTO</t>
  </si>
  <si>
    <t>FILTRO LUBRIFICANTE PEL311  SPRINTER VANS</t>
  </si>
  <si>
    <t>RS MAQUINAS E EMPILHADEIRAS LTDA</t>
  </si>
  <si>
    <t>54156158000184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</si>
</sst>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color rgb="FF000000"/>
      <name val="Arial Narrow"/>
      <family val="2"/>
    </font>
    <font>
      <sz val="10"/>
      <color theme="1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83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1" fillId="2" borderId="2" xfId="0" applyNumberFormat="1" applyFont="1" applyFill="1" applyBorder="1" applyAlignment="1">
      <alignment horizontal="center" vertical="center" wrapText="1"/>
    </xf>
    <xf numFmtId="0" fontId="32" fillId="0" borderId="35" xfId="0" applyFont="1" applyBorder="1" applyAlignment="1" applyProtection="1">
      <alignment horizontal="justify" vertical="center" wrapText="1"/>
      <protection locked="0"/>
    </xf>
    <xf numFmtId="0" fontId="32" fillId="0" borderId="36" xfId="0" applyFont="1" applyBorder="1" applyAlignment="1" applyProtection="1">
      <alignment horizontal="justify" vertical="center" wrapText="1"/>
      <protection locked="0"/>
    </xf>
    <xf numFmtId="0" fontId="31" fillId="0" borderId="35" xfId="0" applyFont="1" applyBorder="1" applyAlignment="1" applyProtection="1">
      <alignment horizontal="justify" vertical="center" wrapText="1"/>
      <protection locked="0"/>
    </xf>
    <xf numFmtId="0" fontId="32" fillId="0" borderId="0" xfId="0" applyFont="1" applyProtection="1">
      <protection locked="0"/>
    </xf>
    <xf numFmtId="0" fontId="31" fillId="0" borderId="0" xfId="0" applyFont="1" applyProtection="1">
      <protection locked="0"/>
    </xf>
    <xf numFmtId="0" fontId="31" fillId="0" borderId="17" xfId="0" applyFont="1" applyBorder="1" applyProtection="1">
      <protection locked="0"/>
    </xf>
    <xf numFmtId="0" fontId="32" fillId="0" borderId="38" xfId="0" applyFont="1" applyBorder="1" applyAlignment="1" applyProtection="1">
      <alignment horizontal="justify" vertical="center" wrapText="1"/>
      <protection locked="0"/>
    </xf>
    <xf numFmtId="0" fontId="0" fillId="0" borderId="16" xfId="0" applyBorder="1" applyProtection="1">
      <protection locked="0"/>
    </xf>
    <xf numFmtId="0" fontId="32" fillId="0" borderId="39" xfId="0" applyFont="1" applyBorder="1" applyAlignment="1" applyProtection="1">
      <alignment horizontal="center" vertical="center" wrapText="1"/>
      <protection locked="0"/>
    </xf>
    <xf numFmtId="0" fontId="32" fillId="0" borderId="40" xfId="0" applyFont="1" applyBorder="1" applyAlignment="1" applyProtection="1">
      <alignment horizontal="center" vertical="center" wrapText="1"/>
      <protection locked="0"/>
    </xf>
    <xf numFmtId="0" fontId="32" fillId="0" borderId="41" xfId="0" applyFont="1" applyBorder="1" applyAlignment="1" applyProtection="1">
      <alignment horizontal="center" vertical="center" wrapText="1"/>
      <protection locked="0"/>
    </xf>
    <xf numFmtId="0" fontId="32" fillId="0" borderId="42" xfId="0" applyFont="1" applyBorder="1" applyProtection="1"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1" fontId="1" fillId="2" borderId="37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7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7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0" fontId="1" fillId="2" borderId="3" xfId="0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G8" sqref="G8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32" t="s">
        <v>3752</v>
      </c>
      <c r="B1" s="133"/>
      <c r="C1" s="133"/>
      <c r="D1" s="133"/>
      <c r="E1" s="133"/>
      <c r="F1" s="133"/>
      <c r="G1" s="134"/>
    </row>
    <row r="2" spans="1:8" s="59" customFormat="1" ht="15.75" thickBot="1" x14ac:dyDescent="0.3">
      <c r="A2" s="15" t="s">
        <v>161</v>
      </c>
      <c r="B2" s="138" t="s">
        <v>4005</v>
      </c>
      <c r="C2" s="138"/>
      <c r="D2" s="50" t="s">
        <v>162</v>
      </c>
      <c r="E2" s="70">
        <v>16</v>
      </c>
      <c r="F2" s="22" t="s">
        <v>163</v>
      </c>
      <c r="G2" s="33">
        <v>2025</v>
      </c>
      <c r="H2" s="57"/>
    </row>
    <row r="3" spans="1:8" s="59" customFormat="1" ht="31.5" customHeight="1" thickBot="1" x14ac:dyDescent="0.3">
      <c r="A3" s="18" t="s">
        <v>153</v>
      </c>
      <c r="B3" s="139" t="s">
        <v>4026</v>
      </c>
      <c r="C3" s="139"/>
      <c r="D3" s="139"/>
      <c r="E3" s="139"/>
      <c r="F3" s="139"/>
      <c r="G3" s="140"/>
    </row>
    <row r="4" spans="1:8" s="59" customFormat="1" ht="15.75" thickBot="1" x14ac:dyDescent="0.3">
      <c r="A4" s="15" t="s">
        <v>175</v>
      </c>
      <c r="B4" s="141" t="s">
        <v>4027</v>
      </c>
      <c r="C4" s="141"/>
      <c r="D4" s="141"/>
      <c r="E4" s="142"/>
      <c r="F4" s="22" t="s">
        <v>179</v>
      </c>
      <c r="G4" s="78" t="s">
        <v>4028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43"/>
      <c r="G5" s="144"/>
    </row>
    <row r="6" spans="1:8" s="61" customFormat="1" ht="15.75" thickBot="1" x14ac:dyDescent="0.3">
      <c r="A6" s="15" t="s">
        <v>155</v>
      </c>
      <c r="B6" s="51">
        <f>'Orçamento-base'!C6</f>
        <v>30949.069999999992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30691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COUNT('Orçamento-base'!B12:B39953)</f>
        <v>96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35" t="s">
        <v>3750</v>
      </c>
      <c r="B11" s="136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35"/>
      <c r="B12" s="137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SUMIF('Orçamento-base'!$A$12:$A$39955,Identificação!$A13,'Orçamento-base'!$K$12:$K$39955)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SUMIF('Orçamento-base'!$A$12:$A$39955,Identificação!$A14,'Orçamento-base'!$K$12:$K$39955)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SUMIF('Orçamento-base'!$A$12:$A$39955,Identificação!$A15,'Orçamento-base'!$K$12:$K$39955)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SUMIF('Orçamento-base'!$A$12:$A$39955,Identificação!$A16,'Orçamento-base'!$K$12:$K$39955)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SUMIF('Orçamento-base'!$A$12:$A$39955,Identificação!$A17,'Orçamento-base'!$K$12:$K$39955)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SUMIF('Orçamento-base'!$A$12:$A$39955,Identificação!$A18,'Orçamento-base'!$K$12:$K$39955)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SUMIF('Orçamento-base'!$A$12:$A$39955,Identificação!$A19,'Orçamento-base'!$K$12:$K$39955)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SUMIF('Orçamento-base'!$A$12:$A$39955,Identificação!$A20,'Orçamento-base'!$K$12:$K$39955)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SUMIF('Orçamento-base'!$A$12:$A$39955,Identificação!$A21,'Orçamento-base'!$K$12:$K$39955)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SUMIF('Orçamento-base'!$A$12:$A$39955,Identificação!$A22,'Orçamento-base'!$K$12:$K$39955)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SUMIF('Orçamento-base'!$A$12:$A$39955,Identificação!$A23,'Orçamento-base'!$K$12:$K$39955)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SUMIF('Orçamento-base'!$A$12:$A$39955,Identificação!$A24,'Orçamento-base'!$K$12:$K$39955)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SUMIF('Orçamento-base'!$A$12:$A$39955,Identificação!$A25,'Orçamento-base'!$K$12:$K$39955)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SUMIF('Orçamento-base'!$A$12:$A$39955,Identificação!$A26,'Orçamento-base'!$K$12:$K$39955)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SUMIF('Orçamento-base'!$A$12:$A$39955,Identificação!$A27,'Orçamento-base'!$K$12:$K$39955)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SUMIF('Orçamento-base'!$A$12:$A$39955,Identificação!$A28,'Orçamento-base'!$K$12:$K$39955)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SUMIF('Orçamento-base'!$A$12:$A$39955,Identificação!$A29,'Orçamento-base'!$K$12:$K$39955)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SUMIF('Orçamento-base'!$A$12:$A$39955,Identificação!$A30,'Orçamento-base'!$K$12:$K$39955)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SUMIF('Orçamento-base'!$A$12:$A$39955,Identificação!$A31,'Orçamento-base'!$K$12:$K$39955)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SUMIF('Orçamento-base'!$A$12:$A$39955,Identificação!$A32,'Orçamento-base'!$K$12:$K$39955)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SUMIF('Orçamento-base'!$A$12:$A$39955,Identificação!$A33,'Orçamento-base'!$K$12:$K$39955)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SUMIF('Orçamento-base'!$A$12:$A$39955,Identificação!$A34,'Orçamento-base'!$K$12:$K$39955)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SUMIF('Orçamento-base'!$A$12:$A$39955,Identificação!$A35,'Orçamento-base'!$K$12:$K$39955)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SUMIF('Orçamento-base'!$A$12:$A$39955,Identificação!$A36,'Orçamento-base'!$K$12:$K$39955)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SUMIF('Orçamento-base'!$A$12:$A$39955,Identificação!$A37,'Orçamento-base'!$K$12:$K$39955)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SUMIF('Orçamento-base'!$A$12:$A$39955,Identificação!$A38,'Orçamento-base'!$K$12:$K$39955)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SUMIF('Orçamento-base'!$A$12:$A$39955,Identificação!$A39,'Orçamento-base'!$K$12:$K$39955)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SUMIF('Orçamento-base'!$A$12:$A$39955,Identificação!$A40,'Orçamento-base'!$K$12:$K$39955)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SUMIF('Orçamento-base'!$A$12:$A$39955,Identificação!$A41,'Orçamento-base'!$K$12:$K$39955)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SUMIF('Orçamento-base'!$A$12:$A$39955,Identificação!$A42,'Orçamento-base'!$K$12:$K$39955)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SUMIF('Orçamento-base'!$A$12:$A$39955,Identificação!$A43,'Orçamento-base'!$K$12:$K$39955)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SUMIF('Orçamento-base'!$A$12:$A$39955,Identificação!$A44,'Orçamento-base'!$K$12:$K$39955)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SUMIF('Orçamento-base'!$A$12:$A$39955,Identificação!$A45,'Orçamento-base'!$K$12:$K$39955)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SUMIF('Orçamento-base'!$A$12:$A$39955,Identificação!$A46,'Orçamento-base'!$K$12:$K$39955)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SUMIF('Orçamento-base'!$A$12:$A$39955,Identificação!$A47,'Orçamento-base'!$K$12:$K$39955)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SUMIF('Orçamento-base'!$A$12:$A$39955,Identificação!$A48,'Orçamento-base'!$K$12:$K$39955)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SUMIF('Orçamento-base'!$A$12:$A$39955,Identificação!$A49,'Orçamento-base'!$K$12:$K$39955)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SUMIF('Orçamento-base'!$A$12:$A$39955,Identificação!$A50,'Orçamento-base'!$K$12:$K$39955)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SUMIF('Orçamento-base'!$A$12:$A$39955,Identificação!$A51,'Orçamento-base'!$K$12:$K$39955)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SUMIF('Orçamento-base'!$A$12:$A$39955,Identificação!$A52,'Orçamento-base'!$K$12:$K$39955)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SUMIF('Orçamento-base'!$A$12:$A$39955,Identificação!$A53,'Orçamento-base'!$K$12:$K$39955)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SUMIF('Orçamento-base'!$A$12:$A$39955,Identificação!$A54,'Orçamento-base'!$K$12:$K$39955)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SUMIF('Orçamento-base'!$A$12:$A$39955,Identificação!$A55,'Orçamento-base'!$K$12:$K$39955)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SUMIF('Orçamento-base'!$A$12:$A$39955,Identificação!$A56,'Orçamento-base'!$K$12:$K$39955)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SUMIF('Orçamento-base'!$A$12:$A$39955,Identificação!$A57,'Orçamento-base'!$K$12:$K$39955)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SUMIF('Orçamento-base'!$A$12:$A$39955,Identificação!$A58,'Orçamento-base'!$K$12:$K$39955)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SUMIF('Orçamento-base'!$A$12:$A$39955,Identificação!$A59,'Orçamento-base'!$K$12:$K$39955)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SUMIF('Orçamento-base'!$A$12:$A$39955,Identificação!$A60,'Orçamento-base'!$K$12:$K$39955)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SUMIF('Orçamento-base'!$A$12:$A$39955,Identificação!$A61,'Orçamento-base'!$K$12:$K$39955)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SUMIF('Orçamento-base'!$A$12:$A$39955,Identificação!$A62,'Orçamento-base'!$K$12:$K$39955)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5"/>
  <sheetViews>
    <sheetView topLeftCell="A4" zoomScaleNormal="100" workbookViewId="0">
      <selection activeCell="G16" sqref="G16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90.71093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hidden="1" customWidth="1"/>
    <col min="13" max="13" width="12.7109375" style="100" hidden="1" customWidth="1"/>
    <col min="14" max="14" width="7.140625" style="45" hidden="1" customWidth="1"/>
    <col min="15" max="15" width="57.28515625" style="42" hidden="1" customWidth="1"/>
    <col min="16" max="16" width="7.140625" style="42" hidden="1" customWidth="1"/>
    <col min="17" max="17" width="47.7109375" style="42" hidden="1" customWidth="1"/>
    <col min="18" max="18" width="26.85546875" style="40" hidden="1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70" t="s">
        <v>3676</v>
      </c>
      <c r="B1" s="171"/>
      <c r="C1" s="171"/>
      <c r="D1" s="171"/>
      <c r="E1" s="171"/>
      <c r="F1" s="171"/>
      <c r="G1" s="171"/>
      <c r="H1" s="171"/>
      <c r="I1" s="171"/>
      <c r="J1" s="171"/>
      <c r="K1" s="172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73" t="str">
        <f>IF(Identificação!B2=0,"",Identificação!B2)</f>
        <v>Pregão Lei 14.133/21 Presencial</v>
      </c>
      <c r="D2" s="173"/>
      <c r="E2" s="173"/>
      <c r="F2" s="173"/>
      <c r="G2" s="173"/>
      <c r="H2" s="37" t="s">
        <v>151</v>
      </c>
      <c r="I2" s="38">
        <f>IF(Identificação!E2=0,"",Identificação!E2)</f>
        <v>16</v>
      </c>
      <c r="J2" s="37" t="s">
        <v>152</v>
      </c>
      <c r="K2" s="38">
        <f>IF(Identificação!G2=0,"",Identificação!G2)</f>
        <v>2025</v>
      </c>
      <c r="L2" s="94"/>
      <c r="M2" s="94"/>
    </row>
    <row r="3" spans="1:18" s="27" customFormat="1" ht="32.25" customHeight="1" thickBot="1" x14ac:dyDescent="0.3">
      <c r="A3" s="150" t="s">
        <v>153</v>
      </c>
      <c r="B3" s="151"/>
      <c r="C3" s="152" t="str">
        <f>IF(Identificação!B3=0,"",Identificação!B3)</f>
        <v>registro de preços de preços filtros para os veiculos e equipamentos da frota do municipio.</v>
      </c>
      <c r="D3" s="152"/>
      <c r="E3" s="152"/>
      <c r="F3" s="152"/>
      <c r="G3" s="152"/>
      <c r="H3" s="152"/>
      <c r="I3" s="152"/>
      <c r="J3" s="152"/>
      <c r="K3" s="153"/>
      <c r="L3" s="94"/>
      <c r="M3" s="94"/>
    </row>
    <row r="4" spans="1:18" s="27" customFormat="1" ht="15.75" thickBot="1" x14ac:dyDescent="0.3">
      <c r="A4" s="15" t="s">
        <v>176</v>
      </c>
      <c r="B4" s="22"/>
      <c r="C4" s="146" t="str">
        <f>IF(Identificação!B4=0,"",Identificação!B4)</f>
        <v>prefeitura de Cotiporã</v>
      </c>
      <c r="D4" s="146"/>
      <c r="E4" s="146"/>
      <c r="F4" s="146"/>
      <c r="G4" s="146"/>
      <c r="H4" s="146"/>
      <c r="I4" s="146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46" t="str">
        <f>IF(Identificação!B5=0,"",Identificação!B5)</f>
        <v>Compras</v>
      </c>
      <c r="D5" s="146"/>
      <c r="E5" s="146"/>
      <c r="F5" s="146"/>
      <c r="G5" s="147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48">
        <f>SUMIFS(K12:K39955,B12:B39955,"&gt;0",K12:K39955,"&lt;&gt;0")</f>
        <v>30949.069999999992</v>
      </c>
      <c r="D6" s="148"/>
      <c r="E6" s="148"/>
      <c r="F6" s="148"/>
      <c r="G6" s="149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61" t="s">
        <v>3761</v>
      </c>
      <c r="B10" s="161" t="s">
        <v>3759</v>
      </c>
      <c r="C10" s="161" t="s">
        <v>3760</v>
      </c>
      <c r="D10" s="164" t="s">
        <v>3675</v>
      </c>
      <c r="E10" s="166" t="s">
        <v>168</v>
      </c>
      <c r="F10" s="168" t="s">
        <v>3674</v>
      </c>
      <c r="G10" s="164" t="s">
        <v>156</v>
      </c>
      <c r="H10" s="158" t="s">
        <v>165</v>
      </c>
      <c r="I10" s="159"/>
      <c r="J10" s="159"/>
      <c r="K10" s="159"/>
      <c r="L10" s="159"/>
      <c r="M10" s="160"/>
      <c r="N10" s="154" t="s">
        <v>177</v>
      </c>
      <c r="O10" s="155"/>
      <c r="P10" s="156" t="s">
        <v>178</v>
      </c>
      <c r="Q10" s="157"/>
      <c r="R10" s="145" t="s">
        <v>3678</v>
      </c>
    </row>
    <row r="11" spans="1:18" customFormat="1" ht="45" x14ac:dyDescent="0.25">
      <c r="A11" s="162"/>
      <c r="B11" s="163"/>
      <c r="C11" s="163"/>
      <c r="D11" s="165"/>
      <c r="E11" s="167"/>
      <c r="F11" s="169"/>
      <c r="G11" s="165"/>
      <c r="H11" s="119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45"/>
    </row>
    <row r="12" spans="1:18" ht="27" customHeight="1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26" t="s">
        <v>4029</v>
      </c>
      <c r="H12" s="128">
        <v>3</v>
      </c>
      <c r="I12" s="127" t="s">
        <v>3784</v>
      </c>
      <c r="J12" s="114">
        <v>309.44</v>
      </c>
      <c r="K12" s="54">
        <f>IFERROR(IF(H12*J12&lt;&gt;0,ROUND(ROUND(H12,4)*ROUND(J12,4),2),""),"")</f>
        <v>928.32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27" customHeight="1" thickTop="1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21" t="s">
        <v>4030</v>
      </c>
      <c r="H13" s="129">
        <v>3</v>
      </c>
      <c r="I13" s="127" t="s">
        <v>3784</v>
      </c>
      <c r="J13" s="114">
        <v>142.99</v>
      </c>
      <c r="K13" s="54">
        <f>IFERROR(IF(H13*J13&lt;&gt;0,ROUND(ROUND(H13,4)*ROUND(J13,4),2),""),"")</f>
        <v>428.97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27" customHeight="1" thickTop="1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21" t="s">
        <v>4031</v>
      </c>
      <c r="H14" s="129">
        <v>5</v>
      </c>
      <c r="I14" s="127" t="s">
        <v>3784</v>
      </c>
      <c r="J14" s="114">
        <v>78.89</v>
      </c>
      <c r="K14" s="106">
        <f>IFERROR(IF(H14*J14&lt;&gt;0,ROUND(ROUND(H14,4)*ROUND(J14,4),2),""),"")</f>
        <v>394.45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27" customHeight="1" thickTop="1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21" t="s">
        <v>4032</v>
      </c>
      <c r="H15" s="129">
        <v>3</v>
      </c>
      <c r="I15" s="127" t="s">
        <v>3784</v>
      </c>
      <c r="J15" s="114">
        <v>197.88</v>
      </c>
      <c r="K15" s="106">
        <f t="shared" ref="K15:K78" si="0">IFERROR(IF(H15*J15&lt;&gt;0,ROUND(ROUND(H15,4)*ROUND(J15,4),2),""),"")</f>
        <v>593.64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27" customHeight="1" thickTop="1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21" t="s">
        <v>4033</v>
      </c>
      <c r="H16" s="129">
        <v>3</v>
      </c>
      <c r="I16" s="127" t="s">
        <v>3784</v>
      </c>
      <c r="J16" s="114">
        <v>60.84</v>
      </c>
      <c r="K16" s="106">
        <f t="shared" si="0"/>
        <v>182.52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27" customHeight="1" thickTop="1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21" t="s">
        <v>4034</v>
      </c>
      <c r="H17" s="129">
        <v>3</v>
      </c>
      <c r="I17" s="127" t="s">
        <v>3784</v>
      </c>
      <c r="J17" s="114">
        <v>67.040000000000006</v>
      </c>
      <c r="K17" s="106">
        <f t="shared" si="0"/>
        <v>201.12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27" customHeight="1" thickTop="1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21" t="s">
        <v>4035</v>
      </c>
      <c r="H18" s="129">
        <v>3</v>
      </c>
      <c r="I18" s="127" t="s">
        <v>3784</v>
      </c>
      <c r="J18" s="114">
        <v>150.56</v>
      </c>
      <c r="K18" s="106">
        <f t="shared" si="0"/>
        <v>451.68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16.5" thickTop="1" thickBot="1" x14ac:dyDescent="0.3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20" t="s">
        <v>4036</v>
      </c>
      <c r="H19" s="130">
        <v>2</v>
      </c>
      <c r="I19" s="127" t="s">
        <v>3784</v>
      </c>
      <c r="J19" s="114">
        <v>101.06</v>
      </c>
      <c r="K19" s="106">
        <f t="shared" si="0"/>
        <v>202.12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27" customHeight="1" thickTop="1" thickBot="1" x14ac:dyDescent="0.3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21" t="s">
        <v>4037</v>
      </c>
      <c r="H20" s="129">
        <v>3</v>
      </c>
      <c r="I20" s="127" t="s">
        <v>3784</v>
      </c>
      <c r="J20" s="114">
        <v>202.38</v>
      </c>
      <c r="K20" s="106">
        <f t="shared" si="0"/>
        <v>607.14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ht="27" customHeight="1" thickTop="1" thickBot="1" x14ac:dyDescent="0.3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21" t="s">
        <v>4038</v>
      </c>
      <c r="H21" s="129">
        <v>3</v>
      </c>
      <c r="I21" s="127" t="s">
        <v>3784</v>
      </c>
      <c r="J21" s="114">
        <v>323.17</v>
      </c>
      <c r="K21" s="106">
        <f t="shared" si="0"/>
        <v>969.51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ht="27" customHeight="1" thickTop="1" thickBot="1" x14ac:dyDescent="0.3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21" t="s">
        <v>4039</v>
      </c>
      <c r="H22" s="129">
        <v>3</v>
      </c>
      <c r="I22" s="127" t="s">
        <v>3784</v>
      </c>
      <c r="J22" s="114">
        <v>60.45</v>
      </c>
      <c r="K22" s="106">
        <f t="shared" si="0"/>
        <v>181.35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ht="27" customHeight="1" thickTop="1" thickBot="1" x14ac:dyDescent="0.3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21" t="s">
        <v>4040</v>
      </c>
      <c r="H23" s="129">
        <v>3</v>
      </c>
      <c r="I23" s="127" t="s">
        <v>3784</v>
      </c>
      <c r="J23" s="114">
        <v>77.739999999999995</v>
      </c>
      <c r="K23" s="106">
        <f t="shared" si="0"/>
        <v>233.22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ht="27" customHeight="1" thickTop="1" thickBot="1" x14ac:dyDescent="0.3">
      <c r="A24" s="47"/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21" t="s">
        <v>4041</v>
      </c>
      <c r="H24" s="129">
        <v>5</v>
      </c>
      <c r="I24" s="127" t="s">
        <v>3784</v>
      </c>
      <c r="J24" s="114">
        <v>64.86</v>
      </c>
      <c r="K24" s="106">
        <f t="shared" si="0"/>
        <v>324.3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ht="16.5" thickTop="1" thickBot="1" x14ac:dyDescent="0.3">
      <c r="A25" s="47"/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23" t="s">
        <v>4042</v>
      </c>
      <c r="H25" s="130">
        <v>5</v>
      </c>
      <c r="I25" s="127" t="s">
        <v>3784</v>
      </c>
      <c r="J25" s="114">
        <v>57.5</v>
      </c>
      <c r="K25" s="106">
        <f t="shared" si="0"/>
        <v>287.5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ht="16.5" thickTop="1" thickBot="1" x14ac:dyDescent="0.3">
      <c r="A26" s="47"/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23" t="s">
        <v>4043</v>
      </c>
      <c r="H26" s="129">
        <v>5</v>
      </c>
      <c r="I26" s="127" t="s">
        <v>3784</v>
      </c>
      <c r="J26" s="114">
        <v>46.84</v>
      </c>
      <c r="K26" s="106">
        <f t="shared" si="0"/>
        <v>234.2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ht="16.5" thickTop="1" thickBot="1" x14ac:dyDescent="0.3">
      <c r="A27" s="47"/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23" t="s">
        <v>4044</v>
      </c>
      <c r="H27" s="129">
        <v>5</v>
      </c>
      <c r="I27" s="127" t="s">
        <v>3784</v>
      </c>
      <c r="J27" s="114">
        <v>94.44</v>
      </c>
      <c r="K27" s="106">
        <f t="shared" si="0"/>
        <v>472.2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ht="16.5" thickTop="1" thickBot="1" x14ac:dyDescent="0.3">
      <c r="A28" s="47"/>
      <c r="B28" s="117">
        <f>IF(AND(G28&lt;&gt;"",H28&gt;0,I28&lt;&gt;"",J28&lt;&gt;0,K28&lt;&gt;0),COUNT($B$11:B27)+1,"")</f>
        <v>17</v>
      </c>
      <c r="C28" s="34">
        <v>17</v>
      </c>
      <c r="D28" s="91"/>
      <c r="E28" s="47"/>
      <c r="F28" s="68"/>
      <c r="G28" s="120" t="s">
        <v>4045</v>
      </c>
      <c r="H28" s="130">
        <v>10</v>
      </c>
      <c r="I28" s="127" t="s">
        <v>3784</v>
      </c>
      <c r="J28" s="114">
        <v>62.91</v>
      </c>
      <c r="K28" s="106">
        <f t="shared" si="0"/>
        <v>629.1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ht="16.5" thickTop="1" thickBot="1" x14ac:dyDescent="0.3">
      <c r="A29" s="47"/>
      <c r="B29" s="117">
        <f>IF(AND(G29&lt;&gt;"",H29&gt;0,I29&lt;&gt;"",J29&lt;&gt;0,K29&lt;&gt;0),COUNT($B$11:B28)+1,"")</f>
        <v>18</v>
      </c>
      <c r="C29" s="34">
        <v>18</v>
      </c>
      <c r="D29" s="91"/>
      <c r="E29" s="47"/>
      <c r="F29" s="68"/>
      <c r="G29" s="121" t="s">
        <v>4046</v>
      </c>
      <c r="H29" s="129">
        <v>5</v>
      </c>
      <c r="I29" s="127" t="s">
        <v>3784</v>
      </c>
      <c r="J29" s="114">
        <v>46.84</v>
      </c>
      <c r="K29" s="106">
        <f t="shared" si="0"/>
        <v>234.2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ht="16.5" thickTop="1" thickBot="1" x14ac:dyDescent="0.3">
      <c r="A30" s="47"/>
      <c r="B30" s="117">
        <f>IF(AND(G30&lt;&gt;"",H30&gt;0,I30&lt;&gt;"",J30&lt;&gt;0,K30&lt;&gt;0),COUNT($B$11:B29)+1,"")</f>
        <v>19</v>
      </c>
      <c r="C30" s="34">
        <v>19</v>
      </c>
      <c r="D30" s="91"/>
      <c r="E30" s="47"/>
      <c r="F30" s="68"/>
      <c r="G30" s="121" t="s">
        <v>4047</v>
      </c>
      <c r="H30" s="129">
        <v>5</v>
      </c>
      <c r="I30" s="127" t="s">
        <v>3784</v>
      </c>
      <c r="J30" s="114">
        <v>94.44</v>
      </c>
      <c r="K30" s="106">
        <f t="shared" si="0"/>
        <v>472.2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ht="16.5" thickTop="1" thickBot="1" x14ac:dyDescent="0.3">
      <c r="A31" s="47"/>
      <c r="B31" s="117">
        <f>IF(AND(G31&lt;&gt;"",H31&gt;0,I31&lt;&gt;"",J31&lt;&gt;0,K31&lt;&gt;0),COUNT($B$11:B30)+1,"")</f>
        <v>20</v>
      </c>
      <c r="C31" s="34">
        <v>20</v>
      </c>
      <c r="D31" s="91"/>
      <c r="E31" s="47"/>
      <c r="F31" s="68"/>
      <c r="G31" s="120" t="s">
        <v>4048</v>
      </c>
      <c r="H31" s="130">
        <v>10</v>
      </c>
      <c r="I31" s="127" t="s">
        <v>3784</v>
      </c>
      <c r="J31" s="114">
        <v>62.91</v>
      </c>
      <c r="K31" s="106">
        <f t="shared" si="0"/>
        <v>629.1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ht="16.5" thickTop="1" thickBot="1" x14ac:dyDescent="0.3">
      <c r="A32" s="47"/>
      <c r="B32" s="117">
        <f>IF(AND(G32&lt;&gt;"",H32&gt;0,I32&lt;&gt;"",J32&lt;&gt;0,K32&lt;&gt;0),COUNT($B$11:B31)+1,"")</f>
        <v>21</v>
      </c>
      <c r="C32" s="34">
        <v>21</v>
      </c>
      <c r="D32" s="91"/>
      <c r="E32" s="47"/>
      <c r="F32" s="68"/>
      <c r="G32" s="121" t="s">
        <v>4049</v>
      </c>
      <c r="H32" s="129">
        <v>5</v>
      </c>
      <c r="I32" s="127" t="s">
        <v>3784</v>
      </c>
      <c r="J32" s="114">
        <v>46.84</v>
      </c>
      <c r="K32" s="106">
        <f t="shared" si="0"/>
        <v>234.2</v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ht="16.5" thickTop="1" thickBot="1" x14ac:dyDescent="0.3">
      <c r="A33" s="47"/>
      <c r="B33" s="117">
        <f>IF(AND(G33&lt;&gt;"",H33&gt;0,I33&lt;&gt;"",J33&lt;&gt;0,K33&lt;&gt;0),COUNT($B$11:B32)+1,"")</f>
        <v>22</v>
      </c>
      <c r="C33" s="34">
        <v>22</v>
      </c>
      <c r="D33" s="91"/>
      <c r="E33" s="47"/>
      <c r="F33" s="68"/>
      <c r="G33" s="121" t="s">
        <v>4050</v>
      </c>
      <c r="H33" s="129">
        <v>5</v>
      </c>
      <c r="I33" s="127" t="s">
        <v>3784</v>
      </c>
      <c r="J33" s="114">
        <v>94.77</v>
      </c>
      <c r="K33" s="106">
        <f t="shared" si="0"/>
        <v>473.85</v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ht="16.5" thickTop="1" thickBot="1" x14ac:dyDescent="0.3">
      <c r="A34" s="47"/>
      <c r="B34" s="117">
        <f>IF(AND(G34&lt;&gt;"",H34&gt;0,I34&lt;&gt;"",J34&lt;&gt;0,K34&lt;&gt;0),COUNT($B$11:B33)+1,"")</f>
        <v>23</v>
      </c>
      <c r="C34" s="34">
        <v>23</v>
      </c>
      <c r="D34" s="91"/>
      <c r="E34" s="47"/>
      <c r="F34" s="68"/>
      <c r="G34" s="120" t="s">
        <v>4051</v>
      </c>
      <c r="H34" s="130">
        <v>5</v>
      </c>
      <c r="I34" s="127" t="s">
        <v>3784</v>
      </c>
      <c r="J34" s="114">
        <v>62.91</v>
      </c>
      <c r="K34" s="106">
        <f t="shared" si="0"/>
        <v>314.55</v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ht="16.5" thickTop="1" thickBot="1" x14ac:dyDescent="0.3">
      <c r="A35" s="47"/>
      <c r="B35" s="117">
        <f>IF(AND(G35&lt;&gt;"",H35&gt;0,I35&lt;&gt;"",J35&lt;&gt;0,K35&lt;&gt;0),COUNT($B$11:B34)+1,"")</f>
        <v>24</v>
      </c>
      <c r="C35" s="34">
        <v>24</v>
      </c>
      <c r="D35" s="91"/>
      <c r="E35" s="47"/>
      <c r="F35" s="68"/>
      <c r="G35" s="121" t="s">
        <v>4052</v>
      </c>
      <c r="H35" s="129">
        <v>3</v>
      </c>
      <c r="I35" s="127" t="s">
        <v>3784</v>
      </c>
      <c r="J35" s="114">
        <v>48.83</v>
      </c>
      <c r="K35" s="106">
        <f t="shared" si="0"/>
        <v>146.49</v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ht="16.5" thickTop="1" thickBot="1" x14ac:dyDescent="0.3">
      <c r="A36" s="47"/>
      <c r="B36" s="117">
        <f>IF(AND(G36&lt;&gt;"",H36&gt;0,I36&lt;&gt;"",J36&lt;&gt;0,K36&lt;&gt;0),COUNT($B$11:B35)+1,"")</f>
        <v>25</v>
      </c>
      <c r="C36" s="34">
        <v>25</v>
      </c>
      <c r="D36" s="91"/>
      <c r="E36" s="47"/>
      <c r="F36" s="68"/>
      <c r="G36" s="121" t="s">
        <v>4053</v>
      </c>
      <c r="H36" s="129">
        <v>3</v>
      </c>
      <c r="I36" s="127" t="s">
        <v>3784</v>
      </c>
      <c r="J36" s="114">
        <v>92.83</v>
      </c>
      <c r="K36" s="106">
        <f t="shared" si="0"/>
        <v>278.49</v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ht="16.5" thickTop="1" thickBot="1" x14ac:dyDescent="0.3">
      <c r="A37" s="47"/>
      <c r="B37" s="117">
        <f>IF(AND(G37&lt;&gt;"",H37&gt;0,I37&lt;&gt;"",J37&lt;&gt;0,K37&lt;&gt;0),COUNT($B$11:B36)+1,"")</f>
        <v>26</v>
      </c>
      <c r="C37" s="34">
        <v>26</v>
      </c>
      <c r="D37" s="91"/>
      <c r="E37" s="47"/>
      <c r="F37" s="68"/>
      <c r="G37" s="121" t="s">
        <v>4054</v>
      </c>
      <c r="H37" s="129">
        <v>2</v>
      </c>
      <c r="I37" s="127" t="s">
        <v>3784</v>
      </c>
      <c r="J37" s="114">
        <v>109.67</v>
      </c>
      <c r="K37" s="106">
        <f t="shared" si="0"/>
        <v>219.34</v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ht="16.5" thickTop="1" thickBot="1" x14ac:dyDescent="0.3">
      <c r="A38" s="47"/>
      <c r="B38" s="117">
        <f>IF(AND(G38&lt;&gt;"",H38&gt;0,I38&lt;&gt;"",J38&lt;&gt;0,K38&lt;&gt;0),COUNT($B$11:B37)+1,"")</f>
        <v>27</v>
      </c>
      <c r="C38" s="34">
        <v>27</v>
      </c>
      <c r="D38" s="91"/>
      <c r="E38" s="47"/>
      <c r="F38" s="68"/>
      <c r="G38" s="121" t="s">
        <v>4055</v>
      </c>
      <c r="H38" s="129">
        <v>3</v>
      </c>
      <c r="I38" s="127" t="s">
        <v>3784</v>
      </c>
      <c r="J38" s="114">
        <v>94.42</v>
      </c>
      <c r="K38" s="106">
        <f t="shared" si="0"/>
        <v>283.26</v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ht="16.5" thickTop="1" thickBot="1" x14ac:dyDescent="0.3">
      <c r="A39" s="47"/>
      <c r="B39" s="117">
        <f>IF(AND(G39&lt;&gt;"",H39&gt;0,I39&lt;&gt;"",J39&lt;&gt;0,K39&lt;&gt;0),COUNT($B$11:B38)+1,"")</f>
        <v>28</v>
      </c>
      <c r="C39" s="34">
        <v>28</v>
      </c>
      <c r="D39" s="91"/>
      <c r="E39" s="47"/>
      <c r="F39" s="68"/>
      <c r="G39" s="121" t="s">
        <v>4056</v>
      </c>
      <c r="H39" s="129">
        <v>3</v>
      </c>
      <c r="I39" s="127" t="s">
        <v>3784</v>
      </c>
      <c r="J39" s="114">
        <v>61.74</v>
      </c>
      <c r="K39" s="106">
        <f t="shared" si="0"/>
        <v>185.22</v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ht="16.5" thickTop="1" thickBot="1" x14ac:dyDescent="0.3">
      <c r="A40" s="47"/>
      <c r="B40" s="117">
        <f>IF(AND(G40&lt;&gt;"",H40&gt;0,I40&lt;&gt;"",J40&lt;&gt;0,K40&lt;&gt;0),COUNT($B$11:B39)+1,"")</f>
        <v>29</v>
      </c>
      <c r="C40" s="34">
        <v>29</v>
      </c>
      <c r="D40" s="91"/>
      <c r="E40" s="47"/>
      <c r="F40" s="68"/>
      <c r="G40" s="120" t="s">
        <v>4057</v>
      </c>
      <c r="H40" s="130">
        <v>3</v>
      </c>
      <c r="I40" s="127" t="s">
        <v>3784</v>
      </c>
      <c r="J40" s="114">
        <v>37.85</v>
      </c>
      <c r="K40" s="106">
        <f t="shared" si="0"/>
        <v>113.55</v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ht="16.5" thickTop="1" thickBot="1" x14ac:dyDescent="0.3">
      <c r="A41" s="47"/>
      <c r="B41" s="117">
        <f>IF(AND(G41&lt;&gt;"",H41&gt;0,I41&lt;&gt;"",J41&lt;&gt;0,K41&lt;&gt;0),COUNT($B$11:B40)+1,"")</f>
        <v>30</v>
      </c>
      <c r="C41" s="34">
        <v>30</v>
      </c>
      <c r="D41" s="91"/>
      <c r="E41" s="47"/>
      <c r="F41" s="68"/>
      <c r="G41" s="121" t="s">
        <v>4058</v>
      </c>
      <c r="H41" s="129">
        <v>3</v>
      </c>
      <c r="I41" s="127" t="s">
        <v>3784</v>
      </c>
      <c r="J41" s="114">
        <v>65.849999999999994</v>
      </c>
      <c r="K41" s="106">
        <f t="shared" si="0"/>
        <v>197.55</v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ht="16.5" thickTop="1" thickBot="1" x14ac:dyDescent="0.3">
      <c r="A42" s="47"/>
      <c r="B42" s="117">
        <f>IF(AND(G42&lt;&gt;"",H42&gt;0,I42&lt;&gt;"",J42&lt;&gt;0,K42&lt;&gt;0),COUNT($B$11:B41)+1,"")</f>
        <v>31</v>
      </c>
      <c r="C42" s="34">
        <v>31</v>
      </c>
      <c r="D42" s="91"/>
      <c r="E42" s="47"/>
      <c r="F42" s="68"/>
      <c r="G42" s="121" t="s">
        <v>4059</v>
      </c>
      <c r="H42" s="129">
        <v>3</v>
      </c>
      <c r="I42" s="127" t="s">
        <v>3784</v>
      </c>
      <c r="J42" s="114">
        <v>179.33</v>
      </c>
      <c r="K42" s="106">
        <f t="shared" si="0"/>
        <v>537.99</v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ht="16.5" thickTop="1" thickBot="1" x14ac:dyDescent="0.3">
      <c r="A43" s="47"/>
      <c r="B43" s="117">
        <f>IF(AND(G43&lt;&gt;"",H43&gt;0,I43&lt;&gt;"",J43&lt;&gt;0,K43&lt;&gt;0),COUNT($B$11:B42)+1,"")</f>
        <v>32</v>
      </c>
      <c r="C43" s="34">
        <v>32</v>
      </c>
      <c r="D43" s="91"/>
      <c r="E43" s="47"/>
      <c r="F43" s="68"/>
      <c r="G43" s="121" t="s">
        <v>4060</v>
      </c>
      <c r="H43" s="129">
        <v>5</v>
      </c>
      <c r="I43" s="127" t="s">
        <v>3784</v>
      </c>
      <c r="J43" s="114">
        <v>20.329999999999998</v>
      </c>
      <c r="K43" s="106">
        <f t="shared" si="0"/>
        <v>101.65</v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ht="16.5" thickTop="1" thickBot="1" x14ac:dyDescent="0.3">
      <c r="A44" s="47"/>
      <c r="B44" s="117">
        <f>IF(AND(G44&lt;&gt;"",H44&gt;0,I44&lt;&gt;"",J44&lt;&gt;0,K44&lt;&gt;0),COUNT($B$11:B43)+1,"")</f>
        <v>33</v>
      </c>
      <c r="C44" s="34">
        <v>33</v>
      </c>
      <c r="D44" s="91"/>
      <c r="E44" s="47"/>
      <c r="F44" s="68"/>
      <c r="G44" s="120" t="s">
        <v>4061</v>
      </c>
      <c r="H44" s="130">
        <v>3</v>
      </c>
      <c r="I44" s="127" t="s">
        <v>3784</v>
      </c>
      <c r="J44" s="114">
        <v>55.86</v>
      </c>
      <c r="K44" s="106">
        <f t="shared" si="0"/>
        <v>167.58</v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ht="16.5" thickTop="1" thickBot="1" x14ac:dyDescent="0.3">
      <c r="A45" s="47"/>
      <c r="B45" s="117">
        <f>IF(AND(G45&lt;&gt;"",H45&gt;0,I45&lt;&gt;"",J45&lt;&gt;0,K45&lt;&gt;0),COUNT($B$11:B44)+1,"")</f>
        <v>34</v>
      </c>
      <c r="C45" s="34">
        <v>34</v>
      </c>
      <c r="D45" s="91"/>
      <c r="E45" s="47"/>
      <c r="F45" s="68"/>
      <c r="G45" s="121" t="s">
        <v>4062</v>
      </c>
      <c r="H45" s="129">
        <v>3</v>
      </c>
      <c r="I45" s="127" t="s">
        <v>3784</v>
      </c>
      <c r="J45" s="114">
        <v>47.44</v>
      </c>
      <c r="K45" s="106">
        <f t="shared" si="0"/>
        <v>142.32</v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ht="16.5" thickTop="1" thickBot="1" x14ac:dyDescent="0.3">
      <c r="A46" s="47"/>
      <c r="B46" s="117">
        <f>IF(AND(G46&lt;&gt;"",H46&gt;0,I46&lt;&gt;"",J46&lt;&gt;0,K46&lt;&gt;0),COUNT($B$11:B45)+1,"")</f>
        <v>35</v>
      </c>
      <c r="C46" s="34">
        <v>35</v>
      </c>
      <c r="D46" s="91"/>
      <c r="E46" s="47"/>
      <c r="F46" s="68"/>
      <c r="G46" s="121" t="s">
        <v>4063</v>
      </c>
      <c r="H46" s="129">
        <v>5</v>
      </c>
      <c r="I46" s="127" t="s">
        <v>3784</v>
      </c>
      <c r="J46" s="114">
        <v>20.329999999999998</v>
      </c>
      <c r="K46" s="106">
        <f t="shared" si="0"/>
        <v>101.65</v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ht="16.5" thickTop="1" thickBot="1" x14ac:dyDescent="0.3">
      <c r="A47" s="47"/>
      <c r="B47" s="117">
        <f>IF(AND(G47&lt;&gt;"",H47&gt;0,I47&lt;&gt;"",J47&lt;&gt;0,K47&lt;&gt;0),COUNT($B$11:B46)+1,"")</f>
        <v>36</v>
      </c>
      <c r="C47" s="34">
        <v>36</v>
      </c>
      <c r="D47" s="91"/>
      <c r="E47" s="47"/>
      <c r="F47" s="68"/>
      <c r="G47" s="121" t="s">
        <v>4064</v>
      </c>
      <c r="H47" s="129">
        <v>5</v>
      </c>
      <c r="I47" s="127" t="s">
        <v>3784</v>
      </c>
      <c r="J47" s="114">
        <v>31.29</v>
      </c>
      <c r="K47" s="106">
        <f t="shared" si="0"/>
        <v>156.44999999999999</v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ht="16.5" thickTop="1" thickBot="1" x14ac:dyDescent="0.3">
      <c r="A48" s="47"/>
      <c r="B48" s="117">
        <f>IF(AND(G48&lt;&gt;"",H48&gt;0,I48&lt;&gt;"",J48&lt;&gt;0,K48&lt;&gt;0),COUNT($B$11:B47)+1,"")</f>
        <v>37</v>
      </c>
      <c r="C48" s="34">
        <v>37</v>
      </c>
      <c r="D48" s="91"/>
      <c r="E48" s="47"/>
      <c r="F48" s="68"/>
      <c r="G48" s="121" t="s">
        <v>4065</v>
      </c>
      <c r="H48" s="129">
        <v>6</v>
      </c>
      <c r="I48" s="127" t="s">
        <v>3784</v>
      </c>
      <c r="J48" s="114">
        <v>131.54</v>
      </c>
      <c r="K48" s="106">
        <f t="shared" si="0"/>
        <v>789.24</v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ht="16.5" thickTop="1" thickBot="1" x14ac:dyDescent="0.3">
      <c r="A49" s="47"/>
      <c r="B49" s="117">
        <f>IF(AND(G49&lt;&gt;"",H49&gt;0,I49&lt;&gt;"",J49&lt;&gt;0,K49&lt;&gt;0),COUNT($B$11:B48)+1,"")</f>
        <v>38</v>
      </c>
      <c r="C49" s="34">
        <v>38</v>
      </c>
      <c r="D49" s="91"/>
      <c r="E49" s="47"/>
      <c r="F49" s="68"/>
      <c r="G49" s="124" t="s">
        <v>4067</v>
      </c>
      <c r="H49" s="131">
        <v>20</v>
      </c>
      <c r="I49" s="127" t="s">
        <v>3784</v>
      </c>
      <c r="J49" s="114">
        <v>13.56</v>
      </c>
      <c r="K49" s="106">
        <f t="shared" si="0"/>
        <v>271.2</v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ht="16.5" thickTop="1" thickBot="1" x14ac:dyDescent="0.3">
      <c r="A50" s="47"/>
      <c r="B50" s="117">
        <f>IF(AND(G50&lt;&gt;"",H50&gt;0,I50&lt;&gt;"",J50&lt;&gt;0,K50&lt;&gt;0),COUNT($B$11:B49)+1,"")</f>
        <v>39</v>
      </c>
      <c r="C50" s="34">
        <v>39</v>
      </c>
      <c r="D50" s="91"/>
      <c r="E50" s="47"/>
      <c r="F50" s="68"/>
      <c r="G50" s="120" t="s">
        <v>4068</v>
      </c>
      <c r="H50" s="130">
        <v>3</v>
      </c>
      <c r="I50" s="127" t="s">
        <v>3784</v>
      </c>
      <c r="J50" s="114">
        <v>348.33</v>
      </c>
      <c r="K50" s="106">
        <f t="shared" si="0"/>
        <v>1044.99</v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ht="16.5" thickTop="1" thickBot="1" x14ac:dyDescent="0.3">
      <c r="A51" s="47"/>
      <c r="B51" s="117">
        <f>IF(AND(G51&lt;&gt;"",H51&gt;0,I51&lt;&gt;"",J51&lt;&gt;0,K51&lt;&gt;0),COUNT($B$11:B50)+1,"")</f>
        <v>40</v>
      </c>
      <c r="C51" s="34">
        <v>40</v>
      </c>
      <c r="D51" s="91"/>
      <c r="E51" s="47"/>
      <c r="F51" s="68"/>
      <c r="G51" s="121" t="s">
        <v>4069</v>
      </c>
      <c r="H51" s="129">
        <v>3</v>
      </c>
      <c r="I51" s="127" t="s">
        <v>3784</v>
      </c>
      <c r="J51" s="114">
        <v>220.6</v>
      </c>
      <c r="K51" s="106">
        <f t="shared" si="0"/>
        <v>661.8</v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ht="16.5" thickTop="1" thickBot="1" x14ac:dyDescent="0.3">
      <c r="A52" s="47"/>
      <c r="B52" s="117">
        <f>IF(AND(G52&lt;&gt;"",H52&gt;0,I52&lt;&gt;"",J52&lt;&gt;0,K52&lt;&gt;0),COUNT($B$11:B51)+1,"")</f>
        <v>41</v>
      </c>
      <c r="C52" s="34">
        <v>41</v>
      </c>
      <c r="D52" s="91"/>
      <c r="E52" s="47"/>
      <c r="F52" s="68"/>
      <c r="G52" s="121" t="s">
        <v>4070</v>
      </c>
      <c r="H52" s="129">
        <v>2</v>
      </c>
      <c r="I52" s="127" t="s">
        <v>3784</v>
      </c>
      <c r="J52" s="114">
        <v>257.33</v>
      </c>
      <c r="K52" s="106">
        <f t="shared" si="0"/>
        <v>514.66</v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ht="16.5" thickTop="1" thickBot="1" x14ac:dyDescent="0.3">
      <c r="A53" s="47"/>
      <c r="B53" s="117">
        <f>IF(AND(G53&lt;&gt;"",H53&gt;0,I53&lt;&gt;"",J53&lt;&gt;0,K53&lt;&gt;0),COUNT($B$11:B52)+1,"")</f>
        <v>42</v>
      </c>
      <c r="C53" s="34">
        <v>42</v>
      </c>
      <c r="D53" s="91"/>
      <c r="E53" s="47"/>
      <c r="F53" s="68"/>
      <c r="G53" s="121" t="s">
        <v>4071</v>
      </c>
      <c r="H53" s="129">
        <v>3</v>
      </c>
      <c r="I53" s="127" t="s">
        <v>3784</v>
      </c>
      <c r="J53" s="114">
        <v>97.05</v>
      </c>
      <c r="K53" s="106">
        <f t="shared" si="0"/>
        <v>291.14999999999998</v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ht="16.5" thickTop="1" thickBot="1" x14ac:dyDescent="0.3">
      <c r="A54" s="47"/>
      <c r="B54" s="117">
        <f>IF(AND(G54&lt;&gt;"",H54&gt;0,I54&lt;&gt;"",J54&lt;&gt;0,K54&lt;&gt;0),COUNT($B$11:B53)+1,"")</f>
        <v>43</v>
      </c>
      <c r="C54" s="34">
        <v>43</v>
      </c>
      <c r="D54" s="91"/>
      <c r="E54" s="47"/>
      <c r="F54" s="68"/>
      <c r="G54" s="121" t="s">
        <v>4072</v>
      </c>
      <c r="H54" s="129">
        <v>3</v>
      </c>
      <c r="I54" s="127" t="s">
        <v>3784</v>
      </c>
      <c r="J54" s="114">
        <v>65.849999999999994</v>
      </c>
      <c r="K54" s="106">
        <f t="shared" si="0"/>
        <v>197.55</v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ht="16.5" thickTop="1" thickBot="1" x14ac:dyDescent="0.3">
      <c r="A55" s="47"/>
      <c r="B55" s="117">
        <f>IF(AND(G55&lt;&gt;"",H55&gt;0,I55&lt;&gt;"",J55&lt;&gt;0,K55&lt;&gt;0),COUNT($B$11:B54)+1,"")</f>
        <v>44</v>
      </c>
      <c r="C55" s="34">
        <v>44</v>
      </c>
      <c r="D55" s="91"/>
      <c r="E55" s="47"/>
      <c r="F55" s="68"/>
      <c r="G55" s="121" t="s">
        <v>4073</v>
      </c>
      <c r="H55" s="129">
        <v>5</v>
      </c>
      <c r="I55" s="127" t="s">
        <v>3784</v>
      </c>
      <c r="J55" s="114">
        <v>87.28</v>
      </c>
      <c r="K55" s="106">
        <f t="shared" si="0"/>
        <v>436.4</v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ht="16.5" thickTop="1" thickBot="1" x14ac:dyDescent="0.3">
      <c r="A56" s="47"/>
      <c r="B56" s="117">
        <f>IF(AND(G56&lt;&gt;"",H56&gt;0,I56&lt;&gt;"",J56&lt;&gt;0,K56&lt;&gt;0),COUNT($B$11:B55)+1,"")</f>
        <v>45</v>
      </c>
      <c r="C56" s="34">
        <v>45</v>
      </c>
      <c r="D56" s="91"/>
      <c r="E56" s="47"/>
      <c r="F56" s="68"/>
      <c r="G56" s="121" t="s">
        <v>4074</v>
      </c>
      <c r="H56" s="129">
        <v>2</v>
      </c>
      <c r="I56" s="127" t="s">
        <v>3784</v>
      </c>
      <c r="J56" s="114">
        <v>195.55</v>
      </c>
      <c r="K56" s="106">
        <f t="shared" si="0"/>
        <v>391.1</v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ht="16.5" thickTop="1" thickBot="1" x14ac:dyDescent="0.3">
      <c r="A57" s="47"/>
      <c r="B57" s="117">
        <f>IF(AND(G57&lt;&gt;"",H57&gt;0,I57&lt;&gt;"",J57&lt;&gt;0,K57&lt;&gt;0),COUNT($B$11:B56)+1,"")</f>
        <v>46</v>
      </c>
      <c r="C57" s="34">
        <v>46</v>
      </c>
      <c r="D57" s="91"/>
      <c r="E57" s="47"/>
      <c r="F57" s="68"/>
      <c r="G57" s="120" t="s">
        <v>4075</v>
      </c>
      <c r="H57" s="130">
        <v>3</v>
      </c>
      <c r="I57" s="127" t="s">
        <v>3784</v>
      </c>
      <c r="J57" s="114">
        <v>96.22</v>
      </c>
      <c r="K57" s="106">
        <f t="shared" si="0"/>
        <v>288.66000000000003</v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ht="16.5" thickTop="1" thickBot="1" x14ac:dyDescent="0.3">
      <c r="A58" s="47"/>
      <c r="B58" s="117">
        <f>IF(AND(G58&lt;&gt;"",H58&gt;0,I58&lt;&gt;"",J58&lt;&gt;0,K58&lt;&gt;0),COUNT($B$11:B57)+1,"")</f>
        <v>47</v>
      </c>
      <c r="C58" s="34">
        <v>47</v>
      </c>
      <c r="D58" s="91"/>
      <c r="E58" s="47"/>
      <c r="F58" s="68"/>
      <c r="G58" s="121" t="s">
        <v>4076</v>
      </c>
      <c r="H58" s="129">
        <v>3</v>
      </c>
      <c r="I58" s="127" t="s">
        <v>3784</v>
      </c>
      <c r="J58" s="114">
        <v>124.18</v>
      </c>
      <c r="K58" s="106">
        <f t="shared" si="0"/>
        <v>372.54</v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ht="16.5" thickTop="1" thickBot="1" x14ac:dyDescent="0.3">
      <c r="A59" s="47"/>
      <c r="B59" s="117">
        <f>IF(AND(G59&lt;&gt;"",H59&gt;0,I59&lt;&gt;"",J59&lt;&gt;0,K59&lt;&gt;0),COUNT($B$11:B58)+1,"")</f>
        <v>48</v>
      </c>
      <c r="C59" s="34">
        <v>48</v>
      </c>
      <c r="D59" s="91"/>
      <c r="E59" s="47"/>
      <c r="F59" s="68"/>
      <c r="G59" s="121" t="s">
        <v>4077</v>
      </c>
      <c r="H59" s="129">
        <v>5</v>
      </c>
      <c r="I59" s="127" t="s">
        <v>3784</v>
      </c>
      <c r="J59" s="114">
        <v>62.91</v>
      </c>
      <c r="K59" s="106">
        <f t="shared" si="0"/>
        <v>314.55</v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ht="16.5" thickTop="1" thickBot="1" x14ac:dyDescent="0.3">
      <c r="A60" s="47"/>
      <c r="B60" s="117">
        <f>IF(AND(G60&lt;&gt;"",H60&gt;0,I60&lt;&gt;"",J60&lt;&gt;0,K60&lt;&gt;0),COUNT($B$11:B59)+1,"")</f>
        <v>49</v>
      </c>
      <c r="C60" s="34">
        <v>49</v>
      </c>
      <c r="D60" s="91"/>
      <c r="E60" s="47"/>
      <c r="F60" s="68"/>
      <c r="G60" s="121" t="s">
        <v>4078</v>
      </c>
      <c r="H60" s="129">
        <v>3</v>
      </c>
      <c r="I60" s="127" t="s">
        <v>3784</v>
      </c>
      <c r="J60" s="114">
        <v>131.41999999999999</v>
      </c>
      <c r="K60" s="106">
        <f t="shared" si="0"/>
        <v>394.26</v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ht="16.5" thickTop="1" thickBot="1" x14ac:dyDescent="0.3">
      <c r="A61" s="47"/>
      <c r="B61" s="117">
        <f>IF(AND(G61&lt;&gt;"",H61&gt;0,I61&lt;&gt;"",J61&lt;&gt;0,K61&lt;&gt;0),COUNT($B$11:B60)+1,"")</f>
        <v>50</v>
      </c>
      <c r="C61" s="34">
        <v>50</v>
      </c>
      <c r="D61" s="91"/>
      <c r="E61" s="47"/>
      <c r="F61" s="68"/>
      <c r="G61" s="121" t="s">
        <v>4079</v>
      </c>
      <c r="H61" s="129">
        <v>3</v>
      </c>
      <c r="I61" s="127" t="s">
        <v>3784</v>
      </c>
      <c r="J61" s="114">
        <v>49.25</v>
      </c>
      <c r="K61" s="106">
        <f t="shared" si="0"/>
        <v>147.75</v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ht="16.5" thickTop="1" thickBot="1" x14ac:dyDescent="0.3">
      <c r="A62" s="47"/>
      <c r="B62" s="117">
        <f>IF(AND(G62&lt;&gt;"",H62&gt;0,I62&lt;&gt;"",J62&lt;&gt;0,K62&lt;&gt;0),COUNT($B$11:B61)+1,"")</f>
        <v>51</v>
      </c>
      <c r="C62" s="34">
        <v>51</v>
      </c>
      <c r="D62" s="91"/>
      <c r="E62" s="47"/>
      <c r="F62" s="68"/>
      <c r="G62" s="121" t="s">
        <v>4080</v>
      </c>
      <c r="H62" s="129">
        <v>3</v>
      </c>
      <c r="I62" s="127" t="s">
        <v>3784</v>
      </c>
      <c r="J62" s="114">
        <v>155.97</v>
      </c>
      <c r="K62" s="106">
        <f t="shared" si="0"/>
        <v>467.91</v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ht="16.5" thickTop="1" thickBot="1" x14ac:dyDescent="0.3">
      <c r="A63" s="47"/>
      <c r="B63" s="117">
        <f>IF(AND(G63&lt;&gt;"",H63&gt;0,I63&lt;&gt;"",J63&lt;&gt;0,K63&lt;&gt;0),COUNT($B$11:B62)+1,"")</f>
        <v>52</v>
      </c>
      <c r="C63" s="34">
        <v>52</v>
      </c>
      <c r="D63" s="91"/>
      <c r="E63" s="47"/>
      <c r="F63" s="68"/>
      <c r="G63" s="120" t="s">
        <v>4081</v>
      </c>
      <c r="H63" s="130">
        <v>3</v>
      </c>
      <c r="I63" s="127" t="s">
        <v>3784</v>
      </c>
      <c r="J63" s="114">
        <v>203.16</v>
      </c>
      <c r="K63" s="106">
        <f t="shared" si="0"/>
        <v>609.48</v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ht="16.5" thickTop="1" thickBot="1" x14ac:dyDescent="0.3">
      <c r="A64" s="47"/>
      <c r="B64" s="117">
        <f>IF(AND(G64&lt;&gt;"",H64&gt;0,I64&lt;&gt;"",J64&lt;&gt;0,K64&lt;&gt;0),COUNT($B$11:B63)+1,"")</f>
        <v>53</v>
      </c>
      <c r="C64" s="34">
        <v>53</v>
      </c>
      <c r="D64" s="91"/>
      <c r="E64" s="47"/>
      <c r="F64" s="68"/>
      <c r="G64" s="121" t="s">
        <v>4082</v>
      </c>
      <c r="H64" s="129">
        <v>3</v>
      </c>
      <c r="I64" s="127" t="s">
        <v>3784</v>
      </c>
      <c r="J64" s="114">
        <v>96.1</v>
      </c>
      <c r="K64" s="106">
        <f t="shared" si="0"/>
        <v>288.3</v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ht="16.5" thickTop="1" thickBot="1" x14ac:dyDescent="0.3">
      <c r="A65" s="47"/>
      <c r="B65" s="117">
        <f>IF(AND(G65&lt;&gt;"",H65&gt;0,I65&lt;&gt;"",J65&lt;&gt;0,K65&lt;&gt;0),COUNT($B$11:B64)+1,"")</f>
        <v>54</v>
      </c>
      <c r="C65" s="34">
        <v>54</v>
      </c>
      <c r="D65" s="91"/>
      <c r="E65" s="47"/>
      <c r="F65" s="68"/>
      <c r="G65" s="121" t="s">
        <v>4083</v>
      </c>
      <c r="H65" s="129">
        <v>5</v>
      </c>
      <c r="I65" s="127" t="s">
        <v>3784</v>
      </c>
      <c r="J65" s="114">
        <v>62.91</v>
      </c>
      <c r="K65" s="106">
        <f t="shared" si="0"/>
        <v>314.55</v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ht="16.5" thickTop="1" thickBot="1" x14ac:dyDescent="0.3">
      <c r="A66" s="47"/>
      <c r="B66" s="117">
        <f>IF(AND(G66&lt;&gt;"",H66&gt;0,I66&lt;&gt;"",J66&lt;&gt;0,K66&lt;&gt;0),COUNT($B$11:B65)+1,"")</f>
        <v>55</v>
      </c>
      <c r="C66" s="34">
        <v>55</v>
      </c>
      <c r="D66" s="91"/>
      <c r="E66" s="47"/>
      <c r="F66" s="68"/>
      <c r="G66" s="121" t="s">
        <v>4084</v>
      </c>
      <c r="H66" s="129">
        <v>3</v>
      </c>
      <c r="I66" s="127" t="s">
        <v>3784</v>
      </c>
      <c r="J66" s="114">
        <v>63</v>
      </c>
      <c r="K66" s="106">
        <f t="shared" si="0"/>
        <v>189</v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ht="16.5" thickTop="1" thickBot="1" x14ac:dyDescent="0.3">
      <c r="A67" s="47"/>
      <c r="B67" s="117">
        <f>IF(AND(G67&lt;&gt;"",H67&gt;0,I67&lt;&gt;"",J67&lt;&gt;0,K67&lt;&gt;0),COUNT($B$11:B66)+1,"")</f>
        <v>56</v>
      </c>
      <c r="C67" s="34">
        <v>56</v>
      </c>
      <c r="D67" s="91"/>
      <c r="E67" s="47"/>
      <c r="F67" s="68"/>
      <c r="G67" s="121" t="s">
        <v>4085</v>
      </c>
      <c r="H67" s="129">
        <v>3</v>
      </c>
      <c r="I67" s="127" t="s">
        <v>3784</v>
      </c>
      <c r="J67" s="114">
        <v>99.07</v>
      </c>
      <c r="K67" s="106">
        <f t="shared" si="0"/>
        <v>297.20999999999998</v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ht="16.5" thickTop="1" thickBot="1" x14ac:dyDescent="0.3">
      <c r="A68" s="47"/>
      <c r="B68" s="117">
        <f>IF(AND(G68&lt;&gt;"",H68&gt;0,I68&lt;&gt;"",J68&lt;&gt;0,K68&lt;&gt;0),COUNT($B$11:B67)+1,"")</f>
        <v>57</v>
      </c>
      <c r="C68" s="34">
        <v>57</v>
      </c>
      <c r="D68" s="91"/>
      <c r="E68" s="47"/>
      <c r="F68" s="68"/>
      <c r="G68" s="120" t="s">
        <v>4086</v>
      </c>
      <c r="H68" s="130">
        <v>3</v>
      </c>
      <c r="I68" s="127" t="s">
        <v>3784</v>
      </c>
      <c r="J68" s="114">
        <v>101.88</v>
      </c>
      <c r="K68" s="106">
        <f t="shared" si="0"/>
        <v>305.64</v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ht="16.5" thickTop="1" thickBot="1" x14ac:dyDescent="0.3">
      <c r="A69" s="47"/>
      <c r="B69" s="117">
        <f>IF(AND(G69&lt;&gt;"",H69&gt;0,I69&lt;&gt;"",J69&lt;&gt;0,K69&lt;&gt;0),COUNT($B$11:B68)+1,"")</f>
        <v>58</v>
      </c>
      <c r="C69" s="34">
        <v>58</v>
      </c>
      <c r="D69" s="91"/>
      <c r="E69" s="47"/>
      <c r="F69" s="68"/>
      <c r="G69" s="121" t="s">
        <v>4087</v>
      </c>
      <c r="H69" s="129">
        <v>5</v>
      </c>
      <c r="I69" s="127" t="s">
        <v>3784</v>
      </c>
      <c r="J69" s="114">
        <v>28.95</v>
      </c>
      <c r="K69" s="106">
        <f t="shared" si="0"/>
        <v>144.75</v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ht="16.5" thickTop="1" thickBot="1" x14ac:dyDescent="0.3">
      <c r="A70" s="47"/>
      <c r="B70" s="117">
        <f>IF(AND(G70&lt;&gt;"",H70&gt;0,I70&lt;&gt;"",J70&lt;&gt;0,K70&lt;&gt;0),COUNT($B$11:B69)+1,"")</f>
        <v>59</v>
      </c>
      <c r="C70" s="34">
        <v>59</v>
      </c>
      <c r="D70" s="91"/>
      <c r="E70" s="47"/>
      <c r="F70" s="68"/>
      <c r="G70" s="121" t="s">
        <v>4088</v>
      </c>
      <c r="H70" s="129">
        <v>2</v>
      </c>
      <c r="I70" s="127" t="s">
        <v>3784</v>
      </c>
      <c r="J70" s="114">
        <v>133.09</v>
      </c>
      <c r="K70" s="106">
        <f t="shared" si="0"/>
        <v>266.18</v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ht="16.5" thickTop="1" thickBot="1" x14ac:dyDescent="0.3">
      <c r="A71" s="47"/>
      <c r="B71" s="117">
        <f>IF(AND(G71&lt;&gt;"",H71&gt;0,I71&lt;&gt;"",J71&lt;&gt;0,K71&lt;&gt;0),COUNT($B$11:B70)+1,"")</f>
        <v>60</v>
      </c>
      <c r="C71" s="34">
        <v>60</v>
      </c>
      <c r="D71" s="91"/>
      <c r="E71" s="47"/>
      <c r="F71" s="68"/>
      <c r="G71" s="121" t="s">
        <v>4089</v>
      </c>
      <c r="H71" s="129">
        <v>3</v>
      </c>
      <c r="I71" s="127" t="s">
        <v>3784</v>
      </c>
      <c r="J71" s="114">
        <v>46.84</v>
      </c>
      <c r="K71" s="106">
        <f t="shared" si="0"/>
        <v>140.52000000000001</v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ht="16.5" thickTop="1" thickBot="1" x14ac:dyDescent="0.3">
      <c r="A72" s="47"/>
      <c r="B72" s="117">
        <f>IF(AND(G72&lt;&gt;"",H72&gt;0,I72&lt;&gt;"",J72&lt;&gt;0,K72&lt;&gt;0),COUNT($B$11:B71)+1,"")</f>
        <v>61</v>
      </c>
      <c r="C72" s="34">
        <v>61</v>
      </c>
      <c r="D72" s="91"/>
      <c r="E72" s="47"/>
      <c r="F72" s="68"/>
      <c r="G72" s="121" t="s">
        <v>4090</v>
      </c>
      <c r="H72" s="129">
        <v>3</v>
      </c>
      <c r="I72" s="127" t="s">
        <v>3784</v>
      </c>
      <c r="J72" s="114">
        <v>93.44</v>
      </c>
      <c r="K72" s="106">
        <f t="shared" si="0"/>
        <v>280.32</v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ht="16.5" thickTop="1" thickBot="1" x14ac:dyDescent="0.3">
      <c r="A73" s="47"/>
      <c r="B73" s="117">
        <f>IF(AND(G73&lt;&gt;"",H73&gt;0,I73&lt;&gt;"",J73&lt;&gt;0,K73&lt;&gt;0),COUNT($B$11:B72)+1,"")</f>
        <v>62</v>
      </c>
      <c r="C73" s="34">
        <v>62</v>
      </c>
      <c r="D73" s="91"/>
      <c r="E73" s="47"/>
      <c r="F73" s="68"/>
      <c r="G73" s="120" t="s">
        <v>4091</v>
      </c>
      <c r="H73" s="130">
        <v>2</v>
      </c>
      <c r="I73" s="127" t="s">
        <v>3784</v>
      </c>
      <c r="J73" s="114">
        <v>281.33</v>
      </c>
      <c r="K73" s="106">
        <f t="shared" si="0"/>
        <v>562.66</v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ht="16.5" thickTop="1" thickBot="1" x14ac:dyDescent="0.3">
      <c r="A74" s="47"/>
      <c r="B74" s="117">
        <f>IF(AND(G74&lt;&gt;"",H74&gt;0,I74&lt;&gt;"",J74&lt;&gt;0,K74&lt;&gt;0),COUNT($B$11:B73)+1,"")</f>
        <v>63</v>
      </c>
      <c r="C74" s="34">
        <v>63</v>
      </c>
      <c r="D74" s="91"/>
      <c r="E74" s="47"/>
      <c r="F74" s="68"/>
      <c r="G74" s="121" t="s">
        <v>4092</v>
      </c>
      <c r="H74" s="129">
        <v>2</v>
      </c>
      <c r="I74" s="127" t="s">
        <v>3784</v>
      </c>
      <c r="J74" s="114">
        <v>194.67</v>
      </c>
      <c r="K74" s="106">
        <f t="shared" si="0"/>
        <v>389.34</v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ht="16.5" thickTop="1" thickBot="1" x14ac:dyDescent="0.3">
      <c r="A75" s="47"/>
      <c r="B75" s="117">
        <f>IF(AND(G75&lt;&gt;"",H75&gt;0,I75&lt;&gt;"",J75&lt;&gt;0,K75&lt;&gt;0),COUNT($B$11:B74)+1,"")</f>
        <v>64</v>
      </c>
      <c r="C75" s="34">
        <v>64</v>
      </c>
      <c r="D75" s="91"/>
      <c r="E75" s="47"/>
      <c r="F75" s="68"/>
      <c r="G75" s="121" t="s">
        <v>4093</v>
      </c>
      <c r="H75" s="129">
        <v>2</v>
      </c>
      <c r="I75" s="127" t="s">
        <v>3784</v>
      </c>
      <c r="J75" s="114">
        <v>194.5</v>
      </c>
      <c r="K75" s="106">
        <f t="shared" si="0"/>
        <v>389</v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ht="16.5" thickTop="1" thickBot="1" x14ac:dyDescent="0.3">
      <c r="A76" s="47"/>
      <c r="B76" s="117">
        <f>IF(AND(G76&lt;&gt;"",H76&gt;0,I76&lt;&gt;"",J76&lt;&gt;0,K76&lt;&gt;0),COUNT($B$11:B75)+1,"")</f>
        <v>65</v>
      </c>
      <c r="C76" s="34">
        <v>65</v>
      </c>
      <c r="D76" s="91"/>
      <c r="E76" s="47"/>
      <c r="F76" s="68"/>
      <c r="G76" s="121" t="s">
        <v>4094</v>
      </c>
      <c r="H76" s="129">
        <v>2</v>
      </c>
      <c r="I76" s="127" t="s">
        <v>3784</v>
      </c>
      <c r="J76" s="114">
        <v>335.93</v>
      </c>
      <c r="K76" s="106">
        <f t="shared" si="0"/>
        <v>671.86</v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ht="16.5" thickTop="1" thickBot="1" x14ac:dyDescent="0.3">
      <c r="A77" s="47"/>
      <c r="B77" s="117">
        <f>IF(AND(G77&lt;&gt;"",H77&gt;0,I77&lt;&gt;"",J77&lt;&gt;0,K77&lt;&gt;0),COUNT($B$11:B76)+1,"")</f>
        <v>66</v>
      </c>
      <c r="C77" s="34">
        <v>66</v>
      </c>
      <c r="D77" s="91"/>
      <c r="E77" s="47"/>
      <c r="F77" s="68"/>
      <c r="G77" s="121" t="s">
        <v>4095</v>
      </c>
      <c r="H77" s="129">
        <v>3</v>
      </c>
      <c r="I77" s="127" t="s">
        <v>3784</v>
      </c>
      <c r="J77" s="114">
        <v>132.44</v>
      </c>
      <c r="K77" s="106">
        <f t="shared" si="0"/>
        <v>397.32</v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ht="16.5" thickTop="1" thickBot="1" x14ac:dyDescent="0.3">
      <c r="A78" s="47"/>
      <c r="B78" s="117">
        <f>IF(AND(G78&lt;&gt;"",H78&gt;0,I78&lt;&gt;"",J78&lt;&gt;0,K78&lt;&gt;0),COUNT($B$11:B77)+1,"")</f>
        <v>67</v>
      </c>
      <c r="C78" s="34">
        <v>67</v>
      </c>
      <c r="D78" s="91"/>
      <c r="E78" s="47"/>
      <c r="F78" s="68"/>
      <c r="G78" s="121" t="s">
        <v>4096</v>
      </c>
      <c r="H78" s="129">
        <v>3</v>
      </c>
      <c r="I78" s="127" t="s">
        <v>3784</v>
      </c>
      <c r="J78" s="114">
        <v>86.6</v>
      </c>
      <c r="K78" s="106">
        <f t="shared" si="0"/>
        <v>259.8</v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ht="16.5" thickTop="1" thickBot="1" x14ac:dyDescent="0.3">
      <c r="A79" s="47"/>
      <c r="B79" s="117">
        <f>IF(AND(G79&lt;&gt;"",H79&gt;0,I79&lt;&gt;"",J79&lt;&gt;0,K79&lt;&gt;0),COUNT($B$11:B78)+1,"")</f>
        <v>68</v>
      </c>
      <c r="C79" s="34">
        <v>68</v>
      </c>
      <c r="D79" s="91"/>
      <c r="E79" s="47"/>
      <c r="F79" s="68"/>
      <c r="G79" s="121" t="s">
        <v>4097</v>
      </c>
      <c r="H79" s="129">
        <v>5</v>
      </c>
      <c r="I79" s="127" t="s">
        <v>3784</v>
      </c>
      <c r="J79" s="114">
        <v>80.69</v>
      </c>
      <c r="K79" s="106">
        <f t="shared" ref="K79:K115" si="1">IFERROR(IF(H79*J79&lt;&gt;0,ROUND(ROUND(H79,4)*ROUND(J79,4),2),""),"")</f>
        <v>403.45</v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ht="16.5" thickTop="1" thickBot="1" x14ac:dyDescent="0.3">
      <c r="A80" s="47"/>
      <c r="B80" s="117">
        <f>IF(AND(G80&lt;&gt;"",H80&gt;0,I80&lt;&gt;"",J80&lt;&gt;0,K80&lt;&gt;0),COUNT($B$11:B79)+1,"")</f>
        <v>69</v>
      </c>
      <c r="C80" s="34">
        <v>69</v>
      </c>
      <c r="D80" s="91"/>
      <c r="E80" s="47"/>
      <c r="F80" s="68"/>
      <c r="G80" s="121" t="s">
        <v>4098</v>
      </c>
      <c r="H80" s="129">
        <v>3</v>
      </c>
      <c r="I80" s="127" t="s">
        <v>3784</v>
      </c>
      <c r="J80" s="114">
        <v>98.83</v>
      </c>
      <c r="K80" s="106">
        <f t="shared" si="1"/>
        <v>296.49</v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ht="16.5" thickTop="1" thickBot="1" x14ac:dyDescent="0.3">
      <c r="A81" s="47"/>
      <c r="B81" s="117">
        <f>IF(AND(G81&lt;&gt;"",H81&gt;0,I81&lt;&gt;"",J81&lt;&gt;0,K81&lt;&gt;0),COUNT($B$11:B80)+1,"")</f>
        <v>70</v>
      </c>
      <c r="C81" s="34">
        <v>70</v>
      </c>
      <c r="D81" s="91"/>
      <c r="E81" s="47"/>
      <c r="F81" s="68"/>
      <c r="G81" s="121" t="s">
        <v>4099</v>
      </c>
      <c r="H81" s="129">
        <v>3</v>
      </c>
      <c r="I81" s="127" t="s">
        <v>3784</v>
      </c>
      <c r="J81" s="114">
        <v>225.02</v>
      </c>
      <c r="K81" s="106">
        <f t="shared" si="1"/>
        <v>675.06</v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ht="16.5" thickTop="1" thickBot="1" x14ac:dyDescent="0.3">
      <c r="A82" s="47"/>
      <c r="B82" s="117">
        <f>IF(AND(G82&lt;&gt;"",H82&gt;0,I82&lt;&gt;"",J82&lt;&gt;0,K82&lt;&gt;0),COUNT($B$11:B81)+1,"")</f>
        <v>71</v>
      </c>
      <c r="C82" s="34">
        <v>71</v>
      </c>
      <c r="D82" s="91"/>
      <c r="E82" s="47"/>
      <c r="F82" s="68"/>
      <c r="G82" s="120" t="s">
        <v>4101</v>
      </c>
      <c r="H82" s="130">
        <v>3</v>
      </c>
      <c r="I82" s="127" t="s">
        <v>3784</v>
      </c>
      <c r="J82" s="114">
        <v>94.15</v>
      </c>
      <c r="K82" s="106">
        <f t="shared" si="1"/>
        <v>282.45</v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ht="16.5" thickTop="1" thickBot="1" x14ac:dyDescent="0.3">
      <c r="A83" s="47"/>
      <c r="B83" s="117">
        <f>IF(AND(G83&lt;&gt;"",H83&gt;0,I83&lt;&gt;"",J83&lt;&gt;0,K83&lt;&gt;0),COUNT($B$11:B82)+1,"")</f>
        <v>72</v>
      </c>
      <c r="C83" s="34">
        <v>72</v>
      </c>
      <c r="D83" s="91"/>
      <c r="E83" s="47"/>
      <c r="F83" s="68"/>
      <c r="G83" s="121" t="s">
        <v>4100</v>
      </c>
      <c r="H83" s="129">
        <v>3</v>
      </c>
      <c r="I83" s="127" t="s">
        <v>3784</v>
      </c>
      <c r="J83" s="114">
        <v>69.180000000000007</v>
      </c>
      <c r="K83" s="106">
        <f t="shared" si="1"/>
        <v>207.54</v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ht="16.5" thickTop="1" thickBot="1" x14ac:dyDescent="0.3">
      <c r="A84" s="47"/>
      <c r="B84" s="117">
        <f>IF(AND(G84&lt;&gt;"",H84&gt;0,I84&lt;&gt;"",J84&lt;&gt;0,K84&lt;&gt;0),COUNT($B$11:B83)+1,"")</f>
        <v>73</v>
      </c>
      <c r="C84" s="34">
        <v>73</v>
      </c>
      <c r="D84" s="91"/>
      <c r="E84" s="47"/>
      <c r="F84" s="68"/>
      <c r="G84" s="121" t="s">
        <v>4102</v>
      </c>
      <c r="H84" s="129">
        <v>5</v>
      </c>
      <c r="I84" s="127" t="s">
        <v>3784</v>
      </c>
      <c r="J84" s="114">
        <v>89.35</v>
      </c>
      <c r="K84" s="106">
        <f t="shared" si="1"/>
        <v>446.75</v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ht="16.5" thickTop="1" thickBot="1" x14ac:dyDescent="0.3">
      <c r="A85" s="47"/>
      <c r="B85" s="117">
        <f>IF(AND(G85&lt;&gt;"",H85&gt;0,I85&lt;&gt;"",J85&lt;&gt;0,K85&lt;&gt;0),COUNT($B$11:B84)+1,"")</f>
        <v>74</v>
      </c>
      <c r="C85" s="34">
        <v>74</v>
      </c>
      <c r="D85" s="91"/>
      <c r="E85" s="47"/>
      <c r="F85" s="68"/>
      <c r="G85" s="121" t="s">
        <v>4103</v>
      </c>
      <c r="H85" s="129">
        <v>5</v>
      </c>
      <c r="I85" s="127" t="s">
        <v>3784</v>
      </c>
      <c r="J85" s="114">
        <v>42.12</v>
      </c>
      <c r="K85" s="106">
        <f t="shared" si="1"/>
        <v>210.6</v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ht="16.5" thickTop="1" thickBot="1" x14ac:dyDescent="0.3">
      <c r="A86" s="47"/>
      <c r="B86" s="117">
        <f>IF(AND(G86&lt;&gt;"",H86&gt;0,I86&lt;&gt;"",J86&lt;&gt;0,K86&lt;&gt;0),COUNT($B$11:B85)+1,"")</f>
        <v>75</v>
      </c>
      <c r="C86" s="34">
        <v>75</v>
      </c>
      <c r="D86" s="91"/>
      <c r="E86" s="47"/>
      <c r="F86" s="68"/>
      <c r="G86" s="121" t="s">
        <v>4104</v>
      </c>
      <c r="H86" s="129">
        <v>3</v>
      </c>
      <c r="I86" s="127" t="s">
        <v>3784</v>
      </c>
      <c r="J86" s="114">
        <v>71.709999999999994</v>
      </c>
      <c r="K86" s="106">
        <f t="shared" si="1"/>
        <v>215.13</v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ht="16.5" thickTop="1" thickBot="1" x14ac:dyDescent="0.3">
      <c r="A87" s="47"/>
      <c r="B87" s="117">
        <f>IF(AND(G87&lt;&gt;"",H87&gt;0,I87&lt;&gt;"",J87&lt;&gt;0,K87&lt;&gt;0),COUNT($B$11:B86)+1,"")</f>
        <v>76</v>
      </c>
      <c r="C87" s="34">
        <v>76</v>
      </c>
      <c r="D87" s="91"/>
      <c r="E87" s="47"/>
      <c r="F87" s="68"/>
      <c r="G87" s="120" t="s">
        <v>4105</v>
      </c>
      <c r="H87" s="130">
        <v>5</v>
      </c>
      <c r="I87" s="127" t="s">
        <v>3784</v>
      </c>
      <c r="J87" s="114">
        <v>36.619999999999997</v>
      </c>
      <c r="K87" s="106">
        <f t="shared" si="1"/>
        <v>183.1</v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ht="16.5" thickTop="1" thickBot="1" x14ac:dyDescent="0.3">
      <c r="A88" s="47"/>
      <c r="B88" s="117">
        <f>IF(AND(G88&lt;&gt;"",H88&gt;0,I88&lt;&gt;"",J88&lt;&gt;0,K88&lt;&gt;0),COUNT($B$11:B87)+1,"")</f>
        <v>77</v>
      </c>
      <c r="C88" s="34">
        <v>77</v>
      </c>
      <c r="D88" s="91"/>
      <c r="E88" s="47"/>
      <c r="F88" s="68"/>
      <c r="G88" s="121" t="s">
        <v>4106</v>
      </c>
      <c r="H88" s="129">
        <v>5</v>
      </c>
      <c r="I88" s="127" t="s">
        <v>3784</v>
      </c>
      <c r="J88" s="114">
        <v>90.28</v>
      </c>
      <c r="K88" s="106">
        <f t="shared" si="1"/>
        <v>451.4</v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ht="16.5" thickTop="1" thickBot="1" x14ac:dyDescent="0.3">
      <c r="A89" s="47"/>
      <c r="B89" s="117">
        <f>IF(AND(G89&lt;&gt;"",H89&gt;0,I89&lt;&gt;"",J89&lt;&gt;0,K89&lt;&gt;0),COUNT($B$11:B88)+1,"")</f>
        <v>78</v>
      </c>
      <c r="C89" s="34">
        <v>78</v>
      </c>
      <c r="D89" s="91"/>
      <c r="E89" s="47"/>
      <c r="F89" s="68"/>
      <c r="G89" s="121" t="s">
        <v>4107</v>
      </c>
      <c r="H89" s="129">
        <v>5</v>
      </c>
      <c r="I89" s="127" t="s">
        <v>3784</v>
      </c>
      <c r="J89" s="114">
        <v>41.86</v>
      </c>
      <c r="K89" s="106">
        <f t="shared" si="1"/>
        <v>209.3</v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ht="16.5" thickTop="1" thickBot="1" x14ac:dyDescent="0.3">
      <c r="A90" s="47"/>
      <c r="B90" s="117">
        <f>IF(AND(G90&lt;&gt;"",H90&gt;0,I90&lt;&gt;"",J90&lt;&gt;0,K90&lt;&gt;0),COUNT($B$11:B89)+1,"")</f>
        <v>79</v>
      </c>
      <c r="C90" s="34">
        <v>79</v>
      </c>
      <c r="D90" s="91"/>
      <c r="E90" s="47"/>
      <c r="F90" s="68"/>
      <c r="G90" s="121" t="s">
        <v>4108</v>
      </c>
      <c r="H90" s="129">
        <v>5</v>
      </c>
      <c r="I90" s="127" t="s">
        <v>3784</v>
      </c>
      <c r="J90" s="114">
        <v>47.7</v>
      </c>
      <c r="K90" s="106">
        <f t="shared" si="1"/>
        <v>238.5</v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ht="16.5" thickTop="1" thickBot="1" x14ac:dyDescent="0.3">
      <c r="A91" s="47"/>
      <c r="B91" s="117">
        <f>IF(AND(G91&lt;&gt;"",H91&gt;0,I91&lt;&gt;"",J91&lt;&gt;0,K91&lt;&gt;0),COUNT($B$11:B90)+1,"")</f>
        <v>80</v>
      </c>
      <c r="C91" s="34">
        <v>80</v>
      </c>
      <c r="D91" s="91"/>
      <c r="E91" s="47"/>
      <c r="F91" s="68"/>
      <c r="G91" s="121" t="s">
        <v>4109</v>
      </c>
      <c r="H91" s="129">
        <v>5</v>
      </c>
      <c r="I91" s="127" t="s">
        <v>3784</v>
      </c>
      <c r="J91" s="114">
        <v>50.75</v>
      </c>
      <c r="K91" s="106">
        <f t="shared" si="1"/>
        <v>253.75</v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ht="15.75" thickTop="1" x14ac:dyDescent="0.25">
      <c r="A92" s="47"/>
      <c r="B92" s="117">
        <f>IF(AND(G92&lt;&gt;"",H92&gt;0,I92&lt;&gt;"",J92&lt;&gt;0,K92&lt;&gt;0),COUNT($B$11:B91)+1,"")</f>
        <v>81</v>
      </c>
      <c r="C92" s="34">
        <v>81</v>
      </c>
      <c r="D92" s="91"/>
      <c r="E92" s="47"/>
      <c r="F92" s="68"/>
      <c r="G92" s="124" t="s">
        <v>4110</v>
      </c>
      <c r="H92" s="131">
        <v>5</v>
      </c>
      <c r="I92" s="127" t="s">
        <v>3784</v>
      </c>
      <c r="J92" s="114">
        <v>12.72</v>
      </c>
      <c r="K92" s="106">
        <f t="shared" si="1"/>
        <v>63.6</v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>
        <f>IF(AND(G93&lt;&gt;"",H93&gt;0,I93&lt;&gt;"",J93&lt;&gt;0,K93&lt;&gt;0),COUNT($B$11:B92)+1,"")</f>
        <v>82</v>
      </c>
      <c r="C93" s="34">
        <v>82</v>
      </c>
      <c r="D93" s="91"/>
      <c r="E93" s="47"/>
      <c r="F93" s="68"/>
      <c r="G93" s="124" t="s">
        <v>4066</v>
      </c>
      <c r="H93" s="131">
        <v>10</v>
      </c>
      <c r="I93" s="127" t="s">
        <v>3784</v>
      </c>
      <c r="J93" s="114">
        <v>13.89</v>
      </c>
      <c r="K93" s="106">
        <f t="shared" si="1"/>
        <v>138.9</v>
      </c>
      <c r="L93" s="98"/>
      <c r="M93" s="98"/>
      <c r="N93" s="34"/>
      <c r="O93" s="118"/>
      <c r="P93" s="41"/>
      <c r="Q93" s="118"/>
      <c r="R93" s="41"/>
    </row>
    <row r="94" spans="1:18" x14ac:dyDescent="0.25">
      <c r="A94" s="47"/>
      <c r="B94" s="117">
        <f>IF(AND(G94&lt;&gt;"",H94&gt;0,I94&lt;&gt;"",J94&lt;&gt;0,K94&lt;&gt;0),COUNT($B$11:B93)+1,"")</f>
        <v>83</v>
      </c>
      <c r="C94" s="34">
        <v>83</v>
      </c>
      <c r="D94" s="91"/>
      <c r="E94" s="47"/>
      <c r="F94" s="68"/>
      <c r="G94" s="124" t="s">
        <v>4123</v>
      </c>
      <c r="H94" s="131">
        <v>5</v>
      </c>
      <c r="I94" s="127" t="s">
        <v>3784</v>
      </c>
      <c r="J94" s="114">
        <v>11.66</v>
      </c>
      <c r="K94" s="106">
        <f t="shared" si="1"/>
        <v>58.3</v>
      </c>
      <c r="L94" s="98"/>
      <c r="M94" s="98"/>
      <c r="N94" s="34"/>
      <c r="O94" s="118"/>
      <c r="P94" s="41"/>
      <c r="Q94" s="118"/>
      <c r="R94" s="41"/>
    </row>
    <row r="95" spans="1:18" ht="15.75" thickBot="1" x14ac:dyDescent="0.3">
      <c r="A95" s="47"/>
      <c r="B95" s="117">
        <f>IF(AND(G95&lt;&gt;"",H95&gt;0,I95&lt;&gt;"",J95&lt;&gt;0,K95&lt;&gt;0),COUNT($B$11:B94)+1,"")</f>
        <v>84</v>
      </c>
      <c r="C95" s="34">
        <v>84</v>
      </c>
      <c r="D95" s="91"/>
      <c r="E95" s="47"/>
      <c r="F95" s="68"/>
      <c r="G95" s="124" t="s">
        <v>4124</v>
      </c>
      <c r="H95" s="131">
        <v>10</v>
      </c>
      <c r="I95" s="127" t="s">
        <v>3784</v>
      </c>
      <c r="J95" s="114">
        <v>16.25</v>
      </c>
      <c r="K95" s="106">
        <f t="shared" si="1"/>
        <v>162.5</v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ht="16.5" thickTop="1" thickBot="1" x14ac:dyDescent="0.3">
      <c r="A96" s="47"/>
      <c r="B96" s="117">
        <f>IF(AND(G96&lt;&gt;"",H96&gt;0,I96&lt;&gt;"",J96&lt;&gt;0,K96&lt;&gt;0),COUNT($B$11:B95)+1,"")</f>
        <v>85</v>
      </c>
      <c r="C96" s="34">
        <v>85</v>
      </c>
      <c r="D96" s="91"/>
      <c r="E96" s="47"/>
      <c r="F96" s="68"/>
      <c r="G96" s="120" t="s">
        <v>4111</v>
      </c>
      <c r="H96" s="130">
        <v>5</v>
      </c>
      <c r="I96" s="127" t="s">
        <v>3784</v>
      </c>
      <c r="J96" s="114">
        <v>24.5</v>
      </c>
      <c r="K96" s="106">
        <f t="shared" si="1"/>
        <v>122.5</v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ht="16.5" thickTop="1" thickBot="1" x14ac:dyDescent="0.3">
      <c r="A97" s="47"/>
      <c r="B97" s="117">
        <f>IF(AND(G97&lt;&gt;"",H97&gt;0,I97&lt;&gt;"",J97&lt;&gt;0,K97&lt;&gt;0),COUNT($B$11:B96)+1,"")</f>
        <v>86</v>
      </c>
      <c r="C97" s="34">
        <v>86</v>
      </c>
      <c r="D97" s="91"/>
      <c r="E97" s="47"/>
      <c r="F97" s="68"/>
      <c r="G97" s="121" t="s">
        <v>4112</v>
      </c>
      <c r="H97" s="129">
        <v>3</v>
      </c>
      <c r="I97" s="127" t="s">
        <v>3784</v>
      </c>
      <c r="J97" s="114">
        <v>78.319999999999993</v>
      </c>
      <c r="K97" s="106">
        <f t="shared" si="1"/>
        <v>234.96</v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ht="16.5" thickTop="1" thickBot="1" x14ac:dyDescent="0.3">
      <c r="A98" s="47"/>
      <c r="B98" s="117">
        <f>IF(AND(G98&lt;&gt;"",H98&gt;0,I98&lt;&gt;"",J98&lt;&gt;0,K98&lt;&gt;0),COUNT($B$11:B97)+1,"")</f>
        <v>87</v>
      </c>
      <c r="C98" s="34">
        <v>87</v>
      </c>
      <c r="D98" s="91"/>
      <c r="E98" s="47"/>
      <c r="F98" s="68"/>
      <c r="G98" s="121" t="s">
        <v>4113</v>
      </c>
      <c r="H98" s="129">
        <v>3</v>
      </c>
      <c r="I98" s="127" t="s">
        <v>3784</v>
      </c>
      <c r="J98" s="114">
        <v>68.12</v>
      </c>
      <c r="K98" s="106">
        <f t="shared" si="1"/>
        <v>204.36</v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ht="16.5" thickTop="1" thickBot="1" x14ac:dyDescent="0.3">
      <c r="A99" s="47"/>
      <c r="B99" s="117">
        <f>IF(AND(G99&lt;&gt;"",H99&gt;0,I99&lt;&gt;"",J99&lt;&gt;0,K99&lt;&gt;0),COUNT($B$11:B98)+1,"")</f>
        <v>88</v>
      </c>
      <c r="C99" s="34">
        <v>88</v>
      </c>
      <c r="D99" s="91"/>
      <c r="E99" s="47"/>
      <c r="F99" s="68"/>
      <c r="G99" s="121" t="s">
        <v>4114</v>
      </c>
      <c r="H99" s="129">
        <v>3</v>
      </c>
      <c r="I99" s="127" t="s">
        <v>3784</v>
      </c>
      <c r="J99" s="114">
        <v>47.94</v>
      </c>
      <c r="K99" s="106">
        <f t="shared" si="1"/>
        <v>143.82</v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ht="16.5" thickTop="1" thickBot="1" x14ac:dyDescent="0.3">
      <c r="A100" s="47"/>
      <c r="B100" s="117">
        <f>IF(AND(G100&lt;&gt;"",H100&gt;0,I100&lt;&gt;"",J100&lt;&gt;0,K100&lt;&gt;0),COUNT($B$11:B99)+1,"")</f>
        <v>89</v>
      </c>
      <c r="C100" s="34">
        <v>89</v>
      </c>
      <c r="D100" s="91"/>
      <c r="E100" s="47"/>
      <c r="F100" s="68"/>
      <c r="G100" s="121" t="s">
        <v>4115</v>
      </c>
      <c r="H100" s="129">
        <v>3</v>
      </c>
      <c r="I100" s="127" t="s">
        <v>3784</v>
      </c>
      <c r="J100" s="114">
        <v>121.18</v>
      </c>
      <c r="K100" s="106">
        <f t="shared" si="1"/>
        <v>363.54</v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ht="16.5" thickTop="1" thickBot="1" x14ac:dyDescent="0.3">
      <c r="A101" s="47"/>
      <c r="B101" s="117">
        <f>IF(AND(G101&lt;&gt;"",H101&gt;0,I101&lt;&gt;"",J101&lt;&gt;0,K101&lt;&gt;0),COUNT($B$11:B100)+1,"")</f>
        <v>90</v>
      </c>
      <c r="C101" s="34">
        <v>90</v>
      </c>
      <c r="D101" s="91"/>
      <c r="E101" s="47"/>
      <c r="F101" s="68"/>
      <c r="G101" s="121" t="s">
        <v>4116</v>
      </c>
      <c r="H101" s="129">
        <v>3</v>
      </c>
      <c r="I101" s="127" t="s">
        <v>3784</v>
      </c>
      <c r="J101" s="114">
        <v>9.65</v>
      </c>
      <c r="K101" s="106">
        <f t="shared" si="1"/>
        <v>28.95</v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ht="16.5" thickTop="1" thickBot="1" x14ac:dyDescent="0.3">
      <c r="A102" s="47"/>
      <c r="B102" s="117">
        <f>IF(AND(G102&lt;&gt;"",H102&gt;0,I102&lt;&gt;"",J102&lt;&gt;0,K102&lt;&gt;0),COUNT($B$11:B101)+1,"")</f>
        <v>91</v>
      </c>
      <c r="C102" s="34">
        <v>91</v>
      </c>
      <c r="D102" s="91"/>
      <c r="E102" s="47"/>
      <c r="F102" s="68"/>
      <c r="G102" s="122" t="s">
        <v>4117</v>
      </c>
      <c r="H102" s="131">
        <v>10</v>
      </c>
      <c r="I102" s="127" t="s">
        <v>3784</v>
      </c>
      <c r="J102" s="114">
        <v>11.68</v>
      </c>
      <c r="K102" s="106">
        <f t="shared" si="1"/>
        <v>116.8</v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ht="15.75" thickTop="1" x14ac:dyDescent="0.25">
      <c r="A103" s="47"/>
      <c r="B103" s="117">
        <f>IF(AND(G103&lt;&gt;"",H103&gt;0,I103&lt;&gt;"",J103&lt;&gt;0,K103&lt;&gt;0),COUNT($B$11:B102)+1,"")</f>
        <v>92</v>
      </c>
      <c r="C103" s="34">
        <v>92</v>
      </c>
      <c r="D103" s="91"/>
      <c r="E103" s="47"/>
      <c r="F103" s="68"/>
      <c r="G103" s="124" t="s">
        <v>4118</v>
      </c>
      <c r="H103" s="131">
        <v>10</v>
      </c>
      <c r="I103" s="127" t="s">
        <v>3784</v>
      </c>
      <c r="J103" s="114">
        <v>18.46</v>
      </c>
      <c r="K103" s="106">
        <f t="shared" si="1"/>
        <v>184.6</v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>
        <f>IF(AND(G104&lt;&gt;"",H104&gt;0,I104&lt;&gt;"",J104&lt;&gt;0,K104&lt;&gt;0),COUNT($B$11:B103)+1,"")</f>
        <v>93</v>
      </c>
      <c r="C104" s="34">
        <v>93</v>
      </c>
      <c r="D104" s="91"/>
      <c r="E104" s="47"/>
      <c r="F104" s="68"/>
      <c r="G104" s="124" t="s">
        <v>4119</v>
      </c>
      <c r="H104" s="131">
        <v>30</v>
      </c>
      <c r="I104" s="127" t="s">
        <v>3784</v>
      </c>
      <c r="J104" s="114">
        <v>13.89</v>
      </c>
      <c r="K104" s="106">
        <f t="shared" si="1"/>
        <v>416.7</v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ht="15.75" thickBot="1" x14ac:dyDescent="0.3">
      <c r="A105" s="47"/>
      <c r="B105" s="117">
        <f>IF(AND(G105&lt;&gt;"",H105&gt;0,I105&lt;&gt;"",J105&lt;&gt;0,K105&lt;&gt;0),COUNT($B$11:B104)+1,"")</f>
        <v>94</v>
      </c>
      <c r="C105" s="34">
        <v>94</v>
      </c>
      <c r="D105" s="91"/>
      <c r="E105" s="47"/>
      <c r="F105" s="68"/>
      <c r="G105" s="123" t="s">
        <v>4120</v>
      </c>
      <c r="H105" s="131">
        <v>5</v>
      </c>
      <c r="I105" s="127" t="s">
        <v>3784</v>
      </c>
      <c r="J105" s="114">
        <v>20.46</v>
      </c>
      <c r="K105" s="106">
        <f t="shared" si="1"/>
        <v>102.3</v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ht="16.5" thickTop="1" thickBot="1" x14ac:dyDescent="0.3">
      <c r="A106" s="47"/>
      <c r="B106" s="117">
        <f>IF(AND(G106&lt;&gt;"",H106&gt;0,I106&lt;&gt;"",J106&lt;&gt;0,K106&lt;&gt;0),COUNT($B$11:B105)+1,"")</f>
        <v>95</v>
      </c>
      <c r="C106" s="34">
        <v>95</v>
      </c>
      <c r="D106" s="91"/>
      <c r="E106" s="47"/>
      <c r="F106" s="68"/>
      <c r="G106" s="122" t="s">
        <v>4121</v>
      </c>
      <c r="H106" s="114">
        <v>5</v>
      </c>
      <c r="I106" s="127" t="s">
        <v>3784</v>
      </c>
      <c r="J106" s="114">
        <v>13.89</v>
      </c>
      <c r="K106" s="106">
        <f t="shared" si="1"/>
        <v>69.45</v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ht="15.75" thickTop="1" x14ac:dyDescent="0.25">
      <c r="A107" s="47"/>
      <c r="B107" s="117">
        <f>IF(AND(G107&lt;&gt;"",H107&gt;0,I107&lt;&gt;"",J107&lt;&gt;0,K107&lt;&gt;0),COUNT($B$11:B106)+1,"")</f>
        <v>96</v>
      </c>
      <c r="C107" s="34">
        <v>96</v>
      </c>
      <c r="D107" s="91"/>
      <c r="E107" s="47"/>
      <c r="F107" s="68"/>
      <c r="G107" s="125" t="s">
        <v>4122</v>
      </c>
      <c r="H107" s="114">
        <v>5</v>
      </c>
      <c r="I107" s="127" t="s">
        <v>3784</v>
      </c>
      <c r="J107" s="114">
        <v>12.72</v>
      </c>
      <c r="K107" s="106">
        <f t="shared" si="1"/>
        <v>63.6</v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  <row r="114" spans="1:18" x14ac:dyDescent="0.25">
      <c r="A114" s="47"/>
      <c r="B114" s="117" t="str">
        <f>IF(AND(G114&lt;&gt;"",H114&gt;0,I114&lt;&gt;"",J114&lt;&gt;0,K114&lt;&gt;0),COUNT($B$11:B113)+1,"")</f>
        <v/>
      </c>
      <c r="C114" s="34"/>
      <c r="D114" s="91"/>
      <c r="E114" s="47"/>
      <c r="F114" s="68"/>
      <c r="G114" s="41"/>
      <c r="H114" s="114"/>
      <c r="I114" s="47"/>
      <c r="J114" s="114"/>
      <c r="K114" s="106" t="str">
        <f t="shared" si="1"/>
        <v/>
      </c>
      <c r="L114" s="98"/>
      <c r="M114" s="98"/>
      <c r="N114" s="34"/>
      <c r="O114" s="118" t="str">
        <f ca="1">IF(N114="","", INDIRECT("base!"&amp;ADDRESS(MATCH(N114,base!$C$2:'base'!$C$133,0)+1,4,4)))</f>
        <v/>
      </c>
      <c r="P114" s="41"/>
      <c r="Q114" s="118" t="str">
        <f ca="1">IF(P114="","", INDIRECT("base!"&amp;ADDRESS(MATCH(CONCATENATE(N114,"|",P114),base!$G$2:'base'!$G$1817,0)+1,6,4)))</f>
        <v/>
      </c>
      <c r="R114" s="41"/>
    </row>
    <row r="115" spans="1:18" x14ac:dyDescent="0.25">
      <c r="A115" s="47"/>
      <c r="B115" s="117" t="str">
        <f>IF(AND(G115&lt;&gt;"",H115&gt;0,I115&lt;&gt;"",J115&lt;&gt;0,K115&lt;&gt;0),COUNT($B$11:B114)+1,"")</f>
        <v/>
      </c>
      <c r="C115" s="34"/>
      <c r="D115" s="91"/>
      <c r="E115" s="47"/>
      <c r="F115" s="68"/>
      <c r="G115" s="41"/>
      <c r="H115" s="114"/>
      <c r="I115" s="47"/>
      <c r="J115" s="114"/>
      <c r="K115" s="106" t="str">
        <f t="shared" si="1"/>
        <v/>
      </c>
      <c r="L115" s="98"/>
      <c r="M115" s="98"/>
      <c r="N115" s="34"/>
      <c r="O115" s="118" t="str">
        <f ca="1">IF(N115="","", INDIRECT("base!"&amp;ADDRESS(MATCH(N115,base!$C$2:'base'!$C$133,0)+1,4,4)))</f>
        <v/>
      </c>
      <c r="P115" s="41"/>
      <c r="Q115" s="118" t="str">
        <f ca="1">IF(P115="","", INDIRECT("base!"&amp;ADDRESS(MATCH(CONCATENATE(N115,"|",P115),base!$G$2:'base'!$G$1817,0)+1,6,4)))</f>
        <v/>
      </c>
      <c r="R115" s="41"/>
    </row>
  </sheetData>
  <sheetProtection password="DEF7" sheet="1" objects="1" scenarios="1" formatCells="0" formatColumns="0" formatRows="0" insertRows="0" deleteRows="0"/>
  <mergeCells count="18"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13"/>
  <sheetViews>
    <sheetView tabSelected="1" workbookViewId="0">
      <selection activeCell="F15" sqref="F15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70" t="s">
        <v>3679</v>
      </c>
      <c r="B1" s="171"/>
      <c r="C1" s="171"/>
      <c r="D1" s="171"/>
      <c r="E1" s="171"/>
      <c r="F1" s="171"/>
      <c r="G1" s="171"/>
      <c r="H1" s="172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76" t="str">
        <f>IF(Identificação!B2=0,"",Identificação!B2)</f>
        <v>Pregão Lei 14.133/21 Presencial</v>
      </c>
      <c r="D2" s="176"/>
      <c r="E2" s="28" t="s">
        <v>151</v>
      </c>
      <c r="F2" s="29">
        <f>IF(Identificação!E2=0,"",Identificação!E2)</f>
        <v>16</v>
      </c>
      <c r="G2" s="28" t="s">
        <v>152</v>
      </c>
      <c r="H2" s="30">
        <f>IF(Identificação!G2=0,"",Identificação!G2)</f>
        <v>2025</v>
      </c>
      <c r="I2" s="103"/>
      <c r="J2" s="103"/>
      <c r="K2" s="2"/>
    </row>
    <row r="3" spans="1:12" s="27" customFormat="1" ht="30.75" customHeight="1" thickBot="1" x14ac:dyDescent="0.3">
      <c r="A3" s="150" t="s">
        <v>153</v>
      </c>
      <c r="B3" s="151"/>
      <c r="C3" s="152" t="str">
        <f>IF(Identificação!B3=0,"",Identificação!B3)</f>
        <v>registro de preços de preços filtros para os veiculos e equipamentos da frota do municipio.</v>
      </c>
      <c r="D3" s="152"/>
      <c r="E3" s="152"/>
      <c r="F3" s="152"/>
      <c r="G3" s="152"/>
      <c r="H3" s="153"/>
      <c r="I3" s="103"/>
      <c r="J3" s="103"/>
    </row>
    <row r="4" spans="1:12" s="27" customFormat="1" ht="15.75" thickBot="1" x14ac:dyDescent="0.3">
      <c r="A4" s="18" t="s">
        <v>3791</v>
      </c>
      <c r="B4" s="26"/>
      <c r="C4" s="141" t="s">
        <v>4125</v>
      </c>
      <c r="D4" s="141"/>
      <c r="E4" s="141"/>
      <c r="F4" s="141"/>
      <c r="G4" s="22" t="s">
        <v>3753</v>
      </c>
      <c r="H4" s="79" t="s">
        <v>4126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77" t="str">
        <f>IF(Identificação!B5=0,"",Identificação!B5)</f>
        <v>Compras</v>
      </c>
      <c r="D5" s="178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74">
        <f>SUMIFS(H12:H39953,B12:B39953,"&gt;0",H12:H39953,"&lt;&gt;0")</f>
        <v>30691</v>
      </c>
      <c r="D6" s="175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61" t="s">
        <v>3754</v>
      </c>
      <c r="B10" s="161" t="s">
        <v>3755</v>
      </c>
      <c r="C10" s="161" t="s">
        <v>3677</v>
      </c>
      <c r="D10" s="164" t="s">
        <v>3756</v>
      </c>
      <c r="E10" s="180" t="s">
        <v>171</v>
      </c>
      <c r="F10" s="181"/>
      <c r="G10" s="181"/>
      <c r="H10" s="181"/>
      <c r="I10" s="181"/>
      <c r="J10" s="181"/>
      <c r="K10" s="181"/>
    </row>
    <row r="11" spans="1:12" customFormat="1" ht="45" x14ac:dyDescent="0.25">
      <c r="A11" s="162"/>
      <c r="B11" s="162"/>
      <c r="C11" s="162"/>
      <c r="D11" s="179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 xml:space="preserve">FILTRO AR EXTERNO CASE 84286399 / TR1533 / P630292 MOTONIVELADORA CASE 845B </v>
      </c>
      <c r="E12" s="116">
        <f>IF('Orçamento-base'!H12&gt;0,'Orçamento-base'!H12,"")</f>
        <v>3</v>
      </c>
      <c r="F12" s="54" t="str">
        <f>IF('Orçamento-base'!I12&gt;0,'Orçamento-base'!I12,"")</f>
        <v>pc</v>
      </c>
      <c r="G12" s="114">
        <v>309</v>
      </c>
      <c r="H12" s="54">
        <f>IFERROR(IF(E12*G12&lt;&gt;0,ROUND(ROUND(E12,4)*ROUND(G12,4),2),""),"")</f>
        <v>927</v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 xml:space="preserve">FILTRO AR INTERNO CASE 84286397 / TR1532 / P630353MOTONIVELADORA CASE 845B </v>
      </c>
      <c r="E13" s="116">
        <f>IF('Orçamento-base'!H13&gt;0,'Orçamento-base'!H13,"")</f>
        <v>3</v>
      </c>
      <c r="F13" s="54" t="str">
        <f>IF('Orçamento-base'!I13&gt;0,'Orçamento-base'!I13,"")</f>
        <v>pc</v>
      </c>
      <c r="G13" s="114">
        <v>142</v>
      </c>
      <c r="H13" s="54">
        <f>IFERROR(IF(E13*G13&lt;&gt;0,ROUND(ROUND(E13,4)*ROUND(G13,4),2),""),"")</f>
        <v>426</v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 xml:space="preserve">FILTRO LUBRIFICANTE CASE 84228488 / PSL856 / PSL283 MOTONIVELADORA CASE 845B </v>
      </c>
      <c r="E14" s="182">
        <f>IF('Orçamento-base'!H14&gt;0,'Orçamento-base'!H14,"")</f>
        <v>5</v>
      </c>
      <c r="F14" s="106" t="str">
        <f>IF('Orçamento-base'!I14&gt;0,'Orçamento-base'!I14,"")</f>
        <v>pc</v>
      </c>
      <c r="G14" s="114">
        <v>78</v>
      </c>
      <c r="H14" s="106">
        <f t="shared" ref="H14:H46" si="0">IFERROR(IF(E14*G14&lt;&gt;0,ROUND(ROUND(E14,4)*ROUND(G14,4),2),""),"")</f>
        <v>390</v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 xml:space="preserve">FILTRO TRANSMISSAO CASE 84491498 / P550416MOTONIVELADORA CASE 845B </v>
      </c>
      <c r="E15" s="182">
        <f>IF('Orçamento-base'!H15&gt;0,'Orçamento-base'!H15,"")</f>
        <v>3</v>
      </c>
      <c r="F15" s="106" t="str">
        <f>IF('Orçamento-base'!I15&gt;0,'Orçamento-base'!I15,"")</f>
        <v>pc</v>
      </c>
      <c r="G15" s="114">
        <v>197</v>
      </c>
      <c r="H15" s="106">
        <f t="shared" si="0"/>
        <v>591</v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 xml:space="preserve">FILTRO COMBUSTIVEL CASE 84412164 / P550881 / PSC743 MOTONIVELADORA CASE 845B </v>
      </c>
      <c r="E16" s="182">
        <f>IF('Orçamento-base'!H16&gt;0,'Orçamento-base'!H16,"")</f>
        <v>3</v>
      </c>
      <c r="F16" s="106" t="str">
        <f>IF('Orçamento-base'!I16&gt;0,'Orçamento-base'!I16,"")</f>
        <v>pc</v>
      </c>
      <c r="G16" s="114">
        <v>60</v>
      </c>
      <c r="H16" s="106">
        <f t="shared" si="0"/>
        <v>180</v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 xml:space="preserve">FILTRO COMBUSTIVEL CASE 84348882 / PSC493 MOTONIVELADORA CASE 845B </v>
      </c>
      <c r="E17" s="182">
        <f>IF('Orçamento-base'!H17&gt;0,'Orçamento-base'!H17,"")</f>
        <v>3</v>
      </c>
      <c r="F17" s="106" t="str">
        <f>IF('Orçamento-base'!I17&gt;0,'Orçamento-base'!I17,"")</f>
        <v>pc</v>
      </c>
      <c r="G17" s="114">
        <v>67</v>
      </c>
      <c r="H17" s="106">
        <f t="shared" si="0"/>
        <v>201</v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 xml:space="preserve">FILTRO AR CONDICIONADO CABINE CASE 845B - UARS157275P MOTONIVELADORA CASE 845B </v>
      </c>
      <c r="E18" s="182">
        <f>IF('Orçamento-base'!H18&gt;0,'Orçamento-base'!H18,"")</f>
        <v>3</v>
      </c>
      <c r="F18" s="106" t="str">
        <f>IF('Orçamento-base'!I18&gt;0,'Orçamento-base'!I18,"")</f>
        <v>pc</v>
      </c>
      <c r="G18" s="114">
        <v>150</v>
      </c>
      <c r="H18" s="106">
        <f t="shared" si="0"/>
        <v>450</v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 xml:space="preserve">FILTRO HIDRAULICO ESCAVADEIRA HYUNDAI - 31E90126A / P556005 ESCAVADEIRA HIDRÁULICA HYUNDAI  </v>
      </c>
      <c r="E19" s="182">
        <f>IF('Orçamento-base'!H19&gt;0,'Orçamento-base'!H19,"")</f>
        <v>2</v>
      </c>
      <c r="F19" s="106" t="str">
        <f>IF('Orçamento-base'!I19&gt;0,'Orçamento-base'!I19,"")</f>
        <v>pc</v>
      </c>
      <c r="G19" s="114">
        <v>101</v>
      </c>
      <c r="H19" s="106">
        <f t="shared" si="0"/>
        <v>202</v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 xml:space="preserve">FILTRO AR INTERNO ESCAVADEIRA HYUNDAI- P902310/AS5286 ESCAVADEIRA HIDRÁULICA HYUNDAI </v>
      </c>
      <c r="E20" s="182">
        <f>IF('Orçamento-base'!H20&gt;0,'Orçamento-base'!H20,"")</f>
        <v>3</v>
      </c>
      <c r="F20" s="106" t="str">
        <f>IF('Orçamento-base'!I20&gt;0,'Orçamento-base'!I20,"")</f>
        <v>pc</v>
      </c>
      <c r="G20" s="114">
        <v>202</v>
      </c>
      <c r="H20" s="106">
        <f t="shared" si="0"/>
        <v>606</v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 xml:space="preserve">FILTRO AR EXTERNO ESCAVADEIRA HYUNDAI- P902309/AP5286 ESCAVADEIRA HIDRÁULICA HYUNDAI </v>
      </c>
      <c r="E21" s="182">
        <f>IF('Orçamento-base'!H21&gt;0,'Orçamento-base'!H21,"")</f>
        <v>3</v>
      </c>
      <c r="F21" s="106" t="str">
        <f>IF('Orçamento-base'!I21&gt;0,'Orçamento-base'!I21,"")</f>
        <v>pc</v>
      </c>
      <c r="G21" s="114">
        <v>323</v>
      </c>
      <c r="H21" s="106">
        <f t="shared" si="0"/>
        <v>969</v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 xml:space="preserve">FILTRO COMBUSTIVEL ESCAVADEIRA HYUNDAI- PSC747/P550932 ESCAVADEIRA HIDRÁULICA HYUNDAI </v>
      </c>
      <c r="E22" s="182">
        <f>IF('Orçamento-base'!H22&gt;0,'Orçamento-base'!H22,"")</f>
        <v>3</v>
      </c>
      <c r="F22" s="106" t="str">
        <f>IF('Orçamento-base'!I22&gt;0,'Orçamento-base'!I22,"")</f>
        <v>pc</v>
      </c>
      <c r="G22" s="114">
        <v>60</v>
      </c>
      <c r="H22" s="106">
        <f t="shared" si="0"/>
        <v>180</v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 xml:space="preserve">FILTRO SEPARADOR ESCAVADEIRA HYUNDAI- PSD 490/1 ESCAVADEIRA HIDRÁULICA HYUNDAI </v>
      </c>
      <c r="E23" s="182">
        <f>IF('Orçamento-base'!H23&gt;0,'Orçamento-base'!H23,"")</f>
        <v>3</v>
      </c>
      <c r="F23" s="106" t="str">
        <f>IF('Orçamento-base'!I23&gt;0,'Orçamento-base'!I23,"")</f>
        <v>pc</v>
      </c>
      <c r="G23" s="114">
        <v>77</v>
      </c>
      <c r="H23" s="106">
        <f t="shared" si="0"/>
        <v>231</v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 xml:space="preserve">FILTRO LUBRIFICANTE ESCAVADEIRA HYUNDAI- PSL288/P550422 ESCAVADEIRA HIDRÁULICA HYUNDAI </v>
      </c>
      <c r="E24" s="182">
        <f>IF('Orçamento-base'!H24&gt;0,'Orçamento-base'!H24,"")</f>
        <v>5</v>
      </c>
      <c r="F24" s="106" t="str">
        <f>IF('Orçamento-base'!I24&gt;0,'Orçamento-base'!I24,"")</f>
        <v>pc</v>
      </c>
      <c r="G24" s="114">
        <v>64</v>
      </c>
      <c r="H24" s="106">
        <f t="shared" si="0"/>
        <v>320</v>
      </c>
      <c r="I24" s="98"/>
      <c r="J24" s="98"/>
      <c r="K24" s="46"/>
    </row>
    <row r="25" spans="1:11" x14ac:dyDescent="0.25">
      <c r="A25" s="111" t="str">
        <f>IF('Orçamento-base'!A25&gt;0,'Orçamento-base'!A25,"")</f>
        <v/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 xml:space="preserve">FILTRO LUBRIFICANTE VOLKS 15.180 PSL 339 CAMINHÃO PIPA IMX-9686 </v>
      </c>
      <c r="E25" s="182">
        <f>IF('Orçamento-base'!H25&gt;0,'Orçamento-base'!H25,"")</f>
        <v>5</v>
      </c>
      <c r="F25" s="106" t="str">
        <f>IF('Orçamento-base'!I25&gt;0,'Orçamento-base'!I25,"")</f>
        <v>pc</v>
      </c>
      <c r="G25" s="114">
        <v>57</v>
      </c>
      <c r="H25" s="106">
        <f t="shared" si="0"/>
        <v>285</v>
      </c>
      <c r="I25" s="98"/>
      <c r="J25" s="98"/>
      <c r="K25" s="46"/>
    </row>
    <row r="26" spans="1:11" x14ac:dyDescent="0.25">
      <c r="A26" s="111" t="str">
        <f>IF('Orçamento-base'!A26&gt;0,'Orçamento-base'!A26,"")</f>
        <v/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 xml:space="preserve">FILTRO AR INTERNO FORD CARGO/15.180/MERCEDES - ASR 839 CAMINHÃO PIPA IMX-9686 </v>
      </c>
      <c r="E26" s="182">
        <f>IF('Orçamento-base'!H26&gt;0,'Orçamento-base'!H26,"")</f>
        <v>5</v>
      </c>
      <c r="F26" s="106" t="str">
        <f>IF('Orçamento-base'!I26&gt;0,'Orçamento-base'!I26,"")</f>
        <v>pc</v>
      </c>
      <c r="G26" s="114">
        <v>46</v>
      </c>
      <c r="H26" s="106">
        <f t="shared" si="0"/>
        <v>230</v>
      </c>
      <c r="I26" s="98"/>
      <c r="J26" s="98"/>
      <c r="K26" s="46"/>
    </row>
    <row r="27" spans="1:11" x14ac:dyDescent="0.25">
      <c r="A27" s="111" t="str">
        <f>IF('Orçamento-base'!A27&gt;0,'Orçamento-base'!A27,"")</f>
        <v/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 xml:space="preserve">FILTRO AR EXTERNO FORD CARGO 2422/15.180/MERCEDES - ARS 9839CAMINHÃO PIPA IMX-9686 </v>
      </c>
      <c r="E27" s="182">
        <f>IF('Orçamento-base'!H27&gt;0,'Orçamento-base'!H27,"")</f>
        <v>5</v>
      </c>
      <c r="F27" s="106" t="str">
        <f>IF('Orçamento-base'!I27&gt;0,'Orçamento-base'!I27,"")</f>
        <v>pc</v>
      </c>
      <c r="G27" s="114">
        <v>94</v>
      </c>
      <c r="H27" s="106">
        <f t="shared" si="0"/>
        <v>470</v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>
        <f>'Orçamento-base'!B28</f>
        <v>17</v>
      </c>
      <c r="C28" s="111">
        <f>IF('Orçamento-base'!C28&gt;0,'Orçamento-base'!C28,"")</f>
        <v>17</v>
      </c>
      <c r="D28" s="106" t="str">
        <f>IF('Orçamento-base'!G28&gt;0,'Orçamento-base'!G28,"")</f>
        <v xml:space="preserve">FILTRO LUBRIFICANTE FORD CARGO 2422/2629/IVECO - PSL 283 CAMINHÃO FORD CARGO IUJ-8901 </v>
      </c>
      <c r="E28" s="182">
        <f>IF('Orçamento-base'!H28&gt;0,'Orçamento-base'!H28,"")</f>
        <v>10</v>
      </c>
      <c r="F28" s="106" t="str">
        <f>IF('Orçamento-base'!I28&gt;0,'Orçamento-base'!I28,"")</f>
        <v>pc</v>
      </c>
      <c r="G28" s="114">
        <v>62</v>
      </c>
      <c r="H28" s="106">
        <f t="shared" si="0"/>
        <v>620</v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>
        <f>'Orçamento-base'!B29</f>
        <v>18</v>
      </c>
      <c r="C29" s="111">
        <f>IF('Orçamento-base'!C29&gt;0,'Orçamento-base'!C29,"")</f>
        <v>18</v>
      </c>
      <c r="D29" s="106" t="str">
        <f>IF('Orçamento-base'!G29&gt;0,'Orçamento-base'!G29,"")</f>
        <v xml:space="preserve">FILTRO AR INTERNO FORD CARGO/15.180/MERCEDES - ASR 839 CAMINHÃO FORD CARGO IUJ-8901 </v>
      </c>
      <c r="E29" s="182">
        <f>IF('Orçamento-base'!H29&gt;0,'Orçamento-base'!H29,"")</f>
        <v>5</v>
      </c>
      <c r="F29" s="106" t="str">
        <f>IF('Orçamento-base'!I29&gt;0,'Orçamento-base'!I29,"")</f>
        <v>pc</v>
      </c>
      <c r="G29" s="114">
        <v>46</v>
      </c>
      <c r="H29" s="106">
        <f t="shared" si="0"/>
        <v>230</v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>
        <f>'Orçamento-base'!B30</f>
        <v>19</v>
      </c>
      <c r="C30" s="111">
        <f>IF('Orçamento-base'!C30&gt;0,'Orçamento-base'!C30,"")</f>
        <v>19</v>
      </c>
      <c r="D30" s="106" t="str">
        <f>IF('Orçamento-base'!G30&gt;0,'Orçamento-base'!G30,"")</f>
        <v xml:space="preserve">FILTRO AR EXTERNO FORD CARGO 2422/15.180/MERCEDES - ARS 9839 CAMINHÃO FORD CARGO IUJ-8901 </v>
      </c>
      <c r="E30" s="182">
        <f>IF('Orçamento-base'!H30&gt;0,'Orçamento-base'!H30,"")</f>
        <v>5</v>
      </c>
      <c r="F30" s="106" t="str">
        <f>IF('Orçamento-base'!I30&gt;0,'Orçamento-base'!I30,"")</f>
        <v>pc</v>
      </c>
      <c r="G30" s="114">
        <v>94</v>
      </c>
      <c r="H30" s="106">
        <f t="shared" si="0"/>
        <v>470</v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>
        <f>'Orçamento-base'!B31</f>
        <v>20</v>
      </c>
      <c r="C31" s="111">
        <f>IF('Orçamento-base'!C31&gt;0,'Orçamento-base'!C31,"")</f>
        <v>20</v>
      </c>
      <c r="D31" s="106" t="str">
        <f>IF('Orçamento-base'!G31&gt;0,'Orçamento-base'!G31,"")</f>
        <v xml:space="preserve">FILTRO LUBRIFICANTE FORD CARGO 2422/2629/IVECO - PSL 283 CAMINHÃO FORD CARGO ISW-2682 </v>
      </c>
      <c r="E31" s="182">
        <f>IF('Orçamento-base'!H31&gt;0,'Orçamento-base'!H31,"")</f>
        <v>10</v>
      </c>
      <c r="F31" s="106" t="str">
        <f>IF('Orçamento-base'!I31&gt;0,'Orçamento-base'!I31,"")</f>
        <v>pc</v>
      </c>
      <c r="G31" s="114">
        <v>62</v>
      </c>
      <c r="H31" s="106">
        <f t="shared" si="0"/>
        <v>620</v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>
        <f>'Orçamento-base'!B32</f>
        <v>21</v>
      </c>
      <c r="C32" s="111">
        <f>IF('Orçamento-base'!C32&gt;0,'Orçamento-base'!C32,"")</f>
        <v>21</v>
      </c>
      <c r="D32" s="106" t="str">
        <f>IF('Orçamento-base'!G32&gt;0,'Orçamento-base'!G32,"")</f>
        <v xml:space="preserve">FILTRO AR INTERNO FORD CARGO/15.180/MERCEDES - ASR 839 CAMINHÃO FORD CARGO ISW-2682 </v>
      </c>
      <c r="E32" s="182">
        <f>IF('Orçamento-base'!H32&gt;0,'Orçamento-base'!H32,"")</f>
        <v>5</v>
      </c>
      <c r="F32" s="106" t="str">
        <f>IF('Orçamento-base'!I32&gt;0,'Orçamento-base'!I32,"")</f>
        <v>pc</v>
      </c>
      <c r="G32" s="114">
        <v>46</v>
      </c>
      <c r="H32" s="106">
        <f t="shared" si="0"/>
        <v>230</v>
      </c>
      <c r="I32" s="98"/>
      <c r="J32" s="98"/>
      <c r="K32" s="46"/>
    </row>
    <row r="33" spans="1:11" x14ac:dyDescent="0.25">
      <c r="A33" s="111" t="str">
        <f>IF('Orçamento-base'!A33&gt;0,'Orçamento-base'!A33,"")</f>
        <v/>
      </c>
      <c r="B33" s="111">
        <f>'Orçamento-base'!B33</f>
        <v>22</v>
      </c>
      <c r="C33" s="111">
        <f>IF('Orçamento-base'!C33&gt;0,'Orçamento-base'!C33,"")</f>
        <v>22</v>
      </c>
      <c r="D33" s="106" t="str">
        <f>IF('Orçamento-base'!G33&gt;0,'Orçamento-base'!G33,"")</f>
        <v xml:space="preserve">FILTRO AR EXTERNO FORD CARGO 2422/15.180/MERCEDES - ARS 9839 CAMINHÃO FORD CARGO ISW-2682 </v>
      </c>
      <c r="E33" s="182">
        <f>IF('Orçamento-base'!H33&gt;0,'Orçamento-base'!H33,"")</f>
        <v>5</v>
      </c>
      <c r="F33" s="106" t="str">
        <f>IF('Orçamento-base'!I33&gt;0,'Orçamento-base'!I33,"")</f>
        <v>pc</v>
      </c>
      <c r="G33" s="114">
        <v>94</v>
      </c>
      <c r="H33" s="106">
        <f t="shared" si="0"/>
        <v>470</v>
      </c>
      <c r="I33" s="98"/>
      <c r="J33" s="98"/>
      <c r="K33" s="46"/>
    </row>
    <row r="34" spans="1:11" x14ac:dyDescent="0.25">
      <c r="A34" s="111" t="str">
        <f>IF('Orçamento-base'!A34&gt;0,'Orçamento-base'!A34,"")</f>
        <v/>
      </c>
      <c r="B34" s="111">
        <f>'Orçamento-base'!B34</f>
        <v>23</v>
      </c>
      <c r="C34" s="111">
        <f>IF('Orçamento-base'!C34&gt;0,'Orçamento-base'!C34,"")</f>
        <v>23</v>
      </c>
      <c r="D34" s="106" t="str">
        <f>IF('Orçamento-base'!G34&gt;0,'Orçamento-base'!G34,"")</f>
        <v xml:space="preserve">FILTRO LUBRIFICANTE 503120783 – PSL283 CAMINHÃO IVECO JBB-8A94 </v>
      </c>
      <c r="E34" s="182">
        <f>IF('Orçamento-base'!H34&gt;0,'Orçamento-base'!H34,"")</f>
        <v>5</v>
      </c>
      <c r="F34" s="106" t="str">
        <f>IF('Orçamento-base'!I34&gt;0,'Orçamento-base'!I34,"")</f>
        <v>pc</v>
      </c>
      <c r="G34" s="114">
        <v>62</v>
      </c>
      <c r="H34" s="106">
        <f t="shared" si="0"/>
        <v>310</v>
      </c>
      <c r="I34" s="98"/>
      <c r="J34" s="98"/>
      <c r="K34" s="46"/>
    </row>
    <row r="35" spans="1:11" x14ac:dyDescent="0.25">
      <c r="A35" s="111" t="str">
        <f>IF('Orçamento-base'!A35&gt;0,'Orçamento-base'!A35,"")</f>
        <v/>
      </c>
      <c r="B35" s="111">
        <f>'Orçamento-base'!B35</f>
        <v>24</v>
      </c>
      <c r="C35" s="111">
        <f>IF('Orçamento-base'!C35&gt;0,'Orçamento-base'!C35,"")</f>
        <v>24</v>
      </c>
      <c r="D35" s="106" t="str">
        <f>IF('Orçamento-base'!G35&gt;0,'Orçamento-base'!G35,"")</f>
        <v xml:space="preserve">FILTRO COMBUSTIVEL 500086366 CAMINHÃO IVECO JBB-8A94 </v>
      </c>
      <c r="E35" s="182">
        <f>IF('Orçamento-base'!H35&gt;0,'Orçamento-base'!H35,"")</f>
        <v>3</v>
      </c>
      <c r="F35" s="106" t="str">
        <f>IF('Orçamento-base'!I35&gt;0,'Orçamento-base'!I35,"")</f>
        <v>pc</v>
      </c>
      <c r="G35" s="114">
        <v>48</v>
      </c>
      <c r="H35" s="106">
        <f t="shared" si="0"/>
        <v>144</v>
      </c>
      <c r="I35" s="98"/>
      <c r="J35" s="98"/>
      <c r="K35" s="46"/>
    </row>
    <row r="36" spans="1:11" x14ac:dyDescent="0.25">
      <c r="A36" s="111" t="str">
        <f>IF('Orçamento-base'!A36&gt;0,'Orçamento-base'!A36,"")</f>
        <v/>
      </c>
      <c r="B36" s="111">
        <f>'Orçamento-base'!B36</f>
        <v>25</v>
      </c>
      <c r="C36" s="111">
        <f>IF('Orçamento-base'!C36&gt;0,'Orçamento-base'!C36,"")</f>
        <v>25</v>
      </c>
      <c r="D36" s="106" t="str">
        <f>IF('Orçamento-base'!G36&gt;0,'Orçamento-base'!G36,"")</f>
        <v xml:space="preserve">FILTRO SEPARADOR 5801403243 CAMINHÃO IVECO JBB-8A94 </v>
      </c>
      <c r="E36" s="182">
        <f>IF('Orçamento-base'!H36&gt;0,'Orçamento-base'!H36,"")</f>
        <v>3</v>
      </c>
      <c r="F36" s="106" t="str">
        <f>IF('Orçamento-base'!I36&gt;0,'Orçamento-base'!I36,"")</f>
        <v>pc</v>
      </c>
      <c r="G36" s="114">
        <v>92</v>
      </c>
      <c r="H36" s="106">
        <f t="shared" si="0"/>
        <v>276</v>
      </c>
      <c r="I36" s="98"/>
      <c r="J36" s="98"/>
      <c r="K36" s="46"/>
    </row>
    <row r="37" spans="1:11" x14ac:dyDescent="0.25">
      <c r="A37" s="111" t="str">
        <f>IF('Orçamento-base'!A37&gt;0,'Orçamento-base'!A37,"")</f>
        <v/>
      </c>
      <c r="B37" s="111">
        <f>'Orçamento-base'!B37</f>
        <v>26</v>
      </c>
      <c r="C37" s="111">
        <f>IF('Orçamento-base'!C37&gt;0,'Orçamento-base'!C37,"")</f>
        <v>26</v>
      </c>
      <c r="D37" s="106" t="str">
        <f>IF('Orçamento-base'!G37&gt;0,'Orçamento-base'!G37,"")</f>
        <v xml:space="preserve">FILTRO POLEN 500086329 CAMINHÃO IVECO JBB-8A94 </v>
      </c>
      <c r="E37" s="182">
        <f>IF('Orçamento-base'!H37&gt;0,'Orçamento-base'!H37,"")</f>
        <v>2</v>
      </c>
      <c r="F37" s="106" t="str">
        <f>IF('Orçamento-base'!I37&gt;0,'Orçamento-base'!I37,"")</f>
        <v>pc</v>
      </c>
      <c r="G37" s="114">
        <v>109</v>
      </c>
      <c r="H37" s="106">
        <f t="shared" si="0"/>
        <v>218</v>
      </c>
      <c r="I37" s="98"/>
      <c r="J37" s="98"/>
      <c r="K37" s="46"/>
    </row>
    <row r="38" spans="1:11" x14ac:dyDescent="0.25">
      <c r="A38" s="111" t="str">
        <f>IF('Orçamento-base'!A38&gt;0,'Orçamento-base'!A38,"")</f>
        <v/>
      </c>
      <c r="B38" s="111">
        <f>'Orçamento-base'!B38</f>
        <v>27</v>
      </c>
      <c r="C38" s="111">
        <f>IF('Orçamento-base'!C38&gt;0,'Orçamento-base'!C38,"")</f>
        <v>27</v>
      </c>
      <c r="D38" s="106" t="str">
        <f>IF('Orçamento-base'!G38&gt;0,'Orçamento-base'!G38,"")</f>
        <v xml:space="preserve">FILTRO AR EXTERNO 5802773390 – ARS8234 CAMINHÃO IVECO JBB-8A94 </v>
      </c>
      <c r="E38" s="182">
        <f>IF('Orçamento-base'!H38&gt;0,'Orçamento-base'!H38,"")</f>
        <v>3</v>
      </c>
      <c r="F38" s="106" t="str">
        <f>IF('Orçamento-base'!I38&gt;0,'Orçamento-base'!I38,"")</f>
        <v>pc</v>
      </c>
      <c r="G38" s="114">
        <v>94</v>
      </c>
      <c r="H38" s="106">
        <f t="shared" si="0"/>
        <v>282</v>
      </c>
      <c r="I38" s="98"/>
      <c r="J38" s="98"/>
      <c r="K38" s="46"/>
    </row>
    <row r="39" spans="1:11" x14ac:dyDescent="0.25">
      <c r="A39" s="111" t="str">
        <f>IF('Orçamento-base'!A39&gt;0,'Orçamento-base'!A39,"")</f>
        <v/>
      </c>
      <c r="B39" s="111">
        <f>'Orçamento-base'!B39</f>
        <v>28</v>
      </c>
      <c r="C39" s="111">
        <f>IF('Orçamento-base'!C39&gt;0,'Orçamento-base'!C39,"")</f>
        <v>28</v>
      </c>
      <c r="D39" s="106" t="str">
        <f>IF('Orçamento-base'!G39&gt;0,'Orçamento-base'!G39,"")</f>
        <v xml:space="preserve">FILTRO AR INTERNO ASR234 CAMINHÃO IVECO JBB-8A94 </v>
      </c>
      <c r="E39" s="182">
        <f>IF('Orçamento-base'!H39&gt;0,'Orçamento-base'!H39,"")</f>
        <v>3</v>
      </c>
      <c r="F39" s="106" t="str">
        <f>IF('Orçamento-base'!I39&gt;0,'Orçamento-base'!I39,"")</f>
        <v>pc</v>
      </c>
      <c r="G39" s="114">
        <v>61</v>
      </c>
      <c r="H39" s="106">
        <f t="shared" si="0"/>
        <v>183</v>
      </c>
      <c r="I39" s="98"/>
      <c r="J39" s="98"/>
      <c r="K39" s="46"/>
    </row>
    <row r="40" spans="1:11" x14ac:dyDescent="0.25">
      <c r="A40" s="111" t="str">
        <f>IF('Orçamento-base'!A40&gt;0,'Orçamento-base'!A40,"")</f>
        <v/>
      </c>
      <c r="B40" s="111">
        <f>'Orçamento-base'!B40</f>
        <v>29</v>
      </c>
      <c r="C40" s="111">
        <f>IF('Orçamento-base'!C40&gt;0,'Orçamento-base'!C40,"")</f>
        <v>29</v>
      </c>
      <c r="D40" s="106" t="str">
        <f>IF('Orçamento-base'!G40&gt;0,'Orçamento-base'!G40,"")</f>
        <v xml:space="preserve">FILTRO LUBRIFICANTE PSL962 CARREGADEIRA FIATALLIS FR10B </v>
      </c>
      <c r="E40" s="182">
        <f>IF('Orçamento-base'!H40&gt;0,'Orçamento-base'!H40,"")</f>
        <v>3</v>
      </c>
      <c r="F40" s="106" t="str">
        <f>IF('Orçamento-base'!I40&gt;0,'Orçamento-base'!I40,"")</f>
        <v>pc</v>
      </c>
      <c r="G40" s="114">
        <v>37</v>
      </c>
      <c r="H40" s="106">
        <f t="shared" si="0"/>
        <v>111</v>
      </c>
      <c r="I40" s="98"/>
      <c r="J40" s="98"/>
      <c r="K40" s="46"/>
    </row>
    <row r="41" spans="1:11" x14ac:dyDescent="0.25">
      <c r="A41" s="111" t="str">
        <f>IF('Orçamento-base'!A41&gt;0,'Orçamento-base'!A41,"")</f>
        <v/>
      </c>
      <c r="B41" s="111">
        <f>'Orçamento-base'!B41</f>
        <v>30</v>
      </c>
      <c r="C41" s="111">
        <f>IF('Orçamento-base'!C41&gt;0,'Orçamento-base'!C41,"")</f>
        <v>30</v>
      </c>
      <c r="D41" s="106" t="str">
        <f>IF('Orçamento-base'!G41&gt;0,'Orçamento-base'!G41,"")</f>
        <v xml:space="preserve">FILTRO COMBUSTIVEL WK950/21 CARREGADEIRA FIATALLIS FR10B </v>
      </c>
      <c r="E41" s="182">
        <f>IF('Orçamento-base'!H41&gt;0,'Orçamento-base'!H41,"")</f>
        <v>3</v>
      </c>
      <c r="F41" s="106" t="str">
        <f>IF('Orçamento-base'!I41&gt;0,'Orçamento-base'!I41,"")</f>
        <v>pc</v>
      </c>
      <c r="G41" s="114">
        <v>65</v>
      </c>
      <c r="H41" s="106">
        <f t="shared" si="0"/>
        <v>195</v>
      </c>
      <c r="I41" s="98"/>
      <c r="J41" s="98"/>
      <c r="K41" s="46"/>
    </row>
    <row r="42" spans="1:11" x14ac:dyDescent="0.25">
      <c r="A42" s="111" t="str">
        <f>IF('Orçamento-base'!A42&gt;0,'Orçamento-base'!A42,"")</f>
        <v/>
      </c>
      <c r="B42" s="111">
        <f>'Orçamento-base'!B42</f>
        <v>31</v>
      </c>
      <c r="C42" s="111">
        <f>IF('Orçamento-base'!C42&gt;0,'Orçamento-base'!C42,"")</f>
        <v>31</v>
      </c>
      <c r="D42" s="106" t="str">
        <f>IF('Orçamento-base'!G42&gt;0,'Orçamento-base'!G42,"")</f>
        <v xml:space="preserve">FILTRO AR VRA596 / P181059 CARREGADEIRA FIATALLIS FR10B </v>
      </c>
      <c r="E42" s="182">
        <f>IF('Orçamento-base'!H42&gt;0,'Orçamento-base'!H42,"")</f>
        <v>3</v>
      </c>
      <c r="F42" s="106" t="str">
        <f>IF('Orçamento-base'!I42&gt;0,'Orçamento-base'!I42,"")</f>
        <v>pc</v>
      </c>
      <c r="G42" s="114">
        <v>179</v>
      </c>
      <c r="H42" s="106">
        <f t="shared" si="0"/>
        <v>537</v>
      </c>
      <c r="I42" s="98"/>
      <c r="J42" s="98"/>
      <c r="K42" s="46"/>
    </row>
    <row r="43" spans="1:11" x14ac:dyDescent="0.25">
      <c r="A43" s="111" t="str">
        <f>IF('Orçamento-base'!A43&gt;0,'Orçamento-base'!A43,"")</f>
        <v/>
      </c>
      <c r="B43" s="111">
        <f>'Orçamento-base'!B43</f>
        <v>32</v>
      </c>
      <c r="C43" s="111">
        <f>IF('Orçamento-base'!C43&gt;0,'Orçamento-base'!C43,"")</f>
        <v>32</v>
      </c>
      <c r="D43" s="106" t="str">
        <f>IF('Orçamento-base'!G43&gt;0,'Orçamento-base'!G43,"")</f>
        <v xml:space="preserve">FILTRO COMBUSTIVEL FC161 CARREGADEIRA FIATALLIS FR10B </v>
      </c>
      <c r="E43" s="182">
        <f>IF('Orçamento-base'!H43&gt;0,'Orçamento-base'!H43,"")</f>
        <v>5</v>
      </c>
      <c r="F43" s="106" t="str">
        <f>IF('Orçamento-base'!I43&gt;0,'Orçamento-base'!I43,"")</f>
        <v>pc</v>
      </c>
      <c r="G43" s="114">
        <v>20</v>
      </c>
      <c r="H43" s="106">
        <f t="shared" si="0"/>
        <v>100</v>
      </c>
      <c r="I43" s="98"/>
      <c r="J43" s="98"/>
      <c r="K43" s="46"/>
    </row>
    <row r="44" spans="1:11" x14ac:dyDescent="0.25">
      <c r="A44" s="111" t="str">
        <f>IF('Orçamento-base'!A44&gt;0,'Orçamento-base'!A44,"")</f>
        <v/>
      </c>
      <c r="B44" s="111">
        <f>'Orçamento-base'!B44</f>
        <v>33</v>
      </c>
      <c r="C44" s="111">
        <f>IF('Orçamento-base'!C44&gt;0,'Orçamento-base'!C44,"")</f>
        <v>33</v>
      </c>
      <c r="D44" s="106" t="str">
        <f>IF('Orçamento-base'!G44&gt;0,'Orçamento-base'!G44,"")</f>
        <v xml:space="preserve">FILTRO AR EXTERNO AP7108 ROLO VAP55 ROLO COMPACTADOR MULLER VAP55L  </v>
      </c>
      <c r="E44" s="182">
        <f>IF('Orçamento-base'!H44&gt;0,'Orçamento-base'!H44,"")</f>
        <v>3</v>
      </c>
      <c r="F44" s="106" t="str">
        <f>IF('Orçamento-base'!I44&gt;0,'Orçamento-base'!I44,"")</f>
        <v>pc</v>
      </c>
      <c r="G44" s="114">
        <v>55</v>
      </c>
      <c r="H44" s="106">
        <f t="shared" si="0"/>
        <v>165</v>
      </c>
      <c r="I44" s="98"/>
      <c r="J44" s="98"/>
      <c r="K44" s="46"/>
    </row>
    <row r="45" spans="1:11" x14ac:dyDescent="0.25">
      <c r="A45" s="111" t="str">
        <f>IF('Orçamento-base'!A45&gt;0,'Orçamento-base'!A45,"")</f>
        <v/>
      </c>
      <c r="B45" s="111">
        <f>'Orçamento-base'!B45</f>
        <v>34</v>
      </c>
      <c r="C45" s="111">
        <f>IF('Orçamento-base'!C45&gt;0,'Orçamento-base'!C45,"")</f>
        <v>34</v>
      </c>
      <c r="D45" s="106" t="str">
        <f>IF('Orçamento-base'!G45&gt;0,'Orçamento-base'!G45,"")</f>
        <v xml:space="preserve">FILTRO AR INTERNO ROLO AS805 VAP55ROLO COMPACTADOR MULLER VAP55L  </v>
      </c>
      <c r="E45" s="182">
        <f>IF('Orçamento-base'!H45&gt;0,'Orçamento-base'!H45,"")</f>
        <v>3</v>
      </c>
      <c r="F45" s="106" t="str">
        <f>IF('Orçamento-base'!I45&gt;0,'Orçamento-base'!I45,"")</f>
        <v>pc</v>
      </c>
      <c r="G45" s="114">
        <v>47</v>
      </c>
      <c r="H45" s="106">
        <f t="shared" si="0"/>
        <v>141</v>
      </c>
      <c r="I45" s="98"/>
      <c r="J45" s="98"/>
      <c r="K45" s="46"/>
    </row>
    <row r="46" spans="1:11" x14ac:dyDescent="0.25">
      <c r="A46" s="111" t="str">
        <f>IF('Orçamento-base'!A46&gt;0,'Orçamento-base'!A46,"")</f>
        <v/>
      </c>
      <c r="B46" s="111">
        <f>'Orçamento-base'!B46</f>
        <v>35</v>
      </c>
      <c r="C46" s="111">
        <f>IF('Orçamento-base'!C46&gt;0,'Orçamento-base'!C46,"")</f>
        <v>35</v>
      </c>
      <c r="D46" s="106" t="str">
        <f>IF('Orçamento-base'!G46&gt;0,'Orçamento-base'!G46,"")</f>
        <v xml:space="preserve">FILTRO COMBUSTIVEL FR10B/ROLO FC161ROLO COMPACTADOR MULLER VAP55L  </v>
      </c>
      <c r="E46" s="182">
        <f>IF('Orçamento-base'!H46&gt;0,'Orçamento-base'!H46,"")</f>
        <v>5</v>
      </c>
      <c r="F46" s="106" t="str">
        <f>IF('Orçamento-base'!I46&gt;0,'Orçamento-base'!I46,"")</f>
        <v>pc</v>
      </c>
      <c r="G46" s="114">
        <v>20</v>
      </c>
      <c r="H46" s="106">
        <f t="shared" si="0"/>
        <v>100</v>
      </c>
      <c r="I46" s="98"/>
      <c r="J46" s="98"/>
      <c r="K46" s="46"/>
    </row>
    <row r="47" spans="1:11" x14ac:dyDescent="0.25">
      <c r="A47" s="111" t="str">
        <f>IF('Orçamento-base'!A47&gt;0,'Orçamento-base'!A47,"")</f>
        <v/>
      </c>
      <c r="B47" s="111">
        <f>'Orçamento-base'!B47</f>
        <v>36</v>
      </c>
      <c r="C47" s="111">
        <f>IF('Orçamento-base'!C47&gt;0,'Orçamento-base'!C47,"")</f>
        <v>36</v>
      </c>
      <c r="D47" s="106" t="str">
        <f>IF('Orçamento-base'!G47&gt;0,'Orçamento-base'!G47,"")</f>
        <v xml:space="preserve">FILTRO LUBRIFICANTE ROLO VAP 55 - PSL 123 ROLO COMPACTADOR MULLER VAP55L  </v>
      </c>
      <c r="E47" s="182">
        <f>IF('Orçamento-base'!H47&gt;0,'Orçamento-base'!H47,"")</f>
        <v>5</v>
      </c>
      <c r="F47" s="106" t="str">
        <f>IF('Orçamento-base'!I47&gt;0,'Orçamento-base'!I47,"")</f>
        <v>pc</v>
      </c>
      <c r="G47" s="114">
        <v>31</v>
      </c>
      <c r="H47" s="106">
        <f>IFERROR(IF(E47*G47&lt;&gt;0,ROUND(ROUND(E47,4)*ROUND(G47,4),2),""),"")</f>
        <v>155</v>
      </c>
      <c r="I47" s="98"/>
      <c r="J47" s="98"/>
      <c r="K47" s="46"/>
    </row>
    <row r="48" spans="1:11" x14ac:dyDescent="0.25">
      <c r="A48" s="111" t="str">
        <f>IF('Orçamento-base'!A48&gt;0,'Orçamento-base'!A48,"")</f>
        <v/>
      </c>
      <c r="B48" s="111">
        <f>'Orçamento-base'!B48</f>
        <v>37</v>
      </c>
      <c r="C48" s="111">
        <f>IF('Orçamento-base'!C48&gt;0,'Orçamento-base'!C48,"")</f>
        <v>37</v>
      </c>
      <c r="D48" s="106" t="str">
        <f>IF('Orçamento-base'!G48&gt;0,'Orçamento-base'!G48,"")</f>
        <v xml:space="preserve">FILTRO HIDRAULICO PSH 112 ROLO COMPACTADOR MULLER VAP55L  </v>
      </c>
      <c r="E48" s="182">
        <f>IF('Orçamento-base'!H48&gt;0,'Orçamento-base'!H48,"")</f>
        <v>6</v>
      </c>
      <c r="F48" s="106" t="str">
        <f>IF('Orçamento-base'!I48&gt;0,'Orçamento-base'!I48,"")</f>
        <v>pc</v>
      </c>
      <c r="G48" s="114">
        <v>131</v>
      </c>
      <c r="H48" s="106">
        <f>IFERROR(IF(E48*G48&lt;&gt;0,ROUND(ROUND(E48,4)*ROUND(G48,4),2),""),"")</f>
        <v>786</v>
      </c>
      <c r="I48" s="98"/>
      <c r="J48" s="98"/>
      <c r="K48" s="46"/>
    </row>
    <row r="49" spans="1:11" x14ac:dyDescent="0.25">
      <c r="A49" s="111" t="str">
        <f>IF('Orçamento-base'!A49&gt;0,'Orçamento-base'!A49,"")</f>
        <v/>
      </c>
      <c r="B49" s="111">
        <f>'Orçamento-base'!B49</f>
        <v>38</v>
      </c>
      <c r="C49" s="111">
        <f>IF('Orçamento-base'!C49&gt;0,'Orçamento-base'!C49,"")</f>
        <v>38</v>
      </c>
      <c r="D49" s="106" t="str">
        <f>IF('Orçamento-base'!G49&gt;0,'Orçamento-base'!G49,"")</f>
        <v>FILTRO LUBRIFICANTE PSL 560 GOL/SAVEIRO/FOX GOL/SAVEIRO</v>
      </c>
      <c r="E49" s="182">
        <f>IF('Orçamento-base'!H49&gt;0,'Orçamento-base'!H49,"")</f>
        <v>20</v>
      </c>
      <c r="F49" s="106" t="str">
        <f>IF('Orçamento-base'!I49&gt;0,'Orçamento-base'!I49,"")</f>
        <v>pc</v>
      </c>
      <c r="G49" s="114">
        <v>13</v>
      </c>
      <c r="H49" s="106">
        <f t="shared" ref="H49:H60" si="1">IFERROR(IF(E49*G49&lt;&gt;0,ROUND(ROUND(E49,4)*ROUND(G49,4),2),""),"")</f>
        <v>260</v>
      </c>
      <c r="I49" s="98"/>
      <c r="J49" s="98"/>
      <c r="K49" s="46"/>
    </row>
    <row r="50" spans="1:11" x14ac:dyDescent="0.25">
      <c r="A50" s="111" t="str">
        <f>IF('Orçamento-base'!A50&gt;0,'Orçamento-base'!A50,"")</f>
        <v/>
      </c>
      <c r="B50" s="111">
        <f>'Orçamento-base'!B50</f>
        <v>39</v>
      </c>
      <c r="C50" s="111">
        <f>IF('Orçamento-base'!C50&gt;0,'Orçamento-base'!C50,"")</f>
        <v>39</v>
      </c>
      <c r="D50" s="106" t="str">
        <f>IF('Orçamento-base'!G50&gt;0,'Orçamento-base'!G50,"")</f>
        <v>FILTRO AR INTERNO CARREG HL-757-7A - AS582/P124047</v>
      </c>
      <c r="E50" s="182">
        <f>IF('Orçamento-base'!H50&gt;0,'Orçamento-base'!H50,"")</f>
        <v>3</v>
      </c>
      <c r="F50" s="106" t="str">
        <f>IF('Orçamento-base'!I50&gt;0,'Orçamento-base'!I50,"")</f>
        <v>pc</v>
      </c>
      <c r="G50" s="114">
        <v>348</v>
      </c>
      <c r="H50" s="106">
        <f t="shared" si="1"/>
        <v>1044</v>
      </c>
      <c r="I50" s="98"/>
      <c r="J50" s="98"/>
      <c r="K50" s="46"/>
    </row>
    <row r="51" spans="1:11" x14ac:dyDescent="0.25">
      <c r="A51" s="111" t="str">
        <f>IF('Orçamento-base'!A51&gt;0,'Orçamento-base'!A51,"")</f>
        <v/>
      </c>
      <c r="B51" s="111">
        <f>'Orçamento-base'!B51</f>
        <v>40</v>
      </c>
      <c r="C51" s="111">
        <f>IF('Orçamento-base'!C51&gt;0,'Orçamento-base'!C51,"")</f>
        <v>40</v>
      </c>
      <c r="D51" s="106" t="str">
        <f>IF('Orçamento-base'!G51&gt;0,'Orçamento-base'!G51,"")</f>
        <v>FILTRO AR EXTERNO CARREG HL-757-7A - AP2582/P181082</v>
      </c>
      <c r="E51" s="182">
        <f>IF('Orçamento-base'!H51&gt;0,'Orçamento-base'!H51,"")</f>
        <v>3</v>
      </c>
      <c r="F51" s="106" t="str">
        <f>IF('Orçamento-base'!I51&gt;0,'Orçamento-base'!I51,"")</f>
        <v>pc</v>
      </c>
      <c r="G51" s="114">
        <v>220</v>
      </c>
      <c r="H51" s="106">
        <f t="shared" si="1"/>
        <v>660</v>
      </c>
      <c r="I51" s="98"/>
      <c r="J51" s="98"/>
      <c r="K51" s="46"/>
    </row>
    <row r="52" spans="1:11" x14ac:dyDescent="0.25">
      <c r="A52" s="111" t="str">
        <f>IF('Orçamento-base'!A52&gt;0,'Orçamento-base'!A52,"")</f>
        <v/>
      </c>
      <c r="B52" s="111">
        <f>'Orçamento-base'!B52</f>
        <v>41</v>
      </c>
      <c r="C52" s="111">
        <f>IF('Orçamento-base'!C52&gt;0,'Orçamento-base'!C52,"")</f>
        <v>41</v>
      </c>
      <c r="D52" s="106" t="str">
        <f>IF('Orçamento-base'!G52&gt;0,'Orçamento-base'!G52,"")</f>
        <v>FILTRO HIDRAULICO CARREG HL-757-7A - 1289665/31LD-60070</v>
      </c>
      <c r="E52" s="182">
        <f>IF('Orçamento-base'!H52&gt;0,'Orçamento-base'!H52,"")</f>
        <v>2</v>
      </c>
      <c r="F52" s="106" t="str">
        <f>IF('Orçamento-base'!I52&gt;0,'Orçamento-base'!I52,"")</f>
        <v>pc</v>
      </c>
      <c r="G52" s="114">
        <v>257</v>
      </c>
      <c r="H52" s="106">
        <f t="shared" si="1"/>
        <v>514</v>
      </c>
      <c r="I52" s="98"/>
      <c r="J52" s="98"/>
      <c r="K52" s="46"/>
    </row>
    <row r="53" spans="1:11" x14ac:dyDescent="0.25">
      <c r="A53" s="111" t="str">
        <f>IF('Orçamento-base'!A53&gt;0,'Orçamento-base'!A53,"")</f>
        <v/>
      </c>
      <c r="B53" s="111">
        <f>'Orçamento-base'!B53</f>
        <v>42</v>
      </c>
      <c r="C53" s="111">
        <f>IF('Orçamento-base'!C53&gt;0,'Orçamento-base'!C53,"")</f>
        <v>42</v>
      </c>
      <c r="D53" s="106" t="str">
        <f>IF('Orçamento-base'!G53&gt;0,'Orçamento-base'!G53,"")</f>
        <v>FILTRO SEPARADOR CARREG HL-757-7A - S3015/1544S</v>
      </c>
      <c r="E53" s="182">
        <f>IF('Orçamento-base'!H53&gt;0,'Orçamento-base'!H53,"")</f>
        <v>3</v>
      </c>
      <c r="F53" s="106" t="str">
        <f>IF('Orçamento-base'!I53&gt;0,'Orçamento-base'!I53,"")</f>
        <v>pc</v>
      </c>
      <c r="G53" s="114">
        <v>97</v>
      </c>
      <c r="H53" s="106">
        <f t="shared" si="1"/>
        <v>291</v>
      </c>
      <c r="I53" s="98"/>
      <c r="J53" s="98"/>
      <c r="K53" s="46"/>
    </row>
    <row r="54" spans="1:11" x14ac:dyDescent="0.25">
      <c r="A54" s="111" t="str">
        <f>IF('Orçamento-base'!A54&gt;0,'Orçamento-base'!A54,"")</f>
        <v/>
      </c>
      <c r="B54" s="111">
        <f>'Orçamento-base'!B54</f>
        <v>43</v>
      </c>
      <c r="C54" s="111">
        <f>IF('Orçamento-base'!C54&gt;0,'Orçamento-base'!C54,"")</f>
        <v>43</v>
      </c>
      <c r="D54" s="106" t="str">
        <f>IF('Orçamento-base'!G54&gt;0,'Orçamento-base'!G54,"")</f>
        <v>FILTRO COMBUSTIVEL CARREG HL-757-7A - P550881/PSC403/PSC75</v>
      </c>
      <c r="E54" s="182">
        <f>IF('Orçamento-base'!H54&gt;0,'Orçamento-base'!H54,"")</f>
        <v>3</v>
      </c>
      <c r="F54" s="106" t="str">
        <f>IF('Orçamento-base'!I54&gt;0,'Orçamento-base'!I54,"")</f>
        <v>pc</v>
      </c>
      <c r="G54" s="114">
        <v>65</v>
      </c>
      <c r="H54" s="106">
        <f t="shared" si="1"/>
        <v>195</v>
      </c>
      <c r="I54" s="98"/>
      <c r="J54" s="98"/>
      <c r="K54" s="46"/>
    </row>
    <row r="55" spans="1:11" x14ac:dyDescent="0.25">
      <c r="A55" s="111" t="str">
        <f>IF('Orçamento-base'!A55&gt;0,'Orçamento-base'!A55,"")</f>
        <v/>
      </c>
      <c r="B55" s="111">
        <f>'Orçamento-base'!B55</f>
        <v>44</v>
      </c>
      <c r="C55" s="111">
        <f>IF('Orçamento-base'!C55&gt;0,'Orçamento-base'!C55,"")</f>
        <v>44</v>
      </c>
      <c r="D55" s="106" t="str">
        <f>IF('Orçamento-base'!G55&gt;0,'Orçamento-base'!G55,"")</f>
        <v>FILTRO LUBRIFICANTE CARREG HL-757-7A - PSL284/P550428</v>
      </c>
      <c r="E55" s="182">
        <f>IF('Orçamento-base'!H55&gt;0,'Orçamento-base'!H55,"")</f>
        <v>5</v>
      </c>
      <c r="F55" s="106" t="str">
        <f>IF('Orçamento-base'!I55&gt;0,'Orçamento-base'!I55,"")</f>
        <v>pc</v>
      </c>
      <c r="G55" s="114">
        <v>87</v>
      </c>
      <c r="H55" s="106">
        <f t="shared" si="1"/>
        <v>435</v>
      </c>
      <c r="I55" s="98"/>
      <c r="J55" s="98"/>
      <c r="K55" s="46"/>
    </row>
    <row r="56" spans="1:11" x14ac:dyDescent="0.25">
      <c r="A56" s="111" t="str">
        <f>IF('Orçamento-base'!A56&gt;0,'Orçamento-base'!A56,"")</f>
        <v/>
      </c>
      <c r="B56" s="111">
        <f>'Orçamento-base'!B56</f>
        <v>45</v>
      </c>
      <c r="C56" s="111">
        <f>IF('Orçamento-base'!C56&gt;0,'Orçamento-base'!C56,"")</f>
        <v>45</v>
      </c>
      <c r="D56" s="106" t="str">
        <f>IF('Orçamento-base'!G56&gt;0,'Orçamento-base'!G56,"")</f>
        <v>FILTRO TRANSMISSAO CARREG HL-757-7A - P550416/UST9622</v>
      </c>
      <c r="E56" s="182">
        <f>IF('Orçamento-base'!H56&gt;0,'Orçamento-base'!H56,"")</f>
        <v>2</v>
      </c>
      <c r="F56" s="106" t="str">
        <f>IF('Orçamento-base'!I56&gt;0,'Orçamento-base'!I56,"")</f>
        <v>pc</v>
      </c>
      <c r="G56" s="114">
        <v>195</v>
      </c>
      <c r="H56" s="106">
        <f t="shared" si="1"/>
        <v>390</v>
      </c>
      <c r="I56" s="98"/>
      <c r="J56" s="98"/>
      <c r="K56" s="46"/>
    </row>
    <row r="57" spans="1:11" x14ac:dyDescent="0.25">
      <c r="A57" s="111" t="str">
        <f>IF('Orçamento-base'!A57&gt;0,'Orçamento-base'!A57,"")</f>
        <v/>
      </c>
      <c r="B57" s="111">
        <f>'Orçamento-base'!B57</f>
        <v>46</v>
      </c>
      <c r="C57" s="111">
        <f>IF('Orçamento-base'!C57&gt;0,'Orçamento-base'!C57,"")</f>
        <v>46</v>
      </c>
      <c r="D57" s="106" t="str">
        <f>IF('Orçamento-base'!G57&gt;0,'Orçamento-base'!G57,"")</f>
        <v>FILTRO AR INTERNO IVECO - ASR 837</v>
      </c>
      <c r="E57" s="182">
        <f>IF('Orçamento-base'!H57&gt;0,'Orçamento-base'!H57,"")</f>
        <v>3</v>
      </c>
      <c r="F57" s="106" t="str">
        <f>IF('Orçamento-base'!I57&gt;0,'Orçamento-base'!I57,"")</f>
        <v>pc</v>
      </c>
      <c r="G57" s="114">
        <v>96</v>
      </c>
      <c r="H57" s="106">
        <f t="shared" si="1"/>
        <v>288</v>
      </c>
      <c r="I57" s="98"/>
      <c r="J57" s="98"/>
      <c r="K57" s="46"/>
    </row>
    <row r="58" spans="1:11" x14ac:dyDescent="0.25">
      <c r="A58" s="111" t="str">
        <f>IF('Orçamento-base'!A58&gt;0,'Orçamento-base'!A58,"")</f>
        <v/>
      </c>
      <c r="B58" s="111">
        <f>'Orçamento-base'!B58</f>
        <v>47</v>
      </c>
      <c r="C58" s="111">
        <f>IF('Orçamento-base'!C58&gt;0,'Orçamento-base'!C58,"")</f>
        <v>47</v>
      </c>
      <c r="D58" s="106" t="str">
        <f>IF('Orçamento-base'!G58&gt;0,'Orçamento-base'!G58,"")</f>
        <v xml:space="preserve">FILTRO AR EXTERNO IVECO - ARS 9837 CAMINHÃO IVECO IUW-3984 </v>
      </c>
      <c r="E58" s="182">
        <f>IF('Orçamento-base'!H58&gt;0,'Orçamento-base'!H58,"")</f>
        <v>3</v>
      </c>
      <c r="F58" s="106" t="str">
        <f>IF('Orçamento-base'!I58&gt;0,'Orçamento-base'!I58,"")</f>
        <v>pc</v>
      </c>
      <c r="G58" s="114">
        <v>124</v>
      </c>
      <c r="H58" s="106">
        <f t="shared" si="1"/>
        <v>372</v>
      </c>
      <c r="I58" s="98"/>
      <c r="J58" s="98"/>
      <c r="K58" s="46"/>
    </row>
    <row r="59" spans="1:11" x14ac:dyDescent="0.25">
      <c r="A59" s="111" t="str">
        <f>IF('Orçamento-base'!A59&gt;0,'Orçamento-base'!A59,"")</f>
        <v/>
      </c>
      <c r="B59" s="111">
        <f>'Orçamento-base'!B59</f>
        <v>48</v>
      </c>
      <c r="C59" s="111">
        <f>IF('Orçamento-base'!C59&gt;0,'Orçamento-base'!C59,"")</f>
        <v>48</v>
      </c>
      <c r="D59" s="106" t="str">
        <f>IF('Orçamento-base'!G59&gt;0,'Orçamento-base'!G59,"")</f>
        <v xml:space="preserve">FILTRO LUBRIFICANTE FORD CARGO 2422/2629/IVECO - PSL 283 CAMINHÃO IVECO IUW-3984 </v>
      </c>
      <c r="E59" s="182">
        <f>IF('Orçamento-base'!H59&gt;0,'Orçamento-base'!H59,"")</f>
        <v>5</v>
      </c>
      <c r="F59" s="106" t="str">
        <f>IF('Orçamento-base'!I59&gt;0,'Orçamento-base'!I59,"")</f>
        <v>pc</v>
      </c>
      <c r="G59" s="114">
        <v>62</v>
      </c>
      <c r="H59" s="106">
        <f t="shared" si="1"/>
        <v>310</v>
      </c>
      <c r="I59" s="98"/>
      <c r="J59" s="98"/>
      <c r="K59" s="46"/>
    </row>
    <row r="60" spans="1:11" x14ac:dyDescent="0.25">
      <c r="A60" s="111" t="str">
        <f>IF('Orçamento-base'!A60&gt;0,'Orçamento-base'!A60,"")</f>
        <v/>
      </c>
      <c r="B60" s="111">
        <f>'Orçamento-base'!B60</f>
        <v>49</v>
      </c>
      <c r="C60" s="111">
        <f>IF('Orçamento-base'!C60&gt;0,'Orçamento-base'!C60,"")</f>
        <v>49</v>
      </c>
      <c r="D60" s="106" t="str">
        <f>IF('Orçamento-base'!G60&gt;0,'Orçamento-base'!G60,"")</f>
        <v xml:space="preserve">FILTRO SECADOR FORD/VW/IVECO/MERCEDES - DSF0202 CAMINHÃO IVECO IUW-3984 </v>
      </c>
      <c r="E60" s="182">
        <f>IF('Orçamento-base'!H60&gt;0,'Orçamento-base'!H60,"")</f>
        <v>3</v>
      </c>
      <c r="F60" s="106" t="str">
        <f>IF('Orçamento-base'!I60&gt;0,'Orçamento-base'!I60,"")</f>
        <v>pc</v>
      </c>
      <c r="G60" s="114">
        <v>131</v>
      </c>
      <c r="H60" s="106">
        <f t="shared" si="1"/>
        <v>393</v>
      </c>
      <c r="I60" s="98"/>
      <c r="J60" s="98"/>
      <c r="K60" s="46"/>
    </row>
    <row r="61" spans="1:11" x14ac:dyDescent="0.25">
      <c r="A61" s="111" t="str">
        <f>IF('Orçamento-base'!A61&gt;0,'Orçamento-base'!A61,"")</f>
        <v/>
      </c>
      <c r="B61" s="111">
        <f>'Orçamento-base'!B61</f>
        <v>50</v>
      </c>
      <c r="C61" s="111">
        <f>IF('Orçamento-base'!C61&gt;0,'Orçamento-base'!C61,"")</f>
        <v>50</v>
      </c>
      <c r="D61" s="106" t="str">
        <f>IF('Orçamento-base'!G61&gt;0,'Orçamento-base'!G61,"")</f>
        <v xml:space="preserve">FILTRO COMBUSTIVEL IVECO PSC 403/RC-376 CAMINHÃO IVECO IUW-3984 </v>
      </c>
      <c r="E61" s="182">
        <f>IF('Orçamento-base'!H61&gt;0,'Orçamento-base'!H61,"")</f>
        <v>3</v>
      </c>
      <c r="F61" s="106" t="str">
        <f>IF('Orçamento-base'!I61&gt;0,'Orçamento-base'!I61,"")</f>
        <v>pc</v>
      </c>
      <c r="G61" s="114">
        <v>49</v>
      </c>
      <c r="H61" s="106">
        <f>IFERROR(IF(E61*G61&lt;&gt;0,ROUND(ROUND(E61,4)*ROUND(G61,4),2),""),"")</f>
        <v>147</v>
      </c>
      <c r="I61" s="98"/>
      <c r="J61" s="98"/>
      <c r="K61" s="46"/>
    </row>
    <row r="62" spans="1:11" x14ac:dyDescent="0.25">
      <c r="A62" s="111" t="str">
        <f>IF('Orçamento-base'!A62&gt;0,'Orçamento-base'!A62,"")</f>
        <v/>
      </c>
      <c r="B62" s="111">
        <f>'Orçamento-base'!B62</f>
        <v>51</v>
      </c>
      <c r="C62" s="111">
        <f>IF('Orçamento-base'!C62&gt;0,'Orçamento-base'!C62,"")</f>
        <v>51</v>
      </c>
      <c r="D62" s="106" t="str">
        <f>IF('Orçamento-base'!G62&gt;0,'Orçamento-base'!G62,"")</f>
        <v xml:space="preserve">FILTRO SEPARADOR IVECO R120LJ-10M-AQII CAMINHÃO IVECO IUW-3984 </v>
      </c>
      <c r="E62" s="182">
        <f>IF('Orçamento-base'!H62&gt;0,'Orçamento-base'!H62,"")</f>
        <v>3</v>
      </c>
      <c r="F62" s="106" t="str">
        <f>IF('Orçamento-base'!I62&gt;0,'Orçamento-base'!I62,"")</f>
        <v>pc</v>
      </c>
      <c r="G62" s="114">
        <v>155</v>
      </c>
      <c r="H62" s="106">
        <f>IFERROR(IF(E62*G62&lt;&gt;0,ROUND(ROUND(E62,4)*ROUND(G62,4),2),""),"")</f>
        <v>465</v>
      </c>
      <c r="I62" s="98"/>
      <c r="J62" s="98"/>
      <c r="K62" s="46"/>
    </row>
    <row r="63" spans="1:11" x14ac:dyDescent="0.25">
      <c r="A63" s="111" t="str">
        <f>IF('Orçamento-base'!A63&gt;0,'Orçamento-base'!A63,"")</f>
        <v/>
      </c>
      <c r="B63" s="111">
        <f>'Orçamento-base'!B63</f>
        <v>52</v>
      </c>
      <c r="C63" s="111">
        <f>IF('Orçamento-base'!C63&gt;0,'Orçamento-base'!C63,"")</f>
        <v>52</v>
      </c>
      <c r="D63" s="106" t="str">
        <f>IF('Orçamento-base'!G63&gt;0,'Orçamento-base'!G63,"")</f>
        <v>FILTRO AR EXTERNO FORD CARGO 2629 - ARS 5376</v>
      </c>
      <c r="E63" s="182">
        <f>IF('Orçamento-base'!H63&gt;0,'Orçamento-base'!H63,"")</f>
        <v>3</v>
      </c>
      <c r="F63" s="106" t="str">
        <f>IF('Orçamento-base'!I63&gt;0,'Orçamento-base'!I63,"")</f>
        <v>pc</v>
      </c>
      <c r="G63" s="114">
        <v>203</v>
      </c>
      <c r="H63" s="106">
        <f t="shared" ref="H63:H72" si="2">IFERROR(IF(E63*G63&lt;&gt;0,ROUND(ROUND(E63,4)*ROUND(G63,4),2),""),"")</f>
        <v>609</v>
      </c>
      <c r="I63" s="98"/>
      <c r="J63" s="98"/>
      <c r="K63" s="46"/>
    </row>
    <row r="64" spans="1:11" x14ac:dyDescent="0.25">
      <c r="A64" s="111" t="str">
        <f>IF('Orçamento-base'!A64&gt;0,'Orçamento-base'!A64,"")</f>
        <v/>
      </c>
      <c r="B64" s="111">
        <f>'Orçamento-base'!B64</f>
        <v>53</v>
      </c>
      <c r="C64" s="111">
        <f>IF('Orçamento-base'!C64&gt;0,'Orçamento-base'!C64,"")</f>
        <v>53</v>
      </c>
      <c r="D64" s="106" t="str">
        <f>IF('Orçamento-base'!G64&gt;0,'Orçamento-base'!G64,"")</f>
        <v xml:space="preserve">FILTRO AR INTERNO FORD CARGO 2629 - ASR 376 CAMINHÃO FORD IYO-6227 </v>
      </c>
      <c r="E64" s="182">
        <f>IF('Orçamento-base'!H64&gt;0,'Orçamento-base'!H64,"")</f>
        <v>3</v>
      </c>
      <c r="F64" s="106" t="str">
        <f>IF('Orçamento-base'!I64&gt;0,'Orçamento-base'!I64,"")</f>
        <v>pc</v>
      </c>
      <c r="G64" s="114">
        <v>96</v>
      </c>
      <c r="H64" s="106">
        <f t="shared" si="2"/>
        <v>288</v>
      </c>
      <c r="I64" s="98"/>
      <c r="J64" s="98"/>
      <c r="K64" s="46"/>
    </row>
    <row r="65" spans="1:11" x14ac:dyDescent="0.25">
      <c r="A65" s="111" t="str">
        <f>IF('Orçamento-base'!A65&gt;0,'Orçamento-base'!A65,"")</f>
        <v/>
      </c>
      <c r="B65" s="111">
        <f>'Orçamento-base'!B65</f>
        <v>54</v>
      </c>
      <c r="C65" s="111">
        <f>IF('Orçamento-base'!C65&gt;0,'Orçamento-base'!C65,"")</f>
        <v>54</v>
      </c>
      <c r="D65" s="106" t="str">
        <f>IF('Orçamento-base'!G65&gt;0,'Orçamento-base'!G65,"")</f>
        <v xml:space="preserve">FILTRO LUBRIFICANTE FORD CARGO 2422/2629/IVECO - PSL 283 CAMINHÃO FORD IYO-6227 </v>
      </c>
      <c r="E65" s="182">
        <f>IF('Orçamento-base'!H65&gt;0,'Orçamento-base'!H65,"")</f>
        <v>5</v>
      </c>
      <c r="F65" s="106" t="str">
        <f>IF('Orçamento-base'!I65&gt;0,'Orçamento-base'!I65,"")</f>
        <v>pc</v>
      </c>
      <c r="G65" s="114">
        <v>62</v>
      </c>
      <c r="H65" s="106">
        <f t="shared" si="2"/>
        <v>310</v>
      </c>
      <c r="I65" s="98"/>
      <c r="J65" s="98"/>
      <c r="K65" s="46"/>
    </row>
    <row r="66" spans="1:11" x14ac:dyDescent="0.25">
      <c r="A66" s="111" t="str">
        <f>IF('Orçamento-base'!A66&gt;0,'Orçamento-base'!A66,"")</f>
        <v/>
      </c>
      <c r="B66" s="111">
        <f>'Orçamento-base'!B66</f>
        <v>55</v>
      </c>
      <c r="C66" s="111">
        <f>IF('Orçamento-base'!C66&gt;0,'Orçamento-base'!C66,"")</f>
        <v>55</v>
      </c>
      <c r="D66" s="106" t="str">
        <f>IF('Orçamento-base'!G66&gt;0,'Orçamento-base'!G66,"")</f>
        <v xml:space="preserve">FILTRO COMBUSTIVEL FORD CARGO 2629 - PSC 743 CAMINHÃO FORD IYO-6227 </v>
      </c>
      <c r="E66" s="182">
        <f>IF('Orçamento-base'!H66&gt;0,'Orçamento-base'!H66,"")</f>
        <v>3</v>
      </c>
      <c r="F66" s="106" t="str">
        <f>IF('Orçamento-base'!I66&gt;0,'Orçamento-base'!I66,"")</f>
        <v>pc</v>
      </c>
      <c r="G66" s="114">
        <v>63</v>
      </c>
      <c r="H66" s="106">
        <f t="shared" si="2"/>
        <v>189</v>
      </c>
      <c r="I66" s="98"/>
      <c r="J66" s="98"/>
      <c r="K66" s="46"/>
    </row>
    <row r="67" spans="1:11" x14ac:dyDescent="0.25">
      <c r="A67" s="111" t="str">
        <f>IF('Orçamento-base'!A67&gt;0,'Orçamento-base'!A67,"")</f>
        <v/>
      </c>
      <c r="B67" s="111">
        <f>'Orçamento-base'!B67</f>
        <v>56</v>
      </c>
      <c r="C67" s="111">
        <f>IF('Orçamento-base'!C67&gt;0,'Orçamento-base'!C67,"")</f>
        <v>56</v>
      </c>
      <c r="D67" s="106" t="str">
        <f>IF('Orçamento-base'!G67&gt;0,'Orçamento-base'!G67,"")</f>
        <v xml:space="preserve">FILTRO SEPARADOR FORD CARGO 2629 – RACOR S-3070 CAMINHÃO FORD IYO-6227 </v>
      </c>
      <c r="E67" s="182">
        <f>IF('Orçamento-base'!H67&gt;0,'Orçamento-base'!H67,"")</f>
        <v>3</v>
      </c>
      <c r="F67" s="106" t="str">
        <f>IF('Orçamento-base'!I67&gt;0,'Orçamento-base'!I67,"")</f>
        <v>pc</v>
      </c>
      <c r="G67" s="114">
        <v>99</v>
      </c>
      <c r="H67" s="106">
        <f t="shared" si="2"/>
        <v>297</v>
      </c>
      <c r="I67" s="98"/>
      <c r="J67" s="98"/>
      <c r="K67" s="46"/>
    </row>
    <row r="68" spans="1:11" x14ac:dyDescent="0.25">
      <c r="A68" s="111" t="str">
        <f>IF('Orçamento-base'!A68&gt;0,'Orçamento-base'!A68,"")</f>
        <v/>
      </c>
      <c r="B68" s="111">
        <f>'Orçamento-base'!B68</f>
        <v>57</v>
      </c>
      <c r="C68" s="111">
        <f>IF('Orçamento-base'!C68&gt;0,'Orçamento-base'!C68,"")</f>
        <v>57</v>
      </c>
      <c r="D68" s="106" t="str">
        <f>IF('Orçamento-base'!G68&gt;0,'Orçamento-base'!G68,"")</f>
        <v>FILTRO COMBUSTIVEL CAMINHAO MERCEDES R120-10MB-AQII</v>
      </c>
      <c r="E68" s="182">
        <f>IF('Orçamento-base'!H68&gt;0,'Orçamento-base'!H68,"")</f>
        <v>3</v>
      </c>
      <c r="F68" s="106" t="str">
        <f>IF('Orçamento-base'!I68&gt;0,'Orçamento-base'!I68,"")</f>
        <v>pc</v>
      </c>
      <c r="G68" s="114">
        <v>101</v>
      </c>
      <c r="H68" s="106">
        <f t="shared" si="2"/>
        <v>303</v>
      </c>
      <c r="I68" s="98"/>
      <c r="J68" s="98"/>
      <c r="K68" s="46"/>
    </row>
    <row r="69" spans="1:11" x14ac:dyDescent="0.25">
      <c r="A69" s="111" t="str">
        <f>IF('Orçamento-base'!A69&gt;0,'Orçamento-base'!A69,"")</f>
        <v/>
      </c>
      <c r="B69" s="111">
        <f>'Orçamento-base'!B69</f>
        <v>58</v>
      </c>
      <c r="C69" s="111">
        <f>IF('Orçamento-base'!C69&gt;0,'Orçamento-base'!C69,"")</f>
        <v>58</v>
      </c>
      <c r="D69" s="106" t="str">
        <f>IF('Orçamento-base'!G69&gt;0,'Orçamento-base'!G69,"")</f>
        <v xml:space="preserve">FILTRO LUBRIFICANTE CAMINHAO MERCEDES PEL2002 CAMINHÃO MERCEDES-BENZ IVR-3458 </v>
      </c>
      <c r="E69" s="182">
        <f>IF('Orçamento-base'!H69&gt;0,'Orçamento-base'!H69,"")</f>
        <v>5</v>
      </c>
      <c r="F69" s="106" t="str">
        <f>IF('Orçamento-base'!I69&gt;0,'Orçamento-base'!I69,"")</f>
        <v>pc</v>
      </c>
      <c r="G69" s="114">
        <v>28</v>
      </c>
      <c r="H69" s="106">
        <f t="shared" si="2"/>
        <v>140</v>
      </c>
      <c r="I69" s="98"/>
      <c r="J69" s="98"/>
      <c r="K69" s="46"/>
    </row>
    <row r="70" spans="1:11" x14ac:dyDescent="0.25">
      <c r="A70" s="111" t="str">
        <f>IF('Orçamento-base'!A70&gt;0,'Orçamento-base'!A70,"")</f>
        <v/>
      </c>
      <c r="B70" s="111">
        <f>'Orçamento-base'!B70</f>
        <v>59</v>
      </c>
      <c r="C70" s="111">
        <f>IF('Orçamento-base'!C70&gt;0,'Orçamento-base'!C70,"")</f>
        <v>59</v>
      </c>
      <c r="D70" s="106" t="str">
        <f>IF('Orçamento-base'!G70&gt;0,'Orçamento-base'!G70,"")</f>
        <v xml:space="preserve">FILTRO SECADOR FORD/VW/IVECO/MERCEDES - DSF0202  CAMINHÃO MERCEDES-BENZ IVR-3458 </v>
      </c>
      <c r="E70" s="182">
        <f>IF('Orçamento-base'!H70&gt;0,'Orçamento-base'!H70,"")</f>
        <v>2</v>
      </c>
      <c r="F70" s="106" t="str">
        <f>IF('Orçamento-base'!I70&gt;0,'Orçamento-base'!I70,"")</f>
        <v>pc</v>
      </c>
      <c r="G70" s="114">
        <v>133</v>
      </c>
      <c r="H70" s="106">
        <f t="shared" si="2"/>
        <v>266</v>
      </c>
      <c r="I70" s="98"/>
      <c r="J70" s="98"/>
      <c r="K70" s="46"/>
    </row>
    <row r="71" spans="1:11" x14ac:dyDescent="0.25">
      <c r="A71" s="111" t="str">
        <f>IF('Orçamento-base'!A71&gt;0,'Orçamento-base'!A71,"")</f>
        <v/>
      </c>
      <c r="B71" s="111">
        <f>'Orçamento-base'!B71</f>
        <v>60</v>
      </c>
      <c r="C71" s="111">
        <f>IF('Orçamento-base'!C71&gt;0,'Orçamento-base'!C71,"")</f>
        <v>60</v>
      </c>
      <c r="D71" s="106" t="str">
        <f>IF('Orçamento-base'!G71&gt;0,'Orçamento-base'!G71,"")</f>
        <v xml:space="preserve">FILTRO AR INTERNO FORD CARGO/15.180/MERCEDES - ASR 839 CAMINHÃO MERCEDES-BENZ IVR-3458 </v>
      </c>
      <c r="E71" s="182">
        <f>IF('Orçamento-base'!H71&gt;0,'Orçamento-base'!H71,"")</f>
        <v>3</v>
      </c>
      <c r="F71" s="106" t="str">
        <f>IF('Orçamento-base'!I71&gt;0,'Orçamento-base'!I71,"")</f>
        <v>pc</v>
      </c>
      <c r="G71" s="114">
        <v>46</v>
      </c>
      <c r="H71" s="106">
        <f t="shared" si="2"/>
        <v>138</v>
      </c>
      <c r="I71" s="98"/>
      <c r="J71" s="98"/>
      <c r="K71" s="46"/>
    </row>
    <row r="72" spans="1:11" x14ac:dyDescent="0.25">
      <c r="A72" s="111" t="str">
        <f>IF('Orçamento-base'!A72&gt;0,'Orçamento-base'!A72,"")</f>
        <v/>
      </c>
      <c r="B72" s="111">
        <f>'Orçamento-base'!B72</f>
        <v>61</v>
      </c>
      <c r="C72" s="111">
        <f>IF('Orçamento-base'!C72&gt;0,'Orçamento-base'!C72,"")</f>
        <v>61</v>
      </c>
      <c r="D72" s="106" t="str">
        <f>IF('Orçamento-base'!G72&gt;0,'Orçamento-base'!G72,"")</f>
        <v xml:space="preserve">FILTRO AR EXTERNO FORD CARGO 2422/15.180/MERCEDES - ARS 9839 CAMINHÃO MERCEDES-BENZ IVR-3458 </v>
      </c>
      <c r="E72" s="182">
        <f>IF('Orçamento-base'!H72&gt;0,'Orçamento-base'!H72,"")</f>
        <v>3</v>
      </c>
      <c r="F72" s="106" t="str">
        <f>IF('Orçamento-base'!I72&gt;0,'Orçamento-base'!I72,"")</f>
        <v>pc</v>
      </c>
      <c r="G72" s="114">
        <v>93</v>
      </c>
      <c r="H72" s="106">
        <f t="shared" si="2"/>
        <v>279</v>
      </c>
      <c r="I72" s="98"/>
      <c r="J72" s="98"/>
      <c r="K72" s="46"/>
    </row>
    <row r="73" spans="1:11" x14ac:dyDescent="0.25">
      <c r="A73" s="111" t="str">
        <f>IF('Orçamento-base'!A73&gt;0,'Orçamento-base'!A73,"")</f>
        <v/>
      </c>
      <c r="B73" s="111">
        <f>'Orçamento-base'!B73</f>
        <v>62</v>
      </c>
      <c r="C73" s="111">
        <f>IF('Orçamento-base'!C73&gt;0,'Orçamento-base'!C73,"")</f>
        <v>62</v>
      </c>
      <c r="D73" s="106" t="str">
        <f>IF('Orçamento-base'!G73&gt;0,'Orçamento-base'!G73,"")</f>
        <v xml:space="preserve">FILTRO AR CONDICIONADO RETRO JCB 332/A9113 RETROESCAVADEIRA JCB 4CX </v>
      </c>
      <c r="E73" s="182">
        <f>IF('Orçamento-base'!H73&gt;0,'Orçamento-base'!H73,"")</f>
        <v>2</v>
      </c>
      <c r="F73" s="106" t="str">
        <f>IF('Orçamento-base'!I73&gt;0,'Orçamento-base'!I73,"")</f>
        <v>pc</v>
      </c>
      <c r="G73" s="114">
        <v>281</v>
      </c>
      <c r="H73" s="106">
        <f>IFERROR(IF(E73*G73&lt;&gt;0,ROUND(ROUND(E73,4)*ROUND(G73,4),2),""),"")</f>
        <v>562</v>
      </c>
      <c r="I73" s="98"/>
      <c r="J73" s="98"/>
      <c r="K73" s="46"/>
    </row>
    <row r="74" spans="1:11" x14ac:dyDescent="0.25">
      <c r="A74" s="111" t="str">
        <f>IF('Orçamento-base'!A74&gt;0,'Orçamento-base'!A74,"")</f>
        <v/>
      </c>
      <c r="B74" s="111">
        <f>'Orçamento-base'!B74</f>
        <v>63</v>
      </c>
      <c r="C74" s="111">
        <f>IF('Orçamento-base'!C74&gt;0,'Orçamento-base'!C74,"")</f>
        <v>63</v>
      </c>
      <c r="D74" s="106" t="str">
        <f>IF('Orçamento-base'!G74&gt;0,'Orçamento-base'!G74,"")</f>
        <v xml:space="preserve">FILTRO AR CONDICIONADO RETRO JCB 332/F8191 RETROESCAVADEIRA JCB 4CX </v>
      </c>
      <c r="E74" s="182">
        <f>IF('Orçamento-base'!H74&gt;0,'Orçamento-base'!H74,"")</f>
        <v>2</v>
      </c>
      <c r="F74" s="106" t="str">
        <f>IF('Orçamento-base'!I74&gt;0,'Orçamento-base'!I74,"")</f>
        <v>pc</v>
      </c>
      <c r="G74" s="114">
        <v>194</v>
      </c>
      <c r="H74" s="106">
        <f>IFERROR(IF(E74*G74&lt;&gt;0,ROUND(ROUND(E74,4)*ROUND(G74,4),2),""),"")</f>
        <v>388</v>
      </c>
      <c r="I74" s="98"/>
      <c r="J74" s="98"/>
      <c r="K74" s="46"/>
    </row>
    <row r="75" spans="1:11" x14ac:dyDescent="0.25">
      <c r="A75" s="111" t="str">
        <f>IF('Orçamento-base'!A75&gt;0,'Orçamento-base'!A75,"")</f>
        <v/>
      </c>
      <c r="B75" s="111">
        <f>'Orçamento-base'!B75</f>
        <v>64</v>
      </c>
      <c r="C75" s="111">
        <f>IF('Orçamento-base'!C75&gt;0,'Orçamento-base'!C75,"")</f>
        <v>64</v>
      </c>
      <c r="D75" s="106" t="str">
        <f>IF('Orçamento-base'!G75&gt;0,'Orçamento-base'!G75,"")</f>
        <v xml:space="preserve">FILTRO TRANSMISSAO RETRO JCB 581/R5206 RETROESCAVADEIRA JCB 4CX </v>
      </c>
      <c r="E75" s="182">
        <f>IF('Orçamento-base'!H75&gt;0,'Orçamento-base'!H75,"")</f>
        <v>2</v>
      </c>
      <c r="F75" s="106" t="str">
        <f>IF('Orçamento-base'!I75&gt;0,'Orçamento-base'!I75,"")</f>
        <v>pc</v>
      </c>
      <c r="G75" s="114">
        <v>194</v>
      </c>
      <c r="H75" s="106">
        <f t="shared" ref="H75:H107" si="3">IFERROR(IF(E75*G75&lt;&gt;0,ROUND(ROUND(E75,4)*ROUND(G75,4),2),""),"")</f>
        <v>388</v>
      </c>
      <c r="I75" s="98"/>
      <c r="J75" s="98"/>
      <c r="K75" s="46"/>
    </row>
    <row r="76" spans="1:11" x14ac:dyDescent="0.25">
      <c r="A76" s="111" t="str">
        <f>IF('Orçamento-base'!A76&gt;0,'Orçamento-base'!A76,"")</f>
        <v/>
      </c>
      <c r="B76" s="111">
        <f>'Orçamento-base'!B76</f>
        <v>65</v>
      </c>
      <c r="C76" s="111">
        <f>IF('Orçamento-base'!C76&gt;0,'Orçamento-base'!C76,"")</f>
        <v>65</v>
      </c>
      <c r="D76" s="106" t="str">
        <f>IF('Orçamento-base'!G76&gt;0,'Orçamento-base'!G76,"")</f>
        <v xml:space="preserve">FILTRO HIDRAULICO RETRO JCB 32/925346 RETROESCAVADEIRA JCB 4CX </v>
      </c>
      <c r="E76" s="182">
        <f>IF('Orçamento-base'!H76&gt;0,'Orçamento-base'!H76,"")</f>
        <v>2</v>
      </c>
      <c r="F76" s="106" t="str">
        <f>IF('Orçamento-base'!I76&gt;0,'Orçamento-base'!I76,"")</f>
        <v>pc</v>
      </c>
      <c r="G76" s="114">
        <v>335</v>
      </c>
      <c r="H76" s="106">
        <f t="shared" si="3"/>
        <v>670</v>
      </c>
      <c r="I76" s="98"/>
      <c r="J76" s="98"/>
      <c r="K76" s="46"/>
    </row>
    <row r="77" spans="1:11" x14ac:dyDescent="0.25">
      <c r="A77" s="111" t="str">
        <f>IF('Orçamento-base'!A77&gt;0,'Orçamento-base'!A77,"")</f>
        <v/>
      </c>
      <c r="B77" s="111">
        <f>'Orçamento-base'!B77</f>
        <v>66</v>
      </c>
      <c r="C77" s="111">
        <f>IF('Orçamento-base'!C77&gt;0,'Orçamento-base'!C77,"")</f>
        <v>66</v>
      </c>
      <c r="D77" s="106" t="str">
        <f>IF('Orçamento-base'!G77&gt;0,'Orçamento-base'!G77,"")</f>
        <v xml:space="preserve">FILTRO SEPARADOR RETRO JCB 320/A7120 - P551424 RETROESCAVADEIRA JCB 4CX </v>
      </c>
      <c r="E77" s="182">
        <f>IF('Orçamento-base'!H77&gt;0,'Orçamento-base'!H77,"")</f>
        <v>3</v>
      </c>
      <c r="F77" s="106" t="str">
        <f>IF('Orçamento-base'!I77&gt;0,'Orçamento-base'!I77,"")</f>
        <v>pc</v>
      </c>
      <c r="G77" s="114">
        <v>132</v>
      </c>
      <c r="H77" s="106">
        <f t="shared" si="3"/>
        <v>396</v>
      </c>
      <c r="I77" s="98"/>
      <c r="J77" s="98"/>
      <c r="K77" s="46"/>
    </row>
    <row r="78" spans="1:11" x14ac:dyDescent="0.25">
      <c r="A78" s="111" t="str">
        <f>IF('Orçamento-base'!A78&gt;0,'Orçamento-base'!A78,"")</f>
        <v/>
      </c>
      <c r="B78" s="111">
        <f>'Orçamento-base'!B78</f>
        <v>67</v>
      </c>
      <c r="C78" s="111">
        <f>IF('Orçamento-base'!C78&gt;0,'Orçamento-base'!C78,"")</f>
        <v>67</v>
      </c>
      <c r="D78" s="106" t="str">
        <f>IF('Orçamento-base'!G78&gt;0,'Orçamento-base'!G78,"")</f>
        <v xml:space="preserve">FILTRO COMBUSTIVEL RETRO JCB 320/A7170 RETROESCAVADEIRA JCB 4CX </v>
      </c>
      <c r="E78" s="182">
        <f>IF('Orçamento-base'!H78&gt;0,'Orçamento-base'!H78,"")</f>
        <v>3</v>
      </c>
      <c r="F78" s="106" t="str">
        <f>IF('Orçamento-base'!I78&gt;0,'Orçamento-base'!I78,"")</f>
        <v>pc</v>
      </c>
      <c r="G78" s="114">
        <v>86</v>
      </c>
      <c r="H78" s="106">
        <f t="shared" si="3"/>
        <v>258</v>
      </c>
      <c r="I78" s="98"/>
      <c r="J78" s="98"/>
      <c r="K78" s="46"/>
    </row>
    <row r="79" spans="1:11" x14ac:dyDescent="0.25">
      <c r="A79" s="111" t="str">
        <f>IF('Orçamento-base'!A79&gt;0,'Orçamento-base'!A79,"")</f>
        <v/>
      </c>
      <c r="B79" s="111">
        <f>'Orçamento-base'!B79</f>
        <v>68</v>
      </c>
      <c r="C79" s="111">
        <f>IF('Orçamento-base'!C79&gt;0,'Orçamento-base'!C79,"")</f>
        <v>68</v>
      </c>
      <c r="D79" s="106" t="str">
        <f>IF('Orçamento-base'!G79&gt;0,'Orçamento-base'!G79,"")</f>
        <v xml:space="preserve">FILTRO LUBRIFICANTE RETRO JCB 320/B4420 RETROESCAVADEIRA JCB 4CX </v>
      </c>
      <c r="E79" s="182">
        <f>IF('Orçamento-base'!H79&gt;0,'Orçamento-base'!H79,"")</f>
        <v>5</v>
      </c>
      <c r="F79" s="106" t="str">
        <f>IF('Orçamento-base'!I79&gt;0,'Orçamento-base'!I79,"")</f>
        <v>pc</v>
      </c>
      <c r="G79" s="114">
        <v>80</v>
      </c>
      <c r="H79" s="106">
        <f t="shared" si="3"/>
        <v>400</v>
      </c>
      <c r="I79" s="98"/>
      <c r="J79" s="98"/>
      <c r="K79" s="46"/>
    </row>
    <row r="80" spans="1:11" x14ac:dyDescent="0.25">
      <c r="A80" s="111" t="str">
        <f>IF('Orçamento-base'!A80&gt;0,'Orçamento-base'!A80,"")</f>
        <v/>
      </c>
      <c r="B80" s="111">
        <f>'Orçamento-base'!B80</f>
        <v>69</v>
      </c>
      <c r="C80" s="111">
        <f>IF('Orçamento-base'!C80&gt;0,'Orçamento-base'!C80,"")</f>
        <v>69</v>
      </c>
      <c r="D80" s="106" t="str">
        <f>IF('Orçamento-base'!G80&gt;0,'Orçamento-base'!G80,"")</f>
        <v xml:space="preserve">FILTRO AR INTERNO RETRO JCB 32/925683 RETROESCAVADEIRA JCB 4CX </v>
      </c>
      <c r="E80" s="182">
        <f>IF('Orçamento-base'!H80&gt;0,'Orçamento-base'!H80,"")</f>
        <v>3</v>
      </c>
      <c r="F80" s="106" t="str">
        <f>IF('Orçamento-base'!I80&gt;0,'Orçamento-base'!I80,"")</f>
        <v>pc</v>
      </c>
      <c r="G80" s="114">
        <v>98</v>
      </c>
      <c r="H80" s="106">
        <f t="shared" si="3"/>
        <v>294</v>
      </c>
      <c r="I80" s="98"/>
      <c r="J80" s="98"/>
      <c r="K80" s="46"/>
    </row>
    <row r="81" spans="1:11" x14ac:dyDescent="0.25">
      <c r="A81" s="111" t="str">
        <f>IF('Orçamento-base'!A81&gt;0,'Orçamento-base'!A81,"")</f>
        <v/>
      </c>
      <c r="B81" s="111">
        <f>'Orçamento-base'!B81</f>
        <v>70</v>
      </c>
      <c r="C81" s="111">
        <f>IF('Orçamento-base'!C81&gt;0,'Orçamento-base'!C81,"")</f>
        <v>70</v>
      </c>
      <c r="D81" s="106" t="str">
        <f>IF('Orçamento-base'!G81&gt;0,'Orçamento-base'!G81,"")</f>
        <v xml:space="preserve">FILTRO AR EXTERNO RETRO JCB 32/925682 RETROESCAVADEIRA JCB 4CX </v>
      </c>
      <c r="E81" s="182">
        <f>IF('Orçamento-base'!H81&gt;0,'Orçamento-base'!H81,"")</f>
        <v>3</v>
      </c>
      <c r="F81" s="106" t="str">
        <f>IF('Orçamento-base'!I81&gt;0,'Orçamento-base'!I81,"")</f>
        <v>pc</v>
      </c>
      <c r="G81" s="114">
        <v>225</v>
      </c>
      <c r="H81" s="106">
        <f t="shared" si="3"/>
        <v>675</v>
      </c>
      <c r="I81" s="98"/>
      <c r="J81" s="98"/>
      <c r="K81" s="46"/>
    </row>
    <row r="82" spans="1:11" x14ac:dyDescent="0.25">
      <c r="A82" s="111" t="str">
        <f>IF('Orçamento-base'!A82&gt;0,'Orçamento-base'!A82,"")</f>
        <v/>
      </c>
      <c r="B82" s="111">
        <f>'Orçamento-base'!B82</f>
        <v>71</v>
      </c>
      <c r="C82" s="111">
        <f>IF('Orçamento-base'!C82&gt;0,'Orçamento-base'!C82,"")</f>
        <v>71</v>
      </c>
      <c r="D82" s="106" t="str">
        <f>IF('Orçamento-base'!G82&gt;0,'Orçamento-base'!G82,"")</f>
        <v xml:space="preserve">FILTRO AR EXTERNO RETRO MULLER - B95B - P828889 / ARS8889 RETROESCAVADEIRA MULLER MR406DV </v>
      </c>
      <c r="E82" s="182">
        <f>IF('Orçamento-base'!H82&gt;0,'Orçamento-base'!H82,"")</f>
        <v>3</v>
      </c>
      <c r="F82" s="106" t="str">
        <f>IF('Orçamento-base'!I82&gt;0,'Orçamento-base'!I82,"")</f>
        <v>pc</v>
      </c>
      <c r="G82" s="114">
        <v>94</v>
      </c>
      <c r="H82" s="106">
        <f t="shared" si="3"/>
        <v>282</v>
      </c>
      <c r="I82" s="98"/>
      <c r="J82" s="98"/>
      <c r="K82" s="46"/>
    </row>
    <row r="83" spans="1:11" x14ac:dyDescent="0.25">
      <c r="A83" s="111" t="str">
        <f>IF('Orçamento-base'!A83&gt;0,'Orçamento-base'!A83,"")</f>
        <v/>
      </c>
      <c r="B83" s="111">
        <f>'Orçamento-base'!B83</f>
        <v>72</v>
      </c>
      <c r="C83" s="111">
        <f>IF('Orçamento-base'!C83&gt;0,'Orçamento-base'!C83,"")</f>
        <v>72</v>
      </c>
      <c r="D83" s="106" t="str">
        <f>IF('Orçamento-base'!G83&gt;0,'Orçamento-base'!G83,"")</f>
        <v xml:space="preserve">FILTRO AR INTERNO RETRO MULLER - B95B - P829333 / ASR889 RETROESCAVADEIRA MULLER MR406DV </v>
      </c>
      <c r="E83" s="182">
        <f>IF('Orçamento-base'!H83&gt;0,'Orçamento-base'!H83,"")</f>
        <v>3</v>
      </c>
      <c r="F83" s="106" t="str">
        <f>IF('Orçamento-base'!I83&gt;0,'Orçamento-base'!I83,"")</f>
        <v>pc</v>
      </c>
      <c r="G83" s="114">
        <v>69</v>
      </c>
      <c r="H83" s="106">
        <f t="shared" si="3"/>
        <v>207</v>
      </c>
      <c r="I83" s="98"/>
      <c r="J83" s="98"/>
      <c r="K83" s="46"/>
    </row>
    <row r="84" spans="1:11" x14ac:dyDescent="0.25">
      <c r="A84" s="111" t="str">
        <f>IF('Orçamento-base'!A84&gt;0,'Orçamento-base'!A84,"")</f>
        <v/>
      </c>
      <c r="B84" s="111">
        <f>'Orçamento-base'!B84</f>
        <v>73</v>
      </c>
      <c r="C84" s="111">
        <f>IF('Orçamento-base'!C84&gt;0,'Orçamento-base'!C84,"")</f>
        <v>73</v>
      </c>
      <c r="D84" s="106" t="str">
        <f>IF('Orçamento-base'!G84&gt;0,'Orçamento-base'!G84,"")</f>
        <v xml:space="preserve">FILTRO COMBUSTIVEL RETRO MULLER PEC3154/1R1804/REC154 RETROESCAVADEIRA MULLER MR406DV </v>
      </c>
      <c r="E84" s="182">
        <f>IF('Orçamento-base'!H84&gt;0,'Orçamento-base'!H84,"")</f>
        <v>5</v>
      </c>
      <c r="F84" s="106" t="str">
        <f>IF('Orçamento-base'!I84&gt;0,'Orçamento-base'!I84,"")</f>
        <v>pc</v>
      </c>
      <c r="G84" s="114">
        <v>89</v>
      </c>
      <c r="H84" s="106">
        <f t="shared" si="3"/>
        <v>445</v>
      </c>
      <c r="I84" s="98"/>
      <c r="J84" s="98"/>
      <c r="K84" s="46"/>
    </row>
    <row r="85" spans="1:11" x14ac:dyDescent="0.25">
      <c r="A85" s="111" t="str">
        <f>IF('Orçamento-base'!A85&gt;0,'Orçamento-base'!A85,"")</f>
        <v/>
      </c>
      <c r="B85" s="111">
        <f>'Orçamento-base'!B85</f>
        <v>74</v>
      </c>
      <c r="C85" s="111">
        <f>IF('Orçamento-base'!C85&gt;0,'Orçamento-base'!C85,"")</f>
        <v>74</v>
      </c>
      <c r="D85" s="106" t="str">
        <f>IF('Orçamento-base'!G85&gt;0,'Orçamento-base'!G85,"")</f>
        <v xml:space="preserve">FILTRO LUBRIFICANTE RETRO MULLER PSL675 RETROESCAVADEIRA MULLER MR406DV </v>
      </c>
      <c r="E85" s="182">
        <f>IF('Orçamento-base'!H85&gt;0,'Orçamento-base'!H85,"")</f>
        <v>5</v>
      </c>
      <c r="F85" s="106" t="str">
        <f>IF('Orçamento-base'!I85&gt;0,'Orçamento-base'!I85,"")</f>
        <v>pc</v>
      </c>
      <c r="G85" s="114">
        <v>42</v>
      </c>
      <c r="H85" s="106">
        <f t="shared" si="3"/>
        <v>210</v>
      </c>
      <c r="I85" s="98"/>
      <c r="J85" s="98"/>
      <c r="K85" s="46"/>
    </row>
    <row r="86" spans="1:11" x14ac:dyDescent="0.25">
      <c r="A86" s="111" t="str">
        <f>IF('Orçamento-base'!A86&gt;0,'Orçamento-base'!A86,"")</f>
        <v/>
      </c>
      <c r="B86" s="111">
        <f>'Orçamento-base'!B86</f>
        <v>75</v>
      </c>
      <c r="C86" s="111">
        <f>IF('Orçamento-base'!C86&gt;0,'Orçamento-base'!C86,"")</f>
        <v>75</v>
      </c>
      <c r="D86" s="106" t="str">
        <f>IF('Orçamento-base'!G86&gt;0,'Orçamento-base'!G86,"")</f>
        <v xml:space="preserve">FILTRO SEPARADOR RETRO MULLER R26A50 RETROESCAVADEIRA MULLER MR406DV </v>
      </c>
      <c r="E86" s="182">
        <f>IF('Orçamento-base'!H86&gt;0,'Orçamento-base'!H86,"")</f>
        <v>3</v>
      </c>
      <c r="F86" s="106" t="str">
        <f>IF('Orçamento-base'!I86&gt;0,'Orçamento-base'!I86,"")</f>
        <v>pc</v>
      </c>
      <c r="G86" s="114">
        <v>71</v>
      </c>
      <c r="H86" s="106">
        <f t="shared" si="3"/>
        <v>213</v>
      </c>
      <c r="I86" s="98"/>
      <c r="J86" s="98"/>
      <c r="K86" s="46"/>
    </row>
    <row r="87" spans="1:11" x14ac:dyDescent="0.25">
      <c r="A87" s="111" t="str">
        <f>IF('Orçamento-base'!A87&gt;0,'Orçamento-base'!A87,"")</f>
        <v/>
      </c>
      <c r="B87" s="111">
        <f>'Orçamento-base'!B87</f>
        <v>76</v>
      </c>
      <c r="C87" s="111">
        <f>IF('Orçamento-base'!C87&gt;0,'Orçamento-base'!C87,"")</f>
        <v>76</v>
      </c>
      <c r="D87" s="106" t="str">
        <f>IF('Orçamento-base'!G87&gt;0,'Orçamento-base'!G87,"")</f>
        <v xml:space="preserve">FILTRO LUBRIFICANTE TRATOR MF 291/292 REF. PSL900 TRATOR MASSEY FERGUSSON </v>
      </c>
      <c r="E87" s="182">
        <f>IF('Orçamento-base'!H87&gt;0,'Orçamento-base'!H87,"")</f>
        <v>5</v>
      </c>
      <c r="F87" s="106" t="str">
        <f>IF('Orçamento-base'!I87&gt;0,'Orçamento-base'!I87,"")</f>
        <v>pc</v>
      </c>
      <c r="G87" s="114">
        <v>36</v>
      </c>
      <c r="H87" s="106">
        <f t="shared" si="3"/>
        <v>180</v>
      </c>
      <c r="I87" s="98"/>
      <c r="J87" s="98"/>
      <c r="K87" s="46"/>
    </row>
    <row r="88" spans="1:11" x14ac:dyDescent="0.25">
      <c r="A88" s="111" t="str">
        <f>IF('Orçamento-base'!A88&gt;0,'Orçamento-base'!A88,"")</f>
        <v/>
      </c>
      <c r="B88" s="111">
        <f>'Orçamento-base'!B88</f>
        <v>77</v>
      </c>
      <c r="C88" s="111">
        <f>IF('Orçamento-base'!C88&gt;0,'Orçamento-base'!C88,"")</f>
        <v>77</v>
      </c>
      <c r="D88" s="106" t="str">
        <f>IF('Orçamento-base'!G88&gt;0,'Orçamento-base'!G88,"")</f>
        <v xml:space="preserve">FILTRO COMBUSTIVEL RETRO MULLER PEC3154/1R1804/REC154TRATOR MASSEY FERGUSSON </v>
      </c>
      <c r="E88" s="182">
        <f>IF('Orçamento-base'!H88&gt;0,'Orçamento-base'!H88,"")</f>
        <v>5</v>
      </c>
      <c r="F88" s="106" t="str">
        <f>IF('Orçamento-base'!I88&gt;0,'Orçamento-base'!I88,"")</f>
        <v>pc</v>
      </c>
      <c r="G88" s="114">
        <v>90</v>
      </c>
      <c r="H88" s="106">
        <f t="shared" si="3"/>
        <v>450</v>
      </c>
      <c r="I88" s="98"/>
      <c r="J88" s="98"/>
      <c r="K88" s="46"/>
    </row>
    <row r="89" spans="1:11" x14ac:dyDescent="0.25">
      <c r="A89" s="111" t="str">
        <f>IF('Orçamento-base'!A89&gt;0,'Orçamento-base'!A89,"")</f>
        <v/>
      </c>
      <c r="B89" s="111">
        <f>'Orçamento-base'!B89</f>
        <v>78</v>
      </c>
      <c r="C89" s="111">
        <f>IF('Orçamento-base'!C89&gt;0,'Orçamento-base'!C89,"")</f>
        <v>78</v>
      </c>
      <c r="D89" s="106" t="str">
        <f>IF('Orçamento-base'!G89&gt;0,'Orçamento-base'!G89,"")</f>
        <v xml:space="preserve">FILTRO COMBUSTIVEL TRATOR MF 291/292 REF. PSC 496 TRATOR MASSEY FERGUSSON </v>
      </c>
      <c r="E89" s="182">
        <f>IF('Orçamento-base'!H89&gt;0,'Orçamento-base'!H89,"")</f>
        <v>5</v>
      </c>
      <c r="F89" s="106" t="str">
        <f>IF('Orçamento-base'!I89&gt;0,'Orçamento-base'!I89,"")</f>
        <v>pc</v>
      </c>
      <c r="G89" s="114">
        <v>41</v>
      </c>
      <c r="H89" s="106">
        <f t="shared" si="3"/>
        <v>205</v>
      </c>
      <c r="I89" s="98"/>
      <c r="J89" s="98"/>
      <c r="K89" s="46"/>
    </row>
    <row r="90" spans="1:11" x14ac:dyDescent="0.25">
      <c r="A90" s="111" t="str">
        <f>IF('Orçamento-base'!A90&gt;0,'Orçamento-base'!A90,"")</f>
        <v/>
      </c>
      <c r="B90" s="111">
        <f>'Orçamento-base'!B90</f>
        <v>79</v>
      </c>
      <c r="C90" s="111">
        <f>IF('Orçamento-base'!C90&gt;0,'Orçamento-base'!C90,"")</f>
        <v>79</v>
      </c>
      <c r="D90" s="106" t="str">
        <f>IF('Orçamento-base'!G90&gt;0,'Orçamento-base'!G90,"")</f>
        <v xml:space="preserve">FILTRO AR INTERNO TRATOR MF 291/292 REF. ASR 807TRATOR MASSEY FERGUSSON </v>
      </c>
      <c r="E90" s="182">
        <f>IF('Orçamento-base'!H90&gt;0,'Orçamento-base'!H90,"")</f>
        <v>5</v>
      </c>
      <c r="F90" s="106" t="str">
        <f>IF('Orçamento-base'!I90&gt;0,'Orçamento-base'!I90,"")</f>
        <v>pc</v>
      </c>
      <c r="G90" s="114">
        <v>47</v>
      </c>
      <c r="H90" s="106">
        <f t="shared" si="3"/>
        <v>235</v>
      </c>
      <c r="I90" s="98"/>
      <c r="J90" s="98"/>
      <c r="K90" s="46"/>
    </row>
    <row r="91" spans="1:11" x14ac:dyDescent="0.25">
      <c r="A91" s="111" t="str">
        <f>IF('Orçamento-base'!A91&gt;0,'Orçamento-base'!A91,"")</f>
        <v/>
      </c>
      <c r="B91" s="111">
        <f>'Orçamento-base'!B91</f>
        <v>80</v>
      </c>
      <c r="C91" s="111">
        <f>IF('Orçamento-base'!C91&gt;0,'Orçamento-base'!C91,"")</f>
        <v>80</v>
      </c>
      <c r="D91" s="106" t="str">
        <f>IF('Orçamento-base'!G91&gt;0,'Orçamento-base'!G91,"")</f>
        <v xml:space="preserve">FILTRO AR EXTERNO TRATOR MF 291/292 REF. ARS 8842TRATOR MASSEY FERGUSSON </v>
      </c>
      <c r="E91" s="182">
        <f>IF('Orçamento-base'!H91&gt;0,'Orçamento-base'!H91,"")</f>
        <v>5</v>
      </c>
      <c r="F91" s="106" t="str">
        <f>IF('Orçamento-base'!I91&gt;0,'Orçamento-base'!I91,"")</f>
        <v>pc</v>
      </c>
      <c r="G91" s="114">
        <v>50</v>
      </c>
      <c r="H91" s="106">
        <f t="shared" si="3"/>
        <v>250</v>
      </c>
      <c r="I91" s="98"/>
      <c r="J91" s="98"/>
      <c r="K91" s="46"/>
    </row>
    <row r="92" spans="1:11" x14ac:dyDescent="0.25">
      <c r="A92" s="111" t="str">
        <f>IF('Orçamento-base'!A92&gt;0,'Orçamento-base'!A92,"")</f>
        <v/>
      </c>
      <c r="B92" s="111">
        <f>'Orçamento-base'!B92</f>
        <v>81</v>
      </c>
      <c r="C92" s="111">
        <f>IF('Orçamento-base'!C92&gt;0,'Orçamento-base'!C92,"")</f>
        <v>81</v>
      </c>
      <c r="D92" s="106" t="str">
        <f>IF('Orçamento-base'!G92&gt;0,'Orçamento-base'!G92,"")</f>
        <v>FILTRO LUBRIFICANTE TM1 KA/FOCUS</v>
      </c>
      <c r="E92" s="182">
        <f>IF('Orçamento-base'!H92&gt;0,'Orçamento-base'!H92,"")</f>
        <v>5</v>
      </c>
      <c r="F92" s="106" t="str">
        <f>IF('Orçamento-base'!I92&gt;0,'Orçamento-base'!I92,"")</f>
        <v>pc</v>
      </c>
      <c r="G92" s="114">
        <v>12</v>
      </c>
      <c r="H92" s="106">
        <f t="shared" si="3"/>
        <v>60</v>
      </c>
      <c r="I92" s="98"/>
      <c r="J92" s="98"/>
      <c r="K92" s="46"/>
    </row>
    <row r="93" spans="1:11" x14ac:dyDescent="0.25">
      <c r="A93" s="111" t="str">
        <f>IF('Orçamento-base'!A93&gt;0,'Orçamento-base'!A93,"")</f>
        <v/>
      </c>
      <c r="B93" s="111">
        <f>'Orçamento-base'!B93</f>
        <v>82</v>
      </c>
      <c r="C93" s="111">
        <f>IF('Orçamento-base'!C93&gt;0,'Orçamento-base'!C93,"")</f>
        <v>82</v>
      </c>
      <c r="D93" s="106" t="str">
        <f>IF('Orçamento-base'!G93&gt;0,'Orçamento-base'!G93,"")</f>
        <v>FILTRO LUBRIFICANTE PSL 560 GOL/SAVEIRO/FOX</v>
      </c>
      <c r="E93" s="182">
        <f>IF('Orçamento-base'!H93&gt;0,'Orçamento-base'!H93,"")</f>
        <v>10</v>
      </c>
      <c r="F93" s="106" t="str">
        <f>IF('Orçamento-base'!I93&gt;0,'Orçamento-base'!I93,"")</f>
        <v>pc</v>
      </c>
      <c r="G93" s="114">
        <v>13</v>
      </c>
      <c r="H93" s="106">
        <f t="shared" si="3"/>
        <v>130</v>
      </c>
      <c r="I93" s="98"/>
      <c r="J93" s="98"/>
      <c r="K93" s="46"/>
    </row>
    <row r="94" spans="1:11" x14ac:dyDescent="0.25">
      <c r="A94" s="111" t="str">
        <f>IF('Orçamento-base'!A94&gt;0,'Orçamento-base'!A94,"")</f>
        <v/>
      </c>
      <c r="B94" s="111">
        <f>'Orçamento-base'!B94</f>
        <v>83</v>
      </c>
      <c r="C94" s="111">
        <f>IF('Orçamento-base'!C94&gt;0,'Orçamento-base'!C94,"")</f>
        <v>83</v>
      </c>
      <c r="D94" s="106" t="str">
        <f>IF('Orçamento-base'!G94&gt;0,'Orçamento-base'!G94,"")</f>
        <v>FILTRO LUBRIFICANTE TM3 SPIN EDUCAÇÃO E DESPORTO</v>
      </c>
      <c r="E94" s="182">
        <f>IF('Orçamento-base'!H94&gt;0,'Orçamento-base'!H94,"")</f>
        <v>5</v>
      </c>
      <c r="F94" s="106" t="str">
        <f>IF('Orçamento-base'!I94&gt;0,'Orçamento-base'!I94,"")</f>
        <v>pc</v>
      </c>
      <c r="G94" s="114">
        <v>11</v>
      </c>
      <c r="H94" s="106">
        <f t="shared" si="3"/>
        <v>55</v>
      </c>
      <c r="I94" s="98"/>
      <c r="J94" s="98"/>
      <c r="K94" s="46"/>
    </row>
    <row r="95" spans="1:11" x14ac:dyDescent="0.25">
      <c r="A95" s="111" t="str">
        <f>IF('Orçamento-base'!A95&gt;0,'Orçamento-base'!A95,"")</f>
        <v/>
      </c>
      <c r="B95" s="111">
        <f>'Orçamento-base'!B95</f>
        <v>84</v>
      </c>
      <c r="C95" s="111">
        <f>IF('Orçamento-base'!C95&gt;0,'Orçamento-base'!C95,"")</f>
        <v>84</v>
      </c>
      <c r="D95" s="106" t="str">
        <f>IF('Orçamento-base'!G95&gt;0,'Orçamento-base'!G95,"")</f>
        <v>FILTRO LUBRIFICANTE PEL311  SPRINTER VANS</v>
      </c>
      <c r="E95" s="182">
        <f>IF('Orçamento-base'!H95&gt;0,'Orçamento-base'!H95,"")</f>
        <v>10</v>
      </c>
      <c r="F95" s="106" t="str">
        <f>IF('Orçamento-base'!I95&gt;0,'Orçamento-base'!I95,"")</f>
        <v>pc</v>
      </c>
      <c r="G95" s="114">
        <v>16</v>
      </c>
      <c r="H95" s="106">
        <f t="shared" si="3"/>
        <v>160</v>
      </c>
      <c r="I95" s="98"/>
      <c r="J95" s="98"/>
      <c r="K95" s="46"/>
    </row>
    <row r="96" spans="1:11" x14ac:dyDescent="0.25">
      <c r="A96" s="111" t="str">
        <f>IF('Orçamento-base'!A96&gt;0,'Orçamento-base'!A96,"")</f>
        <v/>
      </c>
      <c r="B96" s="111">
        <f>'Orçamento-base'!B96</f>
        <v>85</v>
      </c>
      <c r="C96" s="111">
        <f>IF('Orçamento-base'!C96&gt;0,'Orçamento-base'!C96,"")</f>
        <v>85</v>
      </c>
      <c r="D96" s="106" t="str">
        <f>IF('Orçamento-base'!G96&gt;0,'Orçamento-base'!G96,"")</f>
        <v xml:space="preserve">FILTRO LUBRIFICANTE ONIBUS MERCEDES PEL2003 ONIBUS IUZ-3173 </v>
      </c>
      <c r="E96" s="182">
        <f>IF('Orçamento-base'!H96&gt;0,'Orçamento-base'!H96,"")</f>
        <v>5</v>
      </c>
      <c r="F96" s="106" t="str">
        <f>IF('Orçamento-base'!I96&gt;0,'Orçamento-base'!I96,"")</f>
        <v>pc</v>
      </c>
      <c r="G96" s="114">
        <v>24</v>
      </c>
      <c r="H96" s="106">
        <f t="shared" si="3"/>
        <v>120</v>
      </c>
      <c r="I96" s="98"/>
      <c r="J96" s="98"/>
      <c r="K96" s="46"/>
    </row>
    <row r="97" spans="1:11" x14ac:dyDescent="0.25">
      <c r="A97" s="111" t="str">
        <f>IF('Orçamento-base'!A97&gt;0,'Orçamento-base'!A97,"")</f>
        <v/>
      </c>
      <c r="B97" s="111">
        <f>'Orçamento-base'!B97</f>
        <v>86</v>
      </c>
      <c r="C97" s="111">
        <f>IF('Orçamento-base'!C97&gt;0,'Orçamento-base'!C97,"")</f>
        <v>86</v>
      </c>
      <c r="D97" s="106" t="str">
        <f>IF('Orçamento-base'!G97&gt;0,'Orçamento-base'!G97,"")</f>
        <v xml:space="preserve">FILTRO AR EXTERNO ONIBUS MERCEDES ARS9838 ONIBUS IUZ-3173 </v>
      </c>
      <c r="E97" s="182">
        <f>IF('Orçamento-base'!H97&gt;0,'Orçamento-base'!H97,"")</f>
        <v>3</v>
      </c>
      <c r="F97" s="106" t="str">
        <f>IF('Orçamento-base'!I97&gt;0,'Orçamento-base'!I97,"")</f>
        <v>pc</v>
      </c>
      <c r="G97" s="114">
        <v>78</v>
      </c>
      <c r="H97" s="106">
        <f t="shared" si="3"/>
        <v>234</v>
      </c>
      <c r="I97" s="98"/>
      <c r="J97" s="98"/>
      <c r="K97" s="46"/>
    </row>
    <row r="98" spans="1:11" x14ac:dyDescent="0.25">
      <c r="A98" s="111" t="str">
        <f>IF('Orçamento-base'!A98&gt;0,'Orçamento-base'!A98,"")</f>
        <v/>
      </c>
      <c r="B98" s="111">
        <f>'Orçamento-base'!B98</f>
        <v>87</v>
      </c>
      <c r="C98" s="111">
        <f>IF('Orçamento-base'!C98&gt;0,'Orçamento-base'!C98,"")</f>
        <v>87</v>
      </c>
      <c r="D98" s="106" t="str">
        <f>IF('Orçamento-base'!G98&gt;0,'Orçamento-base'!G98,"")</f>
        <v xml:space="preserve">FILTRO AR INTERNO ONIBUS MERCEDES ASR838ONIBUS IUZ-3173 </v>
      </c>
      <c r="E98" s="182">
        <f>IF('Orçamento-base'!H98&gt;0,'Orçamento-base'!H98,"")</f>
        <v>3</v>
      </c>
      <c r="F98" s="106" t="str">
        <f>IF('Orçamento-base'!I98&gt;0,'Orçamento-base'!I98,"")</f>
        <v>pc</v>
      </c>
      <c r="G98" s="114">
        <v>68</v>
      </c>
      <c r="H98" s="106">
        <f t="shared" si="3"/>
        <v>204</v>
      </c>
      <c r="I98" s="98"/>
      <c r="J98" s="98"/>
      <c r="K98" s="46"/>
    </row>
    <row r="99" spans="1:11" x14ac:dyDescent="0.25">
      <c r="A99" s="111" t="str">
        <f>IF('Orçamento-base'!A99&gt;0,'Orçamento-base'!A99,"")</f>
        <v/>
      </c>
      <c r="B99" s="111">
        <f>'Orçamento-base'!B99</f>
        <v>88</v>
      </c>
      <c r="C99" s="111">
        <f>IF('Orçamento-base'!C99&gt;0,'Orçamento-base'!C99,"")</f>
        <v>88</v>
      </c>
      <c r="D99" s="106" t="str">
        <f>IF('Orçamento-base'!G99&gt;0,'Orçamento-base'!G99,"")</f>
        <v xml:space="preserve">FILTRO COMBUSTIVEL ONIBUS MERCEDES PU1046XONIBUS IUZ-3173 </v>
      </c>
      <c r="E99" s="182">
        <f>IF('Orçamento-base'!H99&gt;0,'Orçamento-base'!H99,"")</f>
        <v>3</v>
      </c>
      <c r="F99" s="106" t="str">
        <f>IF('Orçamento-base'!I99&gt;0,'Orçamento-base'!I99,"")</f>
        <v>pc</v>
      </c>
      <c r="G99" s="114">
        <v>47</v>
      </c>
      <c r="H99" s="106">
        <f t="shared" si="3"/>
        <v>141</v>
      </c>
      <c r="I99" s="98"/>
      <c r="J99" s="98"/>
      <c r="K99" s="46"/>
    </row>
    <row r="100" spans="1:11" x14ac:dyDescent="0.25">
      <c r="A100" s="111" t="str">
        <f>IF('Orçamento-base'!A100&gt;0,'Orçamento-base'!A100,"")</f>
        <v/>
      </c>
      <c r="B100" s="111">
        <f>'Orçamento-base'!B100</f>
        <v>89</v>
      </c>
      <c r="C100" s="111">
        <f>IF('Orçamento-base'!C100&gt;0,'Orçamento-base'!C100,"")</f>
        <v>89</v>
      </c>
      <c r="D100" s="106" t="str">
        <f>IF('Orçamento-base'!G100&gt;0,'Orçamento-base'!G100,"")</f>
        <v xml:space="preserve">FILTRO SEPARADOR ONIBUS MERCEDES R120L-10M-AQIIONIBUS IUZ-3173 </v>
      </c>
      <c r="E100" s="182">
        <f>IF('Orçamento-base'!H100&gt;0,'Orçamento-base'!H100,"")</f>
        <v>3</v>
      </c>
      <c r="F100" s="106" t="str">
        <f>IF('Orçamento-base'!I100&gt;0,'Orçamento-base'!I100,"")</f>
        <v>pc</v>
      </c>
      <c r="G100" s="114">
        <v>121</v>
      </c>
      <c r="H100" s="106">
        <f t="shared" si="3"/>
        <v>363</v>
      </c>
      <c r="I100" s="98"/>
      <c r="J100" s="98"/>
      <c r="K100" s="46"/>
    </row>
    <row r="101" spans="1:11" x14ac:dyDescent="0.25">
      <c r="A101" s="111" t="str">
        <f>IF('Orçamento-base'!A101&gt;0,'Orçamento-base'!A101,"")</f>
        <v/>
      </c>
      <c r="B101" s="111">
        <f>'Orçamento-base'!B101</f>
        <v>90</v>
      </c>
      <c r="C101" s="111">
        <f>IF('Orçamento-base'!C101&gt;0,'Orçamento-base'!C101,"")</f>
        <v>90</v>
      </c>
      <c r="D101" s="106" t="str">
        <f>IF('Orçamento-base'!G101&gt;0,'Orçamento-base'!G101,"")</f>
        <v xml:space="preserve">FILTRO DIRECAO HIDRAULICO VOLARE/ONIBUS/VW - PH346ONIBUS IUZ-3173 </v>
      </c>
      <c r="E101" s="182">
        <f>IF('Orçamento-base'!H101&gt;0,'Orçamento-base'!H101,"")</f>
        <v>3</v>
      </c>
      <c r="F101" s="106" t="str">
        <f>IF('Orçamento-base'!I101&gt;0,'Orçamento-base'!I101,"")</f>
        <v>pc</v>
      </c>
      <c r="G101" s="114">
        <v>9</v>
      </c>
      <c r="H101" s="106">
        <f t="shared" si="3"/>
        <v>27</v>
      </c>
      <c r="I101" s="98"/>
      <c r="J101" s="98"/>
      <c r="K101" s="46"/>
    </row>
    <row r="102" spans="1:11" x14ac:dyDescent="0.25">
      <c r="A102" s="111" t="str">
        <f>IF('Orçamento-base'!A102&gt;0,'Orçamento-base'!A102,"")</f>
        <v/>
      </c>
      <c r="B102" s="111">
        <f>'Orçamento-base'!B102</f>
        <v>91</v>
      </c>
      <c r="C102" s="111">
        <f>IF('Orçamento-base'!C102&gt;0,'Orçamento-base'!C102,"")</f>
        <v>91</v>
      </c>
      <c r="D102" s="106" t="str">
        <f>IF('Orçamento-base'!G102&gt;0,'Orçamento-base'!G102,"")</f>
        <v>FILTRO LUBRIFICANTE TM3 SPIN saude</v>
      </c>
      <c r="E102" s="182">
        <f>IF('Orçamento-base'!H102&gt;0,'Orçamento-base'!H102,"")</f>
        <v>10</v>
      </c>
      <c r="F102" s="106" t="str">
        <f>IF('Orçamento-base'!I102&gt;0,'Orçamento-base'!I102,"")</f>
        <v>pc</v>
      </c>
      <c r="G102" s="114">
        <v>11</v>
      </c>
      <c r="H102" s="106">
        <f t="shared" si="3"/>
        <v>110</v>
      </c>
      <c r="I102" s="98"/>
      <c r="J102" s="98"/>
      <c r="K102" s="46"/>
    </row>
    <row r="103" spans="1:11" x14ac:dyDescent="0.25">
      <c r="A103" s="111" t="str">
        <f>IF('Orçamento-base'!A103&gt;0,'Orçamento-base'!A103,"")</f>
        <v/>
      </c>
      <c r="B103" s="111">
        <f>'Orçamento-base'!B103</f>
        <v>92</v>
      </c>
      <c r="C103" s="111">
        <f>IF('Orçamento-base'!C103&gt;0,'Orçamento-base'!C103,"")</f>
        <v>92</v>
      </c>
      <c r="D103" s="106" t="str">
        <f>IF('Orçamento-base'!G103&gt;0,'Orçamento-base'!G103,"")</f>
        <v>FILTRO LUBRIFICANTE PEL311 SPRINTER</v>
      </c>
      <c r="E103" s="182">
        <f>IF('Orçamento-base'!H103&gt;0,'Orçamento-base'!H103,"")</f>
        <v>10</v>
      </c>
      <c r="F103" s="106" t="str">
        <f>IF('Orçamento-base'!I103&gt;0,'Orçamento-base'!I103,"")</f>
        <v>pc</v>
      </c>
      <c r="G103" s="114">
        <v>18</v>
      </c>
      <c r="H103" s="106">
        <f t="shared" si="3"/>
        <v>180</v>
      </c>
      <c r="I103" s="98"/>
      <c r="J103" s="98"/>
      <c r="K103" s="46"/>
    </row>
    <row r="104" spans="1:11" x14ac:dyDescent="0.25">
      <c r="A104" s="111" t="str">
        <f>IF('Orçamento-base'!A104&gt;0,'Orçamento-base'!A104,"")</f>
        <v/>
      </c>
      <c r="B104" s="111">
        <f>'Orçamento-base'!B104</f>
        <v>93</v>
      </c>
      <c r="C104" s="111">
        <f>IF('Orçamento-base'!C104&gt;0,'Orçamento-base'!C104,"")</f>
        <v>93</v>
      </c>
      <c r="D104" s="106" t="str">
        <f>IF('Orçamento-base'!G104&gt;0,'Orçamento-base'!G104,"")</f>
        <v>FILTRO LUBRIFICANTE PSL 560 GOL/SAVEIRO/FOX DA SAUDE</v>
      </c>
      <c r="E104" s="182">
        <f>IF('Orçamento-base'!H104&gt;0,'Orçamento-base'!H104,"")</f>
        <v>30</v>
      </c>
      <c r="F104" s="106" t="str">
        <f>IF('Orçamento-base'!I104&gt;0,'Orçamento-base'!I104,"")</f>
        <v>pc</v>
      </c>
      <c r="G104" s="114">
        <v>13</v>
      </c>
      <c r="H104" s="106">
        <f t="shared" si="3"/>
        <v>390</v>
      </c>
      <c r="I104" s="98"/>
      <c r="J104" s="98"/>
      <c r="K104" s="46"/>
    </row>
    <row r="105" spans="1:11" x14ac:dyDescent="0.25">
      <c r="A105" s="111" t="str">
        <f>IF('Orçamento-base'!A105&gt;0,'Orçamento-base'!A105,"")</f>
        <v/>
      </c>
      <c r="B105" s="111">
        <f>'Orçamento-base'!B105</f>
        <v>94</v>
      </c>
      <c r="C105" s="111">
        <f>IF('Orçamento-base'!C105&gt;0,'Orçamento-base'!C105,"")</f>
        <v>94</v>
      </c>
      <c r="D105" s="106" t="str">
        <f>IF('Orçamento-base'!G105&gt;0,'Orçamento-base'!G105,"")</f>
        <v>FILTRO LUBRIFICANTE PALIO PEL119</v>
      </c>
      <c r="E105" s="182">
        <f>IF('Orçamento-base'!H105&gt;0,'Orçamento-base'!H105,"")</f>
        <v>5</v>
      </c>
      <c r="F105" s="106" t="str">
        <f>IF('Orçamento-base'!I105&gt;0,'Orçamento-base'!I105,"")</f>
        <v>pc</v>
      </c>
      <c r="G105" s="114">
        <v>20</v>
      </c>
      <c r="H105" s="106">
        <f t="shared" si="3"/>
        <v>100</v>
      </c>
      <c r="I105" s="98"/>
      <c r="J105" s="98"/>
      <c r="K105" s="46"/>
    </row>
    <row r="106" spans="1:11" x14ac:dyDescent="0.25">
      <c r="A106" s="111" t="str">
        <f>IF('Orçamento-base'!A106&gt;0,'Orçamento-base'!A106,"")</f>
        <v/>
      </c>
      <c r="B106" s="111">
        <f>'Orçamento-base'!B106</f>
        <v>95</v>
      </c>
      <c r="C106" s="111">
        <f>IF('Orçamento-base'!C106&gt;0,'Orçamento-base'!C106,"")</f>
        <v>95</v>
      </c>
      <c r="D106" s="106" t="str">
        <f>IF('Orçamento-base'!G106&gt;0,'Orçamento-base'!G106,"")</f>
        <v>FILTRO LUBRIFICANTE PSL 560 GOL/SAVEIRO/FOX DA FAZANDA</v>
      </c>
      <c r="E106" s="182">
        <f>IF('Orçamento-base'!H106&gt;0,'Orçamento-base'!H106,"")</f>
        <v>5</v>
      </c>
      <c r="F106" s="106" t="str">
        <f>IF('Orçamento-base'!I106&gt;0,'Orçamento-base'!I106,"")</f>
        <v>pc</v>
      </c>
      <c r="G106" s="114">
        <v>13</v>
      </c>
      <c r="H106" s="106">
        <f t="shared" si="3"/>
        <v>65</v>
      </c>
      <c r="I106" s="98"/>
      <c r="J106" s="98"/>
      <c r="K106" s="46"/>
    </row>
    <row r="107" spans="1:11" x14ac:dyDescent="0.25">
      <c r="A107" s="111" t="str">
        <f>IF('Orçamento-base'!A107&gt;0,'Orçamento-base'!A107,"")</f>
        <v/>
      </c>
      <c r="B107" s="111">
        <f>'Orçamento-base'!B107</f>
        <v>96</v>
      </c>
      <c r="C107" s="111">
        <f>IF('Orçamento-base'!C107&gt;0,'Orçamento-base'!C107,"")</f>
        <v>96</v>
      </c>
      <c r="D107" s="106" t="str">
        <f>IF('Orçamento-base'!G107&gt;0,'Orçamento-base'!G107,"")</f>
        <v>FILTRO LUBRIFICANTE TM1 KA/FOCUS DO GABINETE</v>
      </c>
      <c r="E107" s="182">
        <f>IF('Orçamento-base'!H107&gt;0,'Orçamento-base'!H107,"")</f>
        <v>5</v>
      </c>
      <c r="F107" s="106" t="str">
        <f>IF('Orçamento-base'!I107&gt;0,'Orçamento-base'!I107,"")</f>
        <v>pc</v>
      </c>
      <c r="G107" s="114">
        <v>12</v>
      </c>
      <c r="H107" s="106">
        <f t="shared" si="3"/>
        <v>60</v>
      </c>
      <c r="I107" s="98"/>
      <c r="J107" s="98"/>
      <c r="K107" s="46"/>
    </row>
    <row r="108" spans="1:11" x14ac:dyDescent="0.25">
      <c r="A108" s="111" t="str">
        <f>IF('Orçamento-base'!A108&gt;0,'Orçamento-base'!A108,"")</f>
        <v/>
      </c>
      <c r="B108" s="111" t="str">
        <f>'Orçamento-base'!B108</f>
        <v/>
      </c>
      <c r="C108" s="111" t="str">
        <f>IF('Orçamento-base'!C108&gt;0,'Orçamento-base'!C108,"")</f>
        <v/>
      </c>
      <c r="D108" s="106" t="str">
        <f>IF('Orçamento-base'!G108&gt;0,'Orçamento-base'!G108,"")</f>
        <v/>
      </c>
      <c r="E108" s="182" t="str">
        <f>IF('Orçamento-base'!H108&gt;0,'Orçamento-base'!H108,"")</f>
        <v/>
      </c>
      <c r="F108" s="106" t="str">
        <f>IF('Orçamento-base'!I108&gt;0,'Orçamento-base'!I108,"")</f>
        <v/>
      </c>
      <c r="G108" s="114"/>
      <c r="H108" s="106" t="str">
        <f>IFERROR(IF(E108*G108&lt;&gt;0,ROUND(ROUND(E108,4)*ROUND(G108,4),2),""),"")</f>
        <v/>
      </c>
      <c r="I108" s="98"/>
      <c r="J108" s="98"/>
      <c r="K108" s="46"/>
    </row>
    <row r="109" spans="1:11" x14ac:dyDescent="0.25">
      <c r="A109" s="111" t="str">
        <f>IF('Orçamento-base'!A109&gt;0,'Orçamento-base'!A109,"")</f>
        <v/>
      </c>
      <c r="B109" s="111" t="str">
        <f>'Orçamento-base'!B109</f>
        <v/>
      </c>
      <c r="C109" s="111" t="str">
        <f>IF('Orçamento-base'!C109&gt;0,'Orçamento-base'!C109,"")</f>
        <v/>
      </c>
      <c r="D109" s="106" t="str">
        <f>IF('Orçamento-base'!G109&gt;0,'Orçamento-base'!G109,"")</f>
        <v/>
      </c>
      <c r="E109" s="182" t="str">
        <f>IF('Orçamento-base'!H109&gt;0,'Orçamento-base'!H109,"")</f>
        <v/>
      </c>
      <c r="F109" s="106" t="str">
        <f>IF('Orçamento-base'!I109&gt;0,'Orçamento-base'!I109,"")</f>
        <v/>
      </c>
      <c r="G109" s="114"/>
      <c r="H109" s="106" t="str">
        <f>IFERROR(IF(E109*G109&lt;&gt;0,ROUND(ROUND(E109,4)*ROUND(G109,4),2),""),"")</f>
        <v/>
      </c>
      <c r="I109" s="98"/>
      <c r="J109" s="98"/>
      <c r="K109" s="46"/>
    </row>
    <row r="110" spans="1:11" x14ac:dyDescent="0.25">
      <c r="A110" s="111" t="str">
        <f>IF('Orçamento-base'!A110&gt;0,'Orçamento-base'!A110,"")</f>
        <v/>
      </c>
      <c r="B110" s="111" t="str">
        <f>'Orçamento-base'!B110</f>
        <v/>
      </c>
      <c r="C110" s="111" t="str">
        <f>IF('Orçamento-base'!C110&gt;0,'Orçamento-base'!C110,"")</f>
        <v/>
      </c>
      <c r="D110" s="106" t="str">
        <f>IF('Orçamento-base'!G110&gt;0,'Orçamento-base'!G110,"")</f>
        <v/>
      </c>
      <c r="E110" s="182" t="str">
        <f>IF('Orçamento-base'!H110&gt;0,'Orçamento-base'!H110,"")</f>
        <v/>
      </c>
      <c r="F110" s="106" t="str">
        <f>IF('Orçamento-base'!I110&gt;0,'Orçamento-base'!I110,"")</f>
        <v/>
      </c>
      <c r="G110" s="114"/>
      <c r="H110" s="106" t="str">
        <f t="shared" ref="H110:H113" si="4">IFERROR(IF(E110*G110&lt;&gt;0,ROUND(ROUND(E110,4)*ROUND(G110,4),2),""),"")</f>
        <v/>
      </c>
      <c r="I110" s="98"/>
      <c r="J110" s="98"/>
      <c r="K110" s="46"/>
    </row>
    <row r="111" spans="1:11" x14ac:dyDescent="0.25">
      <c r="A111" s="111" t="str">
        <f>IF('Orçamento-base'!A111&gt;0,'Orçamento-base'!A111,"")</f>
        <v/>
      </c>
      <c r="B111" s="111" t="str">
        <f>'Orçamento-base'!B111</f>
        <v/>
      </c>
      <c r="C111" s="111" t="str">
        <f>IF('Orçamento-base'!C111&gt;0,'Orçamento-base'!C111,"")</f>
        <v/>
      </c>
      <c r="D111" s="106" t="str">
        <f>IF('Orçamento-base'!G111&gt;0,'Orçamento-base'!G111,"")</f>
        <v/>
      </c>
      <c r="E111" s="182" t="str">
        <f>IF('Orçamento-base'!H111&gt;0,'Orçamento-base'!H111,"")</f>
        <v/>
      </c>
      <c r="F111" s="106" t="str">
        <f>IF('Orçamento-base'!I111&gt;0,'Orçamento-base'!I111,"")</f>
        <v/>
      </c>
      <c r="G111" s="114"/>
      <c r="H111" s="106" t="str">
        <f t="shared" si="4"/>
        <v/>
      </c>
      <c r="I111" s="98"/>
      <c r="J111" s="98"/>
      <c r="K111" s="46"/>
    </row>
    <row r="112" spans="1:11" x14ac:dyDescent="0.25">
      <c r="A112" s="111" t="str">
        <f>IF('Orçamento-base'!A112&gt;0,'Orçamento-base'!A112,"")</f>
        <v/>
      </c>
      <c r="B112" s="111" t="str">
        <f>'Orçamento-base'!B112</f>
        <v/>
      </c>
      <c r="C112" s="111" t="str">
        <f>IF('Orçamento-base'!C112&gt;0,'Orçamento-base'!C112,"")</f>
        <v/>
      </c>
      <c r="D112" s="106" t="str">
        <f>IF('Orçamento-base'!G112&gt;0,'Orçamento-base'!G112,"")</f>
        <v/>
      </c>
      <c r="E112" s="182" t="str">
        <f>IF('Orçamento-base'!H112&gt;0,'Orçamento-base'!H112,"")</f>
        <v/>
      </c>
      <c r="F112" s="106" t="str">
        <f>IF('Orçamento-base'!I112&gt;0,'Orçamento-base'!I112,"")</f>
        <v/>
      </c>
      <c r="G112" s="114"/>
      <c r="H112" s="106" t="str">
        <f t="shared" si="4"/>
        <v/>
      </c>
      <c r="I112" s="98"/>
      <c r="J112" s="98"/>
      <c r="K112" s="46"/>
    </row>
    <row r="113" spans="1:11" x14ac:dyDescent="0.25">
      <c r="A113" s="111" t="str">
        <f>IF('Orçamento-base'!A113&gt;0,'Orçamento-base'!A113,"")</f>
        <v/>
      </c>
      <c r="B113" s="111" t="str">
        <f>'Orçamento-base'!B113</f>
        <v/>
      </c>
      <c r="C113" s="111" t="str">
        <f>IF('Orçamento-base'!C113&gt;0,'Orçamento-base'!C113,"")</f>
        <v/>
      </c>
      <c r="D113" s="106" t="str">
        <f>IF('Orçamento-base'!G113&gt;0,'Orçamento-base'!G113,"")</f>
        <v/>
      </c>
      <c r="E113" s="182" t="str">
        <f>IF('Orçamento-base'!H113&gt;0,'Orçamento-base'!H113,"")</f>
        <v/>
      </c>
      <c r="F113" s="106" t="str">
        <f>IF('Orçamento-base'!I113&gt;0,'Orçamento-base'!I113,"")</f>
        <v/>
      </c>
      <c r="G113" s="114"/>
      <c r="H113" s="106" t="str">
        <f t="shared" si="4"/>
        <v/>
      </c>
      <c r="I113" s="98"/>
      <c r="J113" s="98"/>
      <c r="K113" s="46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1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2025-05-09T13:02:09Z</dcterms:modified>
</cp:coreProperties>
</file>