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CHAMAMENTO PÚBLICO\CHAMAMENTO nº 003-2025 consultas\"/>
    </mc:Choice>
  </mc:AlternateContent>
  <xr:revisionPtr revIDLastSave="0" documentId="13_ncr:1_{24E4412F-FD0B-43C6-9B57-3D9DFCCF73BF}" xr6:coauthVersionLast="47" xr6:coauthVersionMax="47" xr10:uidLastSave="{00000000-0000-0000-0000-000000000000}"/>
  <bookViews>
    <workbookView xWindow="-120" yWindow="-120" windowWidth="20730" windowHeight="11040" tabRatio="816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3" l="1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/>
  <c r="E13" i="6"/>
  <c r="H13" i="6" s="1"/>
  <c r="O13" i="3"/>
  <c r="B20" i="3" l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<sst xmlns="http://schemas.openxmlformats.org/spreadsheetml/2006/main" count="15155" uniqueCount="4041">
  <si>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</si>
  <si>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</si>
  <si>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</si>
  <si>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</si>
  <si>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</si>
  <si>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</si>
  <si>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</si>
  <si>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</si>
  <si>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</si>
  <si>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</si>
  <si>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</si>
  <si>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</si>
  <si>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</si>
  <si>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</si>
  <si>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</si>
  <si>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</si>
  <si>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</si>
  <si>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</si>
  <si>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</si>
  <si>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</si>
  <si>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</si>
  <si>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</si>
  <si>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</si>
  <si>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</si>
  <si>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</si>
  <si>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</si>
  <si>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</si>
  <si>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</si>
  <si>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</si>
  <si>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</si>
  <si>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</si>
  <si>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</si>
  <si>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</si>
  <si>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</si>
  <si>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</si>
  <si>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</si>
  <si>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</si>
  <si>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</si>
  <si>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</si>
  <si>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</si>
  <si>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</si>
  <si>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</si>
  <si>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</si>
  <si>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</si>
  <si>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</si>
  <si>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</si>
  <si>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</si>
  <si>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</si>
  <si>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</si>
  <si>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</si>
  <si>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</si>
  <si>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</si>
  <si>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</si>
  <si>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</si>
  <si>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</si>
  <si>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</si>
  <si>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</si>
  <si>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</si>
  <si>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</si>
  <si>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</si>
  <si>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</si>
  <si>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</si>
  <si>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</si>
  <si>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</si>
  <si>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</si>
  <si>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</si>
  <si>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</si>
  <si>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</si>
  <si>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</si>
  <si>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</si>
  <si>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</si>
  <si>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</si>
  <si>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</si>
  <si>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</si>
  <si>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</si>
  <si>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</si>
  <si>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</si>
  <si>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</si>
  <si>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</si>
  <si>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</si>
  <si>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</si>
  <si>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</si>
  <si>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</si>
  <si>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</si>
  <si>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</si>
  <si>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</si>
  <si>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</si>
  <si>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</si>
  <si>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</si>
  <si>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</si>
  <si>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</si>
  <si>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</si>
  <si>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</si>
  <si>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</si>
  <si>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</si>
  <si>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</si>
  <si>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</si>
  <si>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</si>
  <si>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</si>
  <si>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</si>
  <si>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</si>
  <si>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</si>
  <si>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</si>
  <si>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</si>
  <si>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</si>
  <si>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</si>
  <si>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</si>
  <si>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</si>
  <si>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</si>
  <si>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</si>
  <si>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</si>
  <si>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</si>
  <si>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</si>
  <si>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</si>
  <si>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</si>
  <si>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</si>
  <si>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</si>
  <si>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</si>
  <si>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</si>
  <si>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</si>
  <si>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</si>
  <si>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</si>
  <si>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</si>
  <si>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</si>
  <si>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</si>
  <si>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</si>
  <si>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</si>
  <si>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</si>
  <si>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</si>
  <si>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</si>
  <si>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</si>
  <si>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</si>
  <si>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</si>
  <si>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</si>
  <si>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</si>
  <si>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</si>
  <si>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</si>
  <si>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</si>
  <si>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</si>
  <si>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</si>
  <si>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</si>
  <si>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</si>
  <si>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</si>
  <si>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</si>
  <si>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</si>
  <si>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</si>
  <si>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</si>
  <si>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</si>
  <si>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</si>
  <si>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</si>
  <si>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</si>
  <si>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</si>
  <si>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</si>
  <si>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</si>
  <si>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</si>
  <si>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</si>
  <si>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</si>
  <si>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</si>
  <si>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</si>
  <si>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</si>
  <si>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</si>
  <si>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</si>
  <si>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</si>
  <si>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</si>
  <si>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</si>
  <si>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</si>
  <si>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</si>
  <si>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</si>
  <si>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</si>
  <si>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</si>
  <si>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</si>
  <si>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</si>
  <si>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</si>
  <si>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</si>
  <si>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</si>
  <si>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</si>
  <si>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</si>
  <si>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</si>
  <si>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</si>
  <si>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</si>
  <si>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</si>
  <si>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</si>
  <si>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</si>
  <si>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</si>
  <si>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</si>
  <si>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</si>
  <si>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</si>
  <si>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</si>
  <si>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</si>
  <si>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</si>
  <si>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</si>
  <si>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</si>
  <si>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</si>
  <si>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</si>
  <si>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</si>
  <si>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</si>
  <si>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</si>
  <si>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</si>
  <si>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</si>
  <si>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</si>
  <si>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</si>
  <si>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</si>
  <si>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</si>
  <si>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</si>
  <si>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</si>
  <si>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</si>
  <si>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</si>
  <si>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</si>
  <si>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</si>
  <si>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</si>
  <si>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</si>
  <si>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</si>
  <si>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</si>
  <si>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</si>
  <si>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</si>
  <si>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</si>
  <si>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</si>
  <si>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</si>
  <si>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</si>
  <si>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</si>
  <si>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</si>
  <si>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</si>
  <si>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</si>
  <si>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</si>
  <si>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</si>
  <si>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</si>
  <si>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</si>
  <si>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</si>
  <si>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</si>
  <si>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</si>
  <si>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</si>
  <si>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</si>
  <si>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</si>
  <si>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</si>
  <si>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</si>
  <si>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</si>
  <si>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</si>
  <si>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</si>
  <si>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</si>
  <si>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</si>
  <si>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</si>
  <si>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</si>
  <si>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</si>
  <si>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</si>
  <si>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</si>
  <si>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</si>
  <si>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</si>
  <si>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</si>
  <si>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</si>
  <si>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</si>
  <si>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</si>
  <si>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</si>
  <si>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</si>
  <si>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</si>
  <si>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</si>
  <si>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</si>
  <si>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</si>
  <si>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</si>
  <si>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</si>
  <si>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</si>
  <si>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</si>
  <si>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</si>
  <si>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</si>
  <si>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</si>
  <si>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</si>
  <si>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</si>
  <si>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</si>
  <si>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</si>
  <si>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</si>
  <si>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</si>
  <si>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</si>
  <si>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</si>
  <si>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</si>
  <si>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</si>
  <si>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</si>
  <si>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</si>
  <si>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</si>
  <si>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</si>
  <si>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</si>
  <si>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</si>
  <si>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</si>
  <si>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</si>
  <si>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</si>
  <si>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</si>
  <si>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</si>
  <si>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</si>
  <si>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</si>
  <si>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</si>
  <si>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</si>
  <si>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</si>
  <si>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</si>
  <si>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</si>
  <si>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</si>
  <si>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</si>
  <si>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</si>
  <si>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</si>
  <si>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</si>
  <si>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</si>
  <si>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</si>
  <si>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</si>
  <si>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</si>
  <si>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</si>
  <si>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</si>
  <si>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</si>
  <si>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</si>
  <si>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</si>
  <si>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</si>
  <si>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</si>
  <si>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</si>
  <si>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</si>
  <si>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</si>
  <si>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</si>
  <si>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</si>
  <si>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</si>
  <si>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</si>
  <si>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</si>
  <si>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</si>
  <si>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</si>
  <si>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</si>
  <si>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</si>
  <si>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</si>
  <si>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</si>
  <si>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</si>
  <si>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</si>
  <si>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</si>
  <si>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</si>
  <si>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</si>
  <si>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</si>
  <si>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</si>
  <si>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</si>
  <si>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</si>
  <si>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</si>
  <si>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</si>
  <si>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</si>
  <si>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</si>
  <si>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</si>
  <si>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</si>
  <si>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</si>
  <si>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</si>
  <si>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</si>
  <si>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</si>
  <si>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</si>
  <si>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</si>
  <si>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</si>
  <si>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</si>
  <si>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</si>
  <si>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</si>
  <si>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</si>
  <si>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</si>
  <si>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</si>
  <si>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</si>
  <si>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</si>
  <si>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</si>
  <si>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</si>
  <si>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</si>
  <si>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</si>
  <si>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</si>
  <si>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</si>
  <si>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</si>
  <si>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</si>
  <si>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</si>
  <si>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</si>
  <si>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</si>
  <si>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</si>
  <si>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</si>
  <si>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</si>
  <si>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</si>
  <si>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</si>
  <si>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</si>
  <si>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</si>
  <si>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</si>
  <si>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</si>
  <si>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</si>
  <si>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</si>
  <si>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</si>
  <si>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</si>
  <si>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</si>
  <si>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</si>
  <si>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</si>
  <si>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</si>
  <si>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</si>
  <si>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</si>
  <si>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</si>
  <si>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</si>
  <si>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</si>
  <si>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</si>
  <si>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</si>
  <si>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</si>
  <si>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</si>
  <si>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</si>
  <si>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</si>
  <si>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</si>
  <si>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</si>
  <si>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</si>
  <si>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</si>
  <si>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</si>
  <si>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</si>
  <si>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</si>
  <si>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</si>
  <si>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</si>
  <si>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</si>
  <si>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</si>
  <si>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</si>
  <si>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</si>
  <si>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</si>
  <si>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</si>
  <si>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</si>
  <si>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</si>
  <si>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</si>
  <si>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</si>
  <si>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</si>
  <si>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</si>
  <si>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</si>
  <si>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</si>
  <si>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</si>
  <si>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</si>
  <si>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</si>
  <si>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</si>
  <si>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</si>
  <si>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</si>
  <si>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</si>
  <si>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</si>
  <si>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</si>
  <si>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</si>
  <si>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</si>
  <si>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</si>
  <si>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</si>
  <si>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</si>
  <si>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</si>
  <si>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</si>
  <si>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</si>
  <si>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</si>
  <si>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</si>
  <si>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</si>
  <si>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</si>
  <si>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</si>
  <si>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</si>
  <si>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</si>
  <si>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</si>
  <si>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</si>
  <si>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</si>
  <si>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</si>
  <si>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</si>
  <si>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</si>
  <si>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</si>
  <si>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</si>
  <si>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</si>
  <si>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</si>
  <si>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</si>
  <si>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</si>
  <si>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</si>
  <si>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</si>
  <si>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</si>
  <si>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</si>
  <si>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</si>
  <si>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</si>
  <si>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</si>
  <si>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</si>
  <si>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</si>
  <si>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</si>
  <si>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</si>
  <si>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</si>
  <si>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</si>
  <si>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</si>
  <si>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</si>
  <si>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</si>
  <si>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</si>
  <si>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</si>
  <si>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</si>
  <si>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</si>
  <si>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</si>
  <si>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</si>
  <si>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</si>
  <si>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</si>
  <si>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</si>
  <si>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</si>
  <si>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</si>
  <si>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</si>
  <si>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</si>
  <si>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</si>
  <si>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</si>
  <si>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</si>
  <si>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</si>
  <si>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</si>
  <si>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</si>
  <si>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</si>
  <si>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</si>
  <si>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</si>
  <si>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</si>
  <si>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</si>
  <si>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</si>
  <si>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</si>
  <si>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</si>
  <si>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</si>
  <si>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</si>
  <si>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</si>
  <si>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</si>
  <si>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</si>
  <si>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</si>
  <si>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</si>
  <si>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</si>
  <si>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</si>
  <si>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</si>
  <si>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</si>
  <si>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</si>
  <si>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</si>
  <si>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</si>
  <si>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</si>
  <si>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</si>
  <si>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</si>
  <si>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</si>
  <si>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</si>
  <si>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</si>
  <si>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</si>
  <si>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</si>
  <si>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</si>
  <si>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</si>
  <si>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</si>
  <si>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</si>
  <si>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</si>
  <si>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</si>
  <si>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</si>
  <si>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</si>
  <si>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</si>
  <si>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</si>
  <si>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</si>
  <si>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</si>
  <si>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</si>
  <si>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</si>
  <si>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</si>
  <si>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</si>
  <si>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</si>
  <si>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</si>
  <si>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</si>
  <si>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</si>
  <si>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</si>
  <si>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</si>
  <si>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</si>
  <si>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</si>
  <si>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</si>
  <si>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</si>
  <si>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</si>
  <si>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</si>
  <si>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</si>
  <si>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</si>
  <si>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</si>
  <si>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</si>
  <si>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</si>
  <si>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</si>
  <si>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</si>
  <si>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</si>
  <si>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</si>
  <si>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</si>
  <si>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</si>
  <si>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</si>
  <si>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</si>
  <si>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</si>
  <si>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</si>
  <si>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</si>
  <si>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</si>
  <si>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</si>
  <si>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</si>
  <si>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</si>
  <si>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</si>
  <si>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</si>
  <si>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</si>
  <si>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</si>
  <si>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</si>
  <si>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</si>
  <si>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</si>
  <si>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</si>
  <si>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</si>
  <si>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</si>
  <si>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</si>
  <si>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</si>
  <si>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</si>
  <si>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</si>
  <si>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</si>
  <si>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</si>
  <si>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</si>
  <si>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</si>
  <si>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</si>
  <si>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</si>
  <si>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</si>
  <si>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</si>
  <si>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</si>
  <si>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</si>
  <si>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</si>
  <si>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</si>
  <si>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</si>
  <si>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</si>
  <si>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</si>
  <si>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</si>
  <si>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</si>
  <si>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</si>
  <si>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</si>
  <si>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</si>
  <si>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</si>
  <si>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</si>
  <si>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</si>
  <si>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</si>
  <si>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</si>
  <si>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</si>
  <si>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</si>
  <si>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</si>
  <si>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</si>
  <si>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</si>
  <si>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</si>
  <si>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</si>
  <si>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</si>
  <si>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</si>
  <si>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</si>
  <si>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</si>
  <si>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</si>
  <si>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</si>
  <si>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</si>
  <si>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</si>
  <si>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</si>
  <si>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</si>
  <si>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</si>
  <si>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</si>
  <si>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</si>
  <si>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</si>
  <si>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</si>
  <si>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</si>
  <si>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</si>
  <si>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</si>
  <si>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</si>
  <si>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</si>
  <si>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</si>
  <si>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</si>
  <si>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</si>
  <si>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</si>
  <si>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</si>
  <si>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</si>
  <si>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</si>
  <si>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</si>
  <si>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</si>
  <si>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</si>
  <si>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</si>
  <si>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</si>
  <si>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</si>
  <si>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</si>
  <si>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</si>
  <si>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</si>
  <si>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</si>
  <si>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</si>
  <si>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</si>
  <si>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</si>
  <si>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</si>
  <si>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</si>
  <si>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</si>
  <si>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</si>
  <si>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</si>
  <si>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</si>
  <si>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</si>
  <si>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</si>
  <si>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</si>
  <si>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</si>
  <si>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</si>
  <si>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</si>
  <si>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</si>
  <si>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</si>
  <si>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</si>
  <si>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</si>
  <si>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</si>
  <si>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</si>
  <si>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</si>
  <si>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</si>
  <si>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</si>
  <si>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</si>
  <si>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</si>
  <si>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</si>
  <si>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</si>
  <si>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</si>
  <si>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</si>
  <si>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</si>
  <si>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</si>
  <si>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</si>
  <si>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</si>
  <si>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</si>
  <si>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</si>
  <si>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</si>
  <si>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</si>
  <si>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</si>
  <si>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</si>
  <si>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</si>
  <si>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</si>
  <si>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</si>
  <si>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</si>
  <si>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</si>
  <si>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</si>
  <si>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</si>
  <si>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</si>
  <si>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</si>
  <si>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</si>
  <si>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</si>
  <si>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</si>
  <si>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</si>
  <si>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</si>
  <si>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</si>
  <si>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</si>
  <si>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</si>
  <si>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</si>
  <si>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</si>
  <si>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</si>
  <si>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</si>
  <si>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</si>
  <si>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</si>
  <si>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</si>
  <si>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</si>
  <si>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</si>
  <si>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</si>
  <si>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</si>
  <si>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</si>
  <si>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</si>
  <si>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</si>
  <si>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</si>
  <si>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</si>
  <si>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</si>
  <si>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</si>
  <si>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</si>
  <si>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</si>
  <si>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</si>
  <si>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</si>
  <si>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</si>
  <si>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</si>
  <si>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</si>
  <si>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</si>
  <si>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</si>
  <si>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</si>
  <si>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</si>
  <si>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</si>
  <si>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</si>
  <si>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</si>
  <si>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</si>
  <si>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</si>
  <si>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</si>
  <si>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</si>
  <si>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</si>
  <si>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</si>
  <si>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</si>
  <si>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</si>
  <si>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</si>
  <si>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</si>
  <si>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</si>
  <si>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</si>
  <si>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</si>
  <si>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</si>
  <si>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</si>
  <si>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</si>
  <si>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</si>
  <si>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</si>
  <si>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</si>
  <si>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</si>
  <si>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</si>
  <si>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</si>
  <si>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</si>
  <si>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</si>
  <si>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</si>
  <si>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</si>
  <si>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</si>
  <si>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</si>
  <si>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</si>
  <si>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</si>
  <si>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</si>
  <si>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</si>
  <si>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</si>
  <si>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</si>
  <si>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</si>
  <si>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</si>
  <si>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</si>
  <si>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</si>
  <si>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</si>
  <si>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</si>
  <si>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</si>
  <si>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</si>
  <si>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</si>
  <si>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</si>
  <si>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</si>
  <si>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</si>
  <si>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</si>
  <si>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</si>
  <si>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</si>
  <si>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</si>
  <si>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</si>
  <si>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</si>
  <si>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</si>
  <si>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</si>
  <si>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</si>
  <si>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</si>
  <si>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</si>
  <si>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</si>
  <si>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</si>
  <si>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</si>
  <si>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</si>
  <si>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</si>
  <si>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</si>
  <si>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</si>
  <si>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</si>
  <si>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</si>
  <si>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</si>
  <si>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</si>
  <si>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</si>
  <si>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</si>
  <si>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</si>
  <si>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</si>
  <si>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</si>
  <si>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</si>
  <si>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</si>
  <si>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</si>
  <si>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</si>
  <si>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</si>
  <si>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</si>
  <si>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</si>
  <si>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</si>
  <si>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</si>
  <si>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</si>
  <si>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</si>
  <si>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</si>
  <si>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</si>
  <si>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</si>
  <si>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</si>
  <si>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</si>
  <si>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</si>
  <si>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</si>
  <si>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</si>
  <si>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</si>
  <si>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</si>
  <si>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</si>
  <si>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</si>
  <si>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</si>
  <si>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</si>
  <si>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</si>
  <si>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</si>
  <si>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</si>
  <si>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</si>
  <si>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</si>
  <si>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</si>
  <si>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</si>
  <si>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</si>
  <si>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</si>
  <si>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</si>
  <si>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</si>
  <si>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</si>
  <si>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</si>
  <si>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</si>
  <si>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</si>
  <si>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</si>
  <si>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</si>
  <si>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</si>
  <si>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</si>
  <si>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</si>
  <si>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</si>
  <si>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</si>
  <si>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</si>
  <si>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</si>
  <si>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</si>
  <si>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</si>
  <si>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</si>
  <si>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</si>
  <si>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</si>
  <si>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</si>
  <si>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</si>
  <si>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</si>
  <si>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</si>
  <si>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</si>
  <si>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</si>
  <si>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</si>
  <si>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</si>
  <si>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</si>
  <si>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</si>
  <si>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</si>
  <si>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</si>
  <si>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</si>
  <si>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</si>
  <si>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</si>
  <si>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</si>
  <si>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</si>
  <si>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</si>
  <si>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</si>
  <si>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</si>
  <si>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</si>
  <si>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</si>
  <si>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</si>
  <si>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</si>
  <si>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</si>
  <si>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</si>
  <si>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</si>
  <si>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</si>
  <si>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</si>
  <si>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</si>
  <si>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</si>
  <si>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</si>
  <si>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</si>
  <si>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</si>
  <si>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</si>
  <si>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</si>
  <si>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</si>
  <si>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</si>
  <si>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</si>
  <si>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</si>
  <si>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</si>
  <si>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</si>
  <si>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</si>
  <si>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</si>
  <si>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</si>
  <si>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</si>
  <si>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</si>
  <si>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</si>
  <si>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</si>
  <si>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</si>
  <si>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</si>
  <si>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</si>
  <si>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</si>
  <si>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</si>
  <si>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</si>
  <si>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</si>
  <si>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</si>
  <si>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</si>
  <si>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</si>
  <si>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</si>
  <si>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</si>
  <si>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</si>
  <si>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</si>
  <si>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</si>
  <si>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</si>
  <si>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</si>
  <si>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</si>
  <si>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</si>
  <si>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</si>
  <si>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</si>
  <si>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</si>
  <si>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</si>
  <si>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</si>
  <si>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</si>
  <si>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</si>
  <si>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</si>
  <si>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</si>
  <si>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</si>
  <si>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</si>
  <si>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</si>
  <si>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</si>
  <si>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</si>
  <si>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</si>
  <si>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</si>
  <si>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</si>
  <si>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</si>
  <si>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</si>
  <si>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</si>
  <si>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</si>
  <si>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</si>
  <si>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</si>
  <si>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</si>
  <si>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</si>
  <si>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</si>
  <si>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</si>
  <si>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</si>
  <si>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</si>
  <si>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</si>
  <si>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</si>
  <si>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</si>
  <si>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</si>
  <si>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</si>
  <si>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</si>
  <si>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</si>
  <si>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</si>
  <si>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</si>
  <si>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</si>
  <si>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</si>
  <si>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</si>
  <si>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</si>
  <si>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</si>
  <si>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</si>
  <si>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</si>
  <si>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</si>
  <si>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</si>
  <si>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</si>
  <si>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</si>
  <si>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</si>
  <si>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</si>
  <si>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</si>
  <si>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</si>
  <si>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</si>
  <si>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</si>
  <si>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</si>
  <si>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</si>
  <si>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</si>
  <si>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</si>
  <si>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</si>
  <si>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</si>
  <si>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</si>
  <si>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</si>
  <si>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</si>
  <si>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</si>
  <si>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</si>
  <si>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</si>
  <si>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</si>
  <si>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</si>
  <si>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</si>
  <si>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</si>
  <si>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</si>
  <si>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</si>
  <si>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</si>
  <si>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</si>
  <si>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</si>
  <si>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</si>
  <si>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</si>
  <si>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</si>
  <si>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</si>
  <si>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</si>
  <si>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</si>
  <si>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</si>
  <si>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</si>
  <si>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</si>
  <si>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</si>
  <si>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</si>
  <si>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</si>
  <si>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</si>
  <si>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</si>
  <si>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</si>
  <si>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</si>
  <si>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</si>
  <si>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</si>
  <si>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</si>
  <si>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</si>
  <si>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</si>
  <si>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</si>
  <si>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</si>
  <si>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</si>
  <si>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</si>
  <si>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</si>
  <si>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</si>
  <si>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</si>
  <si>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</si>
  <si>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</si>
  <si>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</si>
  <si>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</si>
  <si>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</si>
  <si>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</si>
  <si>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</si>
  <si>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</si>
  <si>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</si>
  <si>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</si>
  <si>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</si>
  <si>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</si>
  <si>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</si>
  <si>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</si>
  <si>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</si>
  <si>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</si>
  <si>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</si>
  <si>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</si>
  <si>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</si>
  <si>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</si>
  <si>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</si>
  <si>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</si>
  <si>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</si>
  <si>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</si>
  <si>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</si>
  <si>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</si>
  <si>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</si>
  <si>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</si>
  <si>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</si>
  <si>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</si>
  <si>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</si>
  <si>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</si>
  <si>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</si>
  <si>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</si>
  <si>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</si>
  <si>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</si>
  <si>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</si>
  <si>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</si>
  <si>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</si>
  <si>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</si>
  <si>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</si>
  <si>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</si>
  <si>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</si>
  <si>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</si>
  <si>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</si>
  <si>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</si>
  <si>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</si>
  <si>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</si>
  <si>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</si>
  <si>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</si>
  <si>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</si>
  <si>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</si>
  <si>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</si>
  <si>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</si>
  <si>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</si>
  <si>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</si>
  <si>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</si>
  <si>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</si>
  <si>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</si>
  <si>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</si>
  <si>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</si>
  <si>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</si>
  <si>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</si>
  <si>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</si>
  <si>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</si>
  <si>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</si>
  <si>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</si>
  <si>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</si>
  <si>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</si>
  <si>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</si>
  <si>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</si>
  <si>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</si>
  <si>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</si>
  <si>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</si>
  <si>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</si>
  <si>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</si>
  <si>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</si>
  <si>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</si>
  <si>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</si>
  <si>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</si>
  <si>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</si>
  <si>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</si>
  <si>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</si>
  <si>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</si>
  <si>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</si>
  <si>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</si>
  <si>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</si>
  <si>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</si>
  <si>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</si>
  <si>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</si>
  <si>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</si>
  <si>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</si>
  <si>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</si>
  <si>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</si>
  <si>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</si>
  <si>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</si>
  <si>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</si>
  <si>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</si>
  <si>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</si>
  <si>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</si>
  <si>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</si>
  <si>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</si>
  <si>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</si>
  <si>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</si>
  <si>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</si>
  <si>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</si>
  <si>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</si>
  <si>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</si>
  <si>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</si>
  <si>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</si>
  <si>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</si>
  <si>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</si>
  <si>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</si>
  <si>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</si>
  <si>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</si>
  <si>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</si>
  <si>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</si>
  <si>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</si>
  <si>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</si>
  <si>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</si>
  <si>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</si>
  <si>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</si>
  <si>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</si>
  <si>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</si>
  <si>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</si>
  <si>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</si>
  <si>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</si>
  <si>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</si>
  <si>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</si>
  <si>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</si>
  <si>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</si>
  <si>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</si>
  <si>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</si>
  <si>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</si>
  <si>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</si>
  <si>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</si>
  <si>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</si>
  <si>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</si>
  <si>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</si>
  <si>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</si>
  <si>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</si>
  <si>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</si>
  <si>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</si>
  <si>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</si>
  <si>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</si>
  <si>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</si>
  <si>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</si>
  <si>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</si>
  <si>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</si>
  <si>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</si>
  <si>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</si>
  <si>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</si>
  <si>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</si>
  <si>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</si>
  <si>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</si>
  <si>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</si>
  <si>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</si>
  <si>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</si>
  <si>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</si>
  <si>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</si>
  <si>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</si>
  <si>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</si>
  <si>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</si>
  <si>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</si>
  <si>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</si>
  <si>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</si>
  <si>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</si>
  <si>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</si>
  <si>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</si>
  <si>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</si>
  <si>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</si>
  <si>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</si>
  <si>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</si>
  <si>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</si>
  <si>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</si>
  <si>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</si>
  <si>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</si>
  <si>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</si>
  <si>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</si>
  <si>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</si>
  <si>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</si>
  <si>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</si>
  <si>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</si>
  <si>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</si>
  <si>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</si>
  <si>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</si>
  <si>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</si>
  <si>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</si>
  <si>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</si>
  <si>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</si>
  <si>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</si>
  <si>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</si>
  <si>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</si>
  <si>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</si>
  <si>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</si>
  <si>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</si>
  <si>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</si>
  <si>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</si>
  <si>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</si>
  <si>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</si>
  <si>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</si>
  <si>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</si>
  <si>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</si>
  <si>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</si>
  <si>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</si>
  <si>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</si>
  <si>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</si>
  <si>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</si>
  <si>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</si>
  <si>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</si>
  <si>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</si>
  <si>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</si>
  <si>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</si>
  <si>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</si>
  <si>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</si>
  <si>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</si>
  <si>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</si>
  <si>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</si>
  <si>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</si>
  <si>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</si>
  <si>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</si>
  <si>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</si>
  <si>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</si>
  <si>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</si>
  <si>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</si>
  <si>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</si>
  <si>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</si>
  <si>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</si>
  <si>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</si>
  <si>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</si>
  <si>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</si>
  <si>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</si>
  <si>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</si>
  <si>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</si>
  <si>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</si>
  <si>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</si>
  <si>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</si>
  <si>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</si>
  <si>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</si>
  <si>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</si>
  <si>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</si>
  <si>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</si>
  <si>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</si>
  <si>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</si>
  <si>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</si>
  <si>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</si>
  <si>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</si>
  <si>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</si>
  <si>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</si>
  <si>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</si>
  <si>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</si>
  <si>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</si>
  <si>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</si>
  <si>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</si>
  <si>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</si>
  <si>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</si>
  <si>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</si>
  <si>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</si>
  <si>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</si>
  <si>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</si>
  <si>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</si>
  <si>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</si>
  <si>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</si>
  <si>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</si>
  <si>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</si>
  <si>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</si>
  <si>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</si>
  <si>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</si>
  <si>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</si>
  <si>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</si>
  <si>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</si>
  <si>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</si>
  <si>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</si>
  <si>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</si>
  <si>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</si>
  <si>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</si>
  <si>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</si>
  <si>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</si>
  <si>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</si>
  <si>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</si>
  <si>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</si>
  <si>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</si>
  <si>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</si>
  <si>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</si>
  <si>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</si>
  <si>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</si>
  <si>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</si>
  <si>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</si>
  <si>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</si>
  <si>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</si>
  <si>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</si>
  <si>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</si>
  <si>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</si>
  <si>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</si>
  <si>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</si>
  <si>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</si>
  <si>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</si>
  <si>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</si>
  <si>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</si>
  <si>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</si>
  <si>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</si>
  <si>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</si>
  <si>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</si>
  <si>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</si>
  <si>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</si>
  <si>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</si>
  <si>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</si>
  <si>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</si>
  <si>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</si>
  <si>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</si>
  <si>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</si>
  <si>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</si>
  <si>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</si>
  <si>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</si>
  <si>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</si>
  <si>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</si>
  <si>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</si>
  <si>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</si>
  <si>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</si>
  <si>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</si>
  <si>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</si>
  <si>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</si>
  <si>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</si>
  <si>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</si>
  <si>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</si>
  <si>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</si>
  <si>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</si>
  <si>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</si>
  <si>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</si>
  <si>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</si>
  <si>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</si>
  <si>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</si>
  <si>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</si>
  <si>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</si>
  <si>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</si>
  <si>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</si>
  <si>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</si>
  <si>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</si>
  <si>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</si>
  <si>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</si>
  <si>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</si>
  <si>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</si>
  <si>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</si>
  <si>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</si>
  <si>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</si>
  <si>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</si>
  <si>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</si>
  <si>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</si>
  <si>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</si>
  <si>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</si>
  <si>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</si>
  <si>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</si>
  <si>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</si>
  <si>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</si>
  <si>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</si>
  <si>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</si>
  <si>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</si>
  <si>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</si>
  <si>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</si>
  <si>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</si>
  <si>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</si>
  <si>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</si>
  <si>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</si>
  <si>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</si>
  <si>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</si>
  <si>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</si>
  <si>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</si>
  <si>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</si>
  <si>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</si>
  <si>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</si>
  <si>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</si>
  <si>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</si>
  <si>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</si>
  <si>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</si>
  <si>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</si>
  <si>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</si>
  <si>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</si>
  <si>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</si>
  <si>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</si>
  <si>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</si>
  <si>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</si>
  <si>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</si>
  <si>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</si>
  <si>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</si>
  <si>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</si>
  <si>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</si>
  <si>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</si>
  <si>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</si>
  <si>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</si>
  <si>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</si>
  <si>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</si>
  <si>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</si>
  <si>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</si>
  <si>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</si>
  <si>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</si>
  <si>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</si>
  <si>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</si>
  <si>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</si>
  <si>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</si>
  <si>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</si>
  <si>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</si>
  <si>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</si>
  <si>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</si>
  <si>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</si>
  <si>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</si>
  <si>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</si>
  <si>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</si>
  <si>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</si>
  <si>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</si>
  <si>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</si>
  <si>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</si>
  <si>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</si>
  <si>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</si>
  <si>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</si>
  <si>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</si>
  <si>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</si>
  <si>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</si>
  <si>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</si>
  <si>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</si>
  <si>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</si>
  <si>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</si>
  <si>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</si>
  <si>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</si>
  <si>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</si>
  <si>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</si>
  <si>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</si>
  <si>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</si>
  <si>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</si>
  <si>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</si>
  <si>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</si>
  <si>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</si>
  <si>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</si>
  <si>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</si>
  <si>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</si>
  <si>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</si>
  <si>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</si>
  <si>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</si>
  <si>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</si>
  <si>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</si>
  <si>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</si>
  <si>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</si>
  <si>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</si>
  <si>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</si>
  <si>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</si>
  <si>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</si>
  <si>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</si>
  <si>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</si>
  <si>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</si>
  <si>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</si>
  <si>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</si>
  <si>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</si>
  <si>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</si>
  <si>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</si>
  <si>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</si>
  <si>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</si>
  <si>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</si>
  <si>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</si>
  <si>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</si>
  <si>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</si>
  <si>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</si>
  <si>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</si>
  <si>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</si>
  <si>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</si>
  <si>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</si>
  <si>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</si>
  <si>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</si>
  <si>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</si>
  <si>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</si>
  <si>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</si>
  <si>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</si>
  <si>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</si>
  <si>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</si>
  <si>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</si>
  <si>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</si>
  <si>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</si>
  <si>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</si>
  <si>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</si>
  <si>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</si>
  <si>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</si>
  <si>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</si>
  <si>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</si>
  <si>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</si>
  <si>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</si>
  <si>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</si>
  <si>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</si>
  <si>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</si>
  <si>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</si>
  <si>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</si>
  <si>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</si>
  <si>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</si>
  <si>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</si>
  <si>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</si>
  <si>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</si>
  <si>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</si>
  <si>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</si>
  <si>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</si>
  <si>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</si>
  <si>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</si>
  <si>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</si>
  <si>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</si>
  <si>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</si>
  <si>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</si>
  <si>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</si>
  <si>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</si>
  <si>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</si>
  <si>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</si>
  <si>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</si>
  <si>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</si>
  <si>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</si>
  <si>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</si>
  <si>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</si>
  <si>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</si>
  <si>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</si>
  <si>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</si>
  <si>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</si>
  <si>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</si>
  <si>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</si>
  <si>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</si>
  <si>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</si>
  <si>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</si>
  <si>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</si>
  <si>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</si>
  <si>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</si>
  <si>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</si>
  <si>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</si>
  <si>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</si>
  <si>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</si>
  <si>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</si>
  <si>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</si>
  <si>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</si>
  <si>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</si>
  <si>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</si>
  <si>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</si>
  <si>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</si>
  <si>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</si>
  <si>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</si>
  <si>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</si>
  <si>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</si>
  <si>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</si>
  <si>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</si>
  <si>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</si>
  <si>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</si>
  <si>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</si>
  <si>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</si>
  <si>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</si>
  <si>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</si>
  <si>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</si>
  <si>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</si>
  <si>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</si>
  <si>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</si>
  <si>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</si>
  <si>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</si>
  <si>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</si>
  <si>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</si>
  <si>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</si>
  <si>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</si>
  <si>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</si>
  <si>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</si>
  <si>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</si>
  <si>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</si>
  <si>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</si>
  <si>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</si>
  <si>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</si>
  <si>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</si>
  <si>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</si>
  <si>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</si>
  <si>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</si>
  <si>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</si>
  <si>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</si>
  <si>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</si>
  <si>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</si>
  <si>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</si>
  <si>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</si>
  <si>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</si>
  <si>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</si>
  <si>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</si>
  <si>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</si>
  <si>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</si>
  <si>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</si>
  <si>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</si>
  <si>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</si>
  <si>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</si>
  <si>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</si>
  <si>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</si>
  <si>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</si>
  <si>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</si>
  <si>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</si>
  <si>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</si>
  <si>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</si>
  <si>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</si>
  <si>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</si>
  <si>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</si>
  <si>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</si>
  <si>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</si>
  <si>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</si>
  <si>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</si>
  <si>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</si>
  <si>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</si>
  <si>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</si>
  <si>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</si>
  <si>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</si>
  <si>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</si>
  <si>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</si>
  <si>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</si>
  <si>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</si>
  <si>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</si>
  <si>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</si>
  <si>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</si>
  <si>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</si>
  <si>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</si>
  <si>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</si>
  <si>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</si>
  <si>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</si>
  <si>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</si>
  <si>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</si>
  <si>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</si>
  <si>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</si>
  <si>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</si>
  <si>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</si>
  <si>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</si>
  <si>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</si>
  <si>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</si>
  <si>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</si>
  <si>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</si>
  <si>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</si>
  <si>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</si>
  <si>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</si>
  <si>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</si>
  <si>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</si>
  <si>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</si>
  <si>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</si>
  <si>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</si>
  <si>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</si>
  <si>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</si>
  <si>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</si>
  <si>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</si>
  <si>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</si>
  <si>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</si>
  <si>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</si>
  <si>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</si>
  <si>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</si>
  <si>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</si>
  <si>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</si>
  <si>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</si>
  <si>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</si>
  <si>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</si>
  <si>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</si>
  <si>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</si>
  <si>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</si>
  <si>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</si>
  <si>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</si>
  <si>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</si>
  <si>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</si>
  <si>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</si>
  <si>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</si>
  <si>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</si>
  <si>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</si>
  <si>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</si>
  <si>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</si>
  <si>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</si>
  <si>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</si>
  <si>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</si>
  <si>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</si>
  <si>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</si>
  <si>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</si>
  <si>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</si>
  <si>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</si>
  <si>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</si>
  <si>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</si>
  <si>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</si>
  <si>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</si>
  <si>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</si>
  <si>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</si>
  <si>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</si>
  <si>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</si>
  <si>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</si>
  <si>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</si>
  <si>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</si>
  <si>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</si>
  <si>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</si>
  <si>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</si>
  <si>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</si>
  <si>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</si>
  <si>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</si>
  <si>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</si>
  <si>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</si>
  <si>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</si>
  <si>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</si>
  <si>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</si>
  <si>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</si>
  <si>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</si>
  <si>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</si>
  <si>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</si>
  <si>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</si>
  <si>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</si>
  <si>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</si>
  <si>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</si>
  <si>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</si>
  <si>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</si>
  <si>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</si>
  <si>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</si>
  <si>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</si>
  <si>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</si>
  <si>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</si>
  <si>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</si>
  <si>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</si>
  <si>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</si>
  <si>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</si>
  <si>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</si>
  <si>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</si>
  <si>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</si>
  <si>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</si>
  <si>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</si>
  <si>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</si>
  <si>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</si>
  <si>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</si>
  <si>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</si>
  <si>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</si>
  <si>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</si>
  <si>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</si>
  <si>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</si>
  <si>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</si>
  <si>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</si>
  <si>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</si>
  <si>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</si>
  <si>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</si>
  <si>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</si>
  <si>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</si>
  <si>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</si>
  <si>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</si>
  <si>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</si>
  <si>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</si>
  <si>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</si>
  <si>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</si>
  <si>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</si>
  <si>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</si>
  <si>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</si>
  <si>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</si>
  <si>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</si>
  <si>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</si>
  <si>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</si>
  <si>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</si>
  <si>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</si>
  <si>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</si>
  <si>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</si>
  <si>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</si>
  <si>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</si>
  <si>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</si>
  <si>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</si>
  <si>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</si>
  <si>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</si>
  <si>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</si>
  <si>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</si>
  <si>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</si>
  <si>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</si>
  <si>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</si>
  <si>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</si>
  <si>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</si>
  <si>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</si>
  <si>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</si>
  <si>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</si>
  <si>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</si>
  <si>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</si>
  <si>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</si>
  <si>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</si>
  <si>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</si>
  <si>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</si>
  <si>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</si>
  <si>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</si>
  <si>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</si>
  <si>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</si>
  <si>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</si>
  <si>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</si>
  <si>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</si>
  <si>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</si>
  <si>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</si>
  <si>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</si>
  <si>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</si>
  <si>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</si>
  <si>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</si>
  <si>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</si>
  <si>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</si>
  <si>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</si>
  <si>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</si>
  <si>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</si>
  <si>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</si>
  <si>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</si>
  <si>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</si>
  <si>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</si>
  <si>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</si>
  <si>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</si>
  <si>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</si>
  <si>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</si>
  <si>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</si>
  <si>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</si>
  <si>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</si>
  <si>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</si>
  <si>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</si>
  <si>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</si>
  <si>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</si>
  <si>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</si>
  <si>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</si>
  <si>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</si>
  <si>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</si>
  <si>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</si>
  <si>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</si>
  <si>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</si>
  <si>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</si>
  <si>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</si>
  <si>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</si>
  <si>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</si>
  <si>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</si>
  <si>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</si>
  <si>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</si>
  <si>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</si>
  <si>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</si>
  <si>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</si>
  <si>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</si>
  <si>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</si>
  <si>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</si>
  <si>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</si>
  <si>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</si>
  <si>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</si>
  <si>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</si>
  <si>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</si>
  <si>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</si>
  <si>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</si>
  <si>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</si>
  <si>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</si>
  <si>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</si>
  <si>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</si>
  <si>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</si>
  <si>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</si>
  <si>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</si>
  <si>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</si>
  <si>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</si>
  <si>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</si>
  <si>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</si>
  <si>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</si>
  <si>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</si>
  <si>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</si>
  <si>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</si>
  <si>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</si>
  <si>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</si>
  <si>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</si>
  <si>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</si>
  <si>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</si>
  <si>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</si>
  <si>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</si>
  <si>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</si>
  <si>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</si>
  <si>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</si>
  <si>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</si>
  <si>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</si>
  <si>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</si>
  <si>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</si>
  <si>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</si>
  <si>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</si>
  <si>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</si>
  <si>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</si>
  <si>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</si>
  <si>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</si>
  <si>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</si>
  <si>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</si>
  <si>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</si>
  <si>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</si>
  <si>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</si>
  <si>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</si>
  <si>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</si>
  <si>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</si>
  <si>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</si>
  <si>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</si>
  <si>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</si>
  <si>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</si>
  <si>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</si>
  <si>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</si>
  <si>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</si>
  <si>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</si>
  <si>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</si>
  <si>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</si>
  <si>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</si>
  <si>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</si>
  <si>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</si>
  <si>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</si>
  <si>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</si>
  <si>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</si>
  <si>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</si>
  <si>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</si>
  <si>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</si>
  <si>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</si>
  <si>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</si>
  <si>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</si>
  <si>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</si>
  <si>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</si>
  <si>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</si>
  <si>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</si>
  <si>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</si>
  <si>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</si>
  <si>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</si>
  <si>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</si>
  <si>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</si>
  <si>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</si>
  <si>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</si>
  <si>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</si>
  <si>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</si>
  <si>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</si>
  <si>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</si>
  <si>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</si>
  <si>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</si>
  <si>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</si>
  <si>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</si>
  <si>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</si>
  <si>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</si>
  <si>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</si>
  <si>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</si>
  <si>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</si>
  <si>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</si>
  <si>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</si>
  <si>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</si>
  <si>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</si>
  <si>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</si>
  <si>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</si>
  <si>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</si>
  <si>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</si>
  <si>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</si>
  <si>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</si>
  <si>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</si>
  <si>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</si>
  <si>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</si>
  <si>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</si>
  <si>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</si>
  <si>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</si>
  <si>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</si>
  <si>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</si>
  <si>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</si>
  <si>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</si>
  <si>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</si>
  <si>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</si>
  <si>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</si>
  <si>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</si>
  <si>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</si>
  <si>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</si>
  <si>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</si>
  <si>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</si>
  <si>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</si>
  <si>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</si>
  <si>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</si>
  <si>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</si>
  <si>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</si>
  <si>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</si>
  <si>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</si>
  <si>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</si>
  <si>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</si>
  <si>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</si>
  <si>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</si>
  <si>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</si>
  <si>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</si>
  <si>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</si>
  <si>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</si>
  <si>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</si>
  <si>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</si>
  <si>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</si>
  <si>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</si>
  <si>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</si>
  <si>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</si>
  <si>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</si>
  <si>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</si>
  <si>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</si>
  <si>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</si>
  <si>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</si>
  <si>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</si>
  <si>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</si>
  <si>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</si>
  <si>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</si>
  <si>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</si>
  <si>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</si>
  <si>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</si>
  <si>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</si>
  <si>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</si>
  <si>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</si>
  <si>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</si>
  <si>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</si>
  <si>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</si>
  <si>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</si>
  <si>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</si>
  <si>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</si>
  <si>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</si>
  <si>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</si>
  <si>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</si>
  <si>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</si>
  <si>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</si>
  <si>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</si>
  <si>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</si>
  <si>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</si>
  <si>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</si>
  <si>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</si>
  <si>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</si>
  <si>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</si>
  <si>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</si>
  <si>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</si>
  <si>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</si>
  <si>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</si>
  <si>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</si>
  <si>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</si>
  <si>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</si>
  <si>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</si>
  <si>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</si>
  <si>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</si>
  <si>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</si>
  <si>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</si>
  <si>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</si>
  <si>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</si>
  <si>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</si>
  <si>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</si>
  <si>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</si>
  <si>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</si>
  <si>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</si>
  <si>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</si>
  <si>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</si>
  <si>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</si>
  <si>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</si>
  <si>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</si>
  <si>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</si>
  <si>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</si>
  <si>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</si>
  <si>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</si>
  <si>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</si>
  <si>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</si>
  <si>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</si>
  <si>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</si>
  <si>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</si>
  <si>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</si>
  <si>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</si>
  <si>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</si>
  <si>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</si>
  <si>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</si>
  <si>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</si>
  <si>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</si>
  <si>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</si>
  <si>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</si>
  <si>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</si>
  <si>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</si>
  <si>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</si>
  <si>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</si>
  <si>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</si>
  <si>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</si>
  <si>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</si>
  <si>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</si>
  <si>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</si>
  <si>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</si>
  <si>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</si>
  <si>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</si>
  <si>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</si>
  <si>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</si>
  <si>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</si>
  <si>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</si>
  <si>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</si>
  <si>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</si>
  <si>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</si>
  <si>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</si>
  <si>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</si>
  <si>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</si>
  <si>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</si>
  <si>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</si>
  <si>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</si>
  <si>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</si>
  <si>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</si>
  <si>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</si>
  <si>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</si>
  <si>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</si>
  <si>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</si>
  <si>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</si>
  <si>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</si>
  <si>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</si>
  <si>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</si>
  <si>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</si>
  <si>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</si>
  <si>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</si>
  <si>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</si>
  <si>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</si>
  <si>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</si>
  <si>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</si>
  <si>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</si>
  <si>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</si>
  <si>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</si>
  <si>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</si>
  <si>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</si>
  <si>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</si>
  <si>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</si>
  <si>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</si>
  <si>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</si>
  <si>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</si>
  <si>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</si>
  <si>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</si>
  <si>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</si>
  <si>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</si>
  <si>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</si>
  <si>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</si>
  <si>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</si>
  <si>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</si>
  <si>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</si>
  <si>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</si>
  <si>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</si>
  <si>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</si>
  <si>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</si>
  <si>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</si>
  <si>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</si>
  <si>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</si>
  <si>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</si>
  <si>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</si>
  <si>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</si>
  <si>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</si>
  <si>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</si>
  <si>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</si>
  <si>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</si>
  <si>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</si>
  <si>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</si>
  <si>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</si>
  <si>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</si>
  <si>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</si>
  <si>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</si>
  <si>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</si>
  <si>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</si>
  <si>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</si>
  <si>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</si>
  <si>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</si>
  <si>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</si>
  <si>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</si>
  <si>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</si>
  <si>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</si>
  <si>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</si>
  <si>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</si>
  <si>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</si>
  <si>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</si>
  <si>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</si>
  <si>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</si>
  <si>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</si>
  <si>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</si>
  <si>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</si>
  <si>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</si>
  <si>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</si>
  <si>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</si>
  <si>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</si>
  <si>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</si>
  <si>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</si>
  <si>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</si>
  <si>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</si>
  <si>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</si>
  <si>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</si>
  <si>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</si>
  <si>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</si>
  <si>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</si>
  <si>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</si>
  <si>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</si>
  <si>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</si>
  <si>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</si>
  <si>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</si>
  <si>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</si>
  <si>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</si>
  <si>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</si>
  <si>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</si>
  <si>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</si>
  <si>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</si>
  <si>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</si>
  <si>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</si>
  <si>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</si>
  <si>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</si>
  <si>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</si>
  <si>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</si>
  <si>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</si>
  <si>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</si>
  <si>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</si>
  <si>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</si>
  <si>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</si>
  <si>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</si>
  <si>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</si>
  <si>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</si>
  <si>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</si>
  <si>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</si>
  <si>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</si>
  <si>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</si>
  <si>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</si>
  <si>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</si>
  <si>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</si>
  <si>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</si>
  <si>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</si>
  <si>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</si>
  <si>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</si>
  <si>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</si>
  <si>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</si>
  <si>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</si>
  <si>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</si>
  <si>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</si>
  <si>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</si>
  <si>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</si>
  <si>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</si>
  <si>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</si>
  <si>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</si>
  <si>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</si>
  <si>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</si>
  <si>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</si>
  <si>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</si>
  <si>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</si>
  <si>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</si>
  <si>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</si>
  <si>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</si>
  <si>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</si>
  <si>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</si>
  <si>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</si>
  <si>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</si>
  <si>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</si>
  <si>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</si>
  <si>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</si>
  <si>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</si>
  <si>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</si>
  <si>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</si>
  <si>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</si>
  <si>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</si>
  <si>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</si>
  <si>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</si>
  <si>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</si>
  <si>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</si>
  <si>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</si>
  <si>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</si>
  <si>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</si>
  <si>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</si>
  <si>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</si>
  <si>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</si>
  <si>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</si>
  <si>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</si>
  <si>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</si>
  <si>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</si>
  <si>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</si>
  <si>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</si>
  <si>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</si>
  <si>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</si>
  <si>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</si>
  <si>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</si>
  <si>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</si>
  <si>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</si>
  <si>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</si>
  <si>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</si>
  <si>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</si>
  <si>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</si>
  <si>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</si>
  <si>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</si>
  <si>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</si>
  <si>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</si>
  <si>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</si>
  <si>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</si>
  <si>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</si>
  <si>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</si>
  <si>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</si>
  <si>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</si>
  <si>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</si>
  <si>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</si>
  <si>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</si>
  <si>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</si>
  <si>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</si>
  <si>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</si>
  <si>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</si>
  <si>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</si>
  <si>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</si>
  <si>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</si>
  <si>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</si>
  <si>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</si>
  <si>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</si>
  <si>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</si>
  <si>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</si>
  <si>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</si>
  <si>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</si>
  <si>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</si>
  <si>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</si>
  <si>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</si>
  <si>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</si>
  <si>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</si>
  <si>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</si>
  <si>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</si>
  <si>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</si>
  <si>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</si>
  <si>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</si>
  <si>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</si>
  <si>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</si>
  <si>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</si>
  <si>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</si>
  <si>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</si>
  <si>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</si>
  <si>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</si>
  <si>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</si>
  <si>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</si>
  <si>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</si>
  <si>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</si>
  <si>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</si>
  <si>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</si>
  <si>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</si>
  <si>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</si>
  <si>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</si>
  <si>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</si>
  <si>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</si>
  <si>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</si>
  <si>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</si>
  <si>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</si>
  <si>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</si>
  <si>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</si>
  <si>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</si>
  <si>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</si>
  <si>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</si>
  <si>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</si>
  <si>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</si>
  <si>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</si>
  <si>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</si>
  <si>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</si>
  <si>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</si>
  <si>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</si>
  <si>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</si>
  <si>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</si>
  <si>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</si>
  <si>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</si>
  <si>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</si>
  <si>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</si>
  <si>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</si>
  <si>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</si>
  <si>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</si>
  <si>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</si>
  <si>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</si>
  <si>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</si>
  <si>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</si>
  <si>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</si>
  <si>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</si>
  <si>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</si>
  <si>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</si>
  <si>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</si>
  <si>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</si>
  <si>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</si>
  <si>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</si>
  <si>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</si>
  <si>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</si>
  <si>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</si>
  <si>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</si>
  <si>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</si>
  <si>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</si>
  <si>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</si>
  <si>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</si>
  <si>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</si>
  <si>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</si>
  <si>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</si>
  <si>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</si>
  <si>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</si>
  <si>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</si>
  <si>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</si>
  <si>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</si>
  <si>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</si>
  <si>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</si>
  <si>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</si>
  <si>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</si>
  <si>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</si>
  <si>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</si>
  <si>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</si>
  <si>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</si>
  <si>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</si>
  <si>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</si>
  <si>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</si>
  <si>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</si>
  <si>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</si>
  <si>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</si>
  <si>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</si>
  <si>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</si>
  <si>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</si>
  <si>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</si>
  <si>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</si>
  <si>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</si>
  <si>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</si>
  <si>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</si>
  <si>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</si>
  <si>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</si>
  <si>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</si>
  <si>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</si>
  <si>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</si>
  <si>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</si>
  <si>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</si>
  <si>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</si>
  <si>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</si>
  <si>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</si>
  <si>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</si>
  <si>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</si>
  <si>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</si>
  <si>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</si>
  <si>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</si>
  <si>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</si>
  <si>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</si>
  <si>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</si>
  <si>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</si>
  <si>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</si>
  <si>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</si>
  <si>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</si>
  <si>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</si>
  <si>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</si>
  <si>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</si>
  <si>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</si>
  <si>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</si>
  <si>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</si>
  <si>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</si>
  <si>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</si>
  <si>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</si>
  <si>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</si>
  <si>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</si>
  <si>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</si>
  <si>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</si>
  <si>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</si>
  <si>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</si>
  <si>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</si>
  <si>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</si>
  <si>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</si>
  <si>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</si>
  <si>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</si>
  <si>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</si>
  <si>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</si>
  <si>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</si>
  <si>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</si>
  <si>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</si>
  <si>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</si>
  <si>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</si>
  <si>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</si>
  <si>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</si>
  <si>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</si>
  <si>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</si>
  <si>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</si>
  <si>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</si>
  <si>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</si>
  <si>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</si>
  <si>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</si>
  <si>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</si>
  <si>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</si>
  <si>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</si>
  <si>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</si>
  <si>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</si>
  <si>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</si>
  <si>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</si>
  <si>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</si>
  <si>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</si>
  <si>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</si>
  <si>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</si>
  <si>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</si>
  <si>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</si>
  <si>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</si>
  <si>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</si>
  <si>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</si>
  <si>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</si>
  <si>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</si>
  <si>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</si>
  <si>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</si>
  <si>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</si>
  <si>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</si>
  <si>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</si>
  <si>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</si>
  <si>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</si>
  <si>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</si>
  <si>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</si>
  <si>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</si>
  <si>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</si>
  <si>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</si>
  <si>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</si>
  <si>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</si>
  <si>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</si>
  <si>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</si>
  <si>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</si>
  <si>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</si>
  <si>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</si>
  <si>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</si>
  <si>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</si>
  <si>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</si>
  <si>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</si>
  <si>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</si>
  <si>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</si>
  <si>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</si>
  <si>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</si>
  <si>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</si>
  <si>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</si>
  <si>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</si>
  <si>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</si>
  <si>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</si>
  <si>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</si>
  <si>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</si>
  <si>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</si>
  <si>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</si>
  <si>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</si>
  <si>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</si>
  <si>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</si>
  <si>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</si>
  <si>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</si>
  <si>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</si>
  <si>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</si>
  <si>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</si>
  <si>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</si>
  <si>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</si>
  <si>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</si>
  <si>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</si>
  <si>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</si>
  <si>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</si>
  <si>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</si>
  <si>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</si>
  <si>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</si>
  <si>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</si>
  <si>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</si>
  <si>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</si>
  <si>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</si>
  <si>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</si>
  <si>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</si>
  <si>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</si>
  <si>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</si>
  <si>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</si>
  <si>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</si>
  <si>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</si>
  <si>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</si>
  <si>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</si>
  <si>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</si>
  <si>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</si>
  <si>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</si>
  <si>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</si>
  <si>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</si>
  <si>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</si>
  <si>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</si>
  <si>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</si>
  <si>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</si>
  <si>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</si>
  <si>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</si>
  <si>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</si>
  <si>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</si>
  <si>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</si>
  <si>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</si>
  <si>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</si>
  <si>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</si>
  <si>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</si>
  <si>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</si>
  <si>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</si>
  <si>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</si>
  <si>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</si>
  <si>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</si>
  <si>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</si>
  <si>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</si>
  <si>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</si>
  <si>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</si>
  <si>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</si>
  <si>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</si>
  <si>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</si>
  <si>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</si>
  <si>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</si>
  <si>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</si>
  <si>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</si>
  <si>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</si>
  <si>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</si>
  <si>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</si>
  <si>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</si>
  <si>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</si>
  <si>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</si>
  <si>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</si>
  <si>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</si>
  <si>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</si>
  <si>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</si>
  <si>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</si>
  <si>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</si>
  <si>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</si>
  <si>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</si>
  <si>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</si>
  <si>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</si>
  <si>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</si>
  <si>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</si>
  <si>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</si>
  <si>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</si>
  <si>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</si>
  <si>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</si>
  <si>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</si>
  <si>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</si>
  <si>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</si>
  <si>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</si>
  <si>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</si>
  <si>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</si>
  <si>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</si>
  <si>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</si>
  <si>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</si>
  <si>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</si>
  <si>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</si>
  <si>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</si>
  <si>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</si>
  <si>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</si>
  <si>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</si>
  <si>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</si>
  <si>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</si>
  <si>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</si>
  <si>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</si>
  <si>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</si>
  <si>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</si>
  <si>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</si>
  <si>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</si>
  <si>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</si>
  <si>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</si>
  <si>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</si>
  <si>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</si>
  <si>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</si>
  <si>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</si>
  <si>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</si>
  <si>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</si>
  <si>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</si>
  <si>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</si>
  <si>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</si>
  <si>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</si>
  <si>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</si>
  <si>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</si>
  <si>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</si>
  <si>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</si>
  <si>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</si>
  <si>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</si>
  <si>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</si>
  <si>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</si>
  <si>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</si>
  <si>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</si>
  <si>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</si>
  <si>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</si>
  <si>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</si>
  <si>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</si>
  <si>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</si>
  <si>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</si>
  <si>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</si>
  <si>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</si>
  <si>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</si>
  <si>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</si>
  <si>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</si>
  <si>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</si>
  <si>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</si>
  <si>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</si>
  <si>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</si>
  <si>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</si>
  <si>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</si>
  <si>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</si>
  <si>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</si>
  <si>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</si>
  <si>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</si>
  <si>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</si>
  <si>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</si>
  <si>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</si>
  <si>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</si>
  <si>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</si>
  <si>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</si>
  <si>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</si>
  <si>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</si>
  <si>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</si>
  <si>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</si>
  <si>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</si>
  <si>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</si>
  <si>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</si>
  <si>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</si>
  <si>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</si>
  <si>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</si>
  <si>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</si>
  <si>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</si>
  <si>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</si>
  <si>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</si>
  <si>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</si>
  <si>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</si>
  <si>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</si>
  <si>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</si>
  <si>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</si>
  <si>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</si>
  <si>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</si>
  <si>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</si>
  <si>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</si>
  <si>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</si>
  <si>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</si>
  <si>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</si>
  <si>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</si>
  <si>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</si>
  <si>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</si>
  <si>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</si>
  <si>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</si>
  <si>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</si>
  <si>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</si>
  <si>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</si>
  <si>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</si>
  <si>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</si>
  <si>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</si>
  <si>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</si>
  <si>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</si>
  <si>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</si>
  <si>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</si>
  <si>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</si>
  <si>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</si>
  <si>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</si>
  <si>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</si>
  <si>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</si>
  <si>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</si>
  <si>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</si>
  <si>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</si>
  <si>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</si>
  <si>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</si>
  <si>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</si>
  <si>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</si>
  <si>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</si>
  <si>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</si>
  <si>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</si>
  <si>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</si>
  <si>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</si>
  <si>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</si>
  <si>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</si>
  <si>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</si>
  <si>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</si>
  <si>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</si>
  <si>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</si>
  <si>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</si>
  <si>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</si>
  <si>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</si>
  <si>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</si>
  <si>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</si>
  <si>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</si>
  <si>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</si>
  <si>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</si>
  <si>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</si>
  <si>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</si>
  <si>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</si>
  <si>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</si>
  <si>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</si>
  <si>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</si>
  <si>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</si>
  <si>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</si>
  <si>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</si>
  <si>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</si>
  <si>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</si>
  <si>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</si>
  <si>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</si>
  <si>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</si>
  <si>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</si>
  <si>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</si>
  <si>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</si>
  <si>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</si>
  <si>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</si>
  <si>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</si>
  <si>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</si>
  <si>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</si>
  <si>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</si>
  <si>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</si>
  <si>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</si>
  <si>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</si>
  <si>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</si>
  <si>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</si>
  <si>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</si>
  <si>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</si>
  <si>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</si>
  <si>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</si>
  <si>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</si>
  <si>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</si>
  <si>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</si>
  <si>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</si>
  <si>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</si>
  <si>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</si>
  <si>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</si>
  <si>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</si>
  <si>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</si>
  <si>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</si>
  <si>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</si>
  <si>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</si>
  <si>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</si>
  <si>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</si>
  <si>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</si>
  <si>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</si>
  <si>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</si>
  <si>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</si>
  <si>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</si>
  <si>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</si>
  <si>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</si>
  <si>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</si>
  <si>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</si>
  <si>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</si>
  <si>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</si>
  <si>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</si>
  <si>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</si>
  <si>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</si>
  <si>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</si>
  <si>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</si>
  <si>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</si>
  <si>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</si>
  <si>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</si>
  <si>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</si>
  <si>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</si>
  <si>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</si>
  <si>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</si>
  <si>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</si>
  <si>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</si>
  <si>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</si>
  <si>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</si>
  <si>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</si>
  <si>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</si>
  <si>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</si>
  <si>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</si>
  <si>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</si>
  <si>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</si>
  <si>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</si>
  <si>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</si>
  <si>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</si>
  <si>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</si>
  <si>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</si>
  <si>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</si>
  <si>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</si>
  <si>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</si>
  <si>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</si>
  <si>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</si>
  <si>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</si>
  <si>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</si>
  <si>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</si>
  <si>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</si>
  <si>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</si>
  <si>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</si>
  <si>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</si>
  <si>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</si>
  <si>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</si>
  <si>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</si>
  <si>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</si>
  <si>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</si>
  <si>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</si>
  <si>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</si>
  <si>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</si>
  <si>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</si>
  <si>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</si>
  <si>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</si>
  <si>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</si>
  <si>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</si>
  <si>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</si>
  <si>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</si>
  <si>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</si>
  <si>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</si>
  <si>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</si>
  <si>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</si>
  <si>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</si>
  <si>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</si>
  <si>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</si>
  <si>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</si>
  <si>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</si>
  <si>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</si>
  <si>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</si>
  <si>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</si>
  <si>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</si>
  <si>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</si>
  <si>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</si>
  <si>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</si>
  <si>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</si>
  <si>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</si>
  <si>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</si>
  <si>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</si>
  <si>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</si>
  <si>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</si>
  <si>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</si>
  <si>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</si>
  <si>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</si>
  <si>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</si>
  <si>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</si>
  <si>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</si>
  <si>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</si>
  <si>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</si>
  <si>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</si>
  <si>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</si>
  <si>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</si>
  <si>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</si>
  <si>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</si>
  <si>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</si>
  <si>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</si>
  <si>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</si>
  <si>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</si>
  <si>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</si>
  <si>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</si>
  <si>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</si>
  <si>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</si>
  <si>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</si>
  <si>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</si>
  <si>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</si>
  <si>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</si>
  <si>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</si>
  <si>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</si>
  <si>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</si>
  <si>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</si>
  <si>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</si>
  <si>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</si>
  <si>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</si>
  <si>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</si>
  <si>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</si>
  <si>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</si>
  <si>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</si>
  <si>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</si>
  <si>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</si>
  <si>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</si>
  <si>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</si>
  <si>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</si>
  <si>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</si>
  <si>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</si>
  <si>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</si>
  <si>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</si>
  <si>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</si>
  <si>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</si>
  <si>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</si>
  <si>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</si>
  <si>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</si>
  <si>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</si>
  <si>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</si>
  <si>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</si>
  <si>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</si>
  <si>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</si>
  <si>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</si>
  <si>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</si>
  <si>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</si>
  <si>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</si>
  <si>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</si>
  <si>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</si>
  <si>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</si>
  <si>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</si>
  <si>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</si>
  <si>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</si>
  <si>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</si>
  <si>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</si>
  <si>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</si>
  <si>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</si>
  <si>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</si>
  <si>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</si>
  <si>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</si>
  <si>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</si>
  <si>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</si>
  <si>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</si>
  <si>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</si>
  <si>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</si>
  <si>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</si>
  <si>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</si>
  <si>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</si>
  <si>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</si>
  <si>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</si>
  <si>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</si>
  <si>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</si>
  <si>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</si>
  <si>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</si>
  <si>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</si>
  <si>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</si>
  <si>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</si>
  <si>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</si>
  <si>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</si>
  <si>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</si>
  <si>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</si>
  <si>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</si>
  <si>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</si>
  <si>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</si>
  <si>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</si>
  <si>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</si>
  <si>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</si>
  <si>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</si>
  <si>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</si>
  <si>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</si>
  <si>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</si>
  <si>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</si>
  <si>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</si>
  <si>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</si>
  <si>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</si>
  <si>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</si>
  <si>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</si>
  <si>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</si>
  <si>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</si>
  <si>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</si>
  <si>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</si>
  <si>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</si>
  <si>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</si>
  <si>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</si>
  <si>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</si>
  <si>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</si>
  <si>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</si>
  <si>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</si>
  <si>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</si>
  <si>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</si>
  <si>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</si>
  <si>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</si>
  <si>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</si>
  <si>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</si>
  <si>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</si>
  <si>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</si>
  <si>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</si>
  <si>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</si>
  <si>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</si>
  <si>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</si>
  <si>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</si>
  <si>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</si>
  <si>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</si>
  <si>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</si>
  <si>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</si>
  <si>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</si>
  <si>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</si>
  <si>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</si>
  <si>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</si>
  <si>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</si>
  <si>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</si>
  <si>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</si>
  <si>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</si>
  <si>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</si>
  <si>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</si>
  <si>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</si>
  <si>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</si>
  <si>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</si>
  <si>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</si>
  <si>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</si>
  <si>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</si>
  <si>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</si>
  <si>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</si>
  <si>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</si>
  <si>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</si>
  <si>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</si>
  <si>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</si>
  <si>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</si>
  <si>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</si>
  <si>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</si>
  <si>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</si>
  <si>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</si>
  <si>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</si>
  <si>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</si>
  <si>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</si>
  <si>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</si>
  <si>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</si>
  <si>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</si>
  <si>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</si>
  <si>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</si>
  <si>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</si>
  <si>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</si>
  <si>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</si>
  <si>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</si>
  <si>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</si>
  <si>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</si>
  <si>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</si>
  <si>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</si>
  <si>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</si>
  <si>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</si>
  <si>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</si>
  <si>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</si>
  <si>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</si>
  <si>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</si>
  <si>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</si>
  <si>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</si>
  <si>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</si>
  <si>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</si>
  <si>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</si>
  <si>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</si>
  <si>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</si>
  <si>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</si>
  <si>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</si>
  <si>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</si>
  <si>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</si>
  <si>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</si>
  <si>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</si>
  <si>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</si>
  <si>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</si>
  <si>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</si>
  <si>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</si>
  <si>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</si>
  <si>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</si>
  <si>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</si>
  <si>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</si>
  <si>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</si>
  <si>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</si>
  <si>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</si>
  <si>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</si>
  <si>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</si>
  <si>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</si>
  <si>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</si>
  <si>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</si>
  <si>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</si>
  <si>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</si>
  <si>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</si>
  <si>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</si>
  <si>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</si>
  <si>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</si>
  <si>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</si>
  <si>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</si>
  <si>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</si>
  <si>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</si>
  <si>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</si>
  <si>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</si>
  <si>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</si>
  <si>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</si>
  <si>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</si>
  <si>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</si>
  <si>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</si>
  <si>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</si>
  <si>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</si>
  <si>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</si>
  <si>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</si>
  <si>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</si>
  <si>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</si>
  <si>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</si>
  <si>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</si>
  <si>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</si>
  <si>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</si>
  <si>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</si>
  <si>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</si>
  <si>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</si>
  <si>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</si>
  <si>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</si>
  <si>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</si>
  <si>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</si>
  <si>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</si>
  <si>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</si>
  <si>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</si>
  <si>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</si>
  <si>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</si>
  <si>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</si>
  <si>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</si>
  <si>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</si>
  <si>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</si>
  <si>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</si>
  <si>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</si>
  <si>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</si>
  <si>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</si>
  <si>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</si>
  <si>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</si>
  <si>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</si>
  <si>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</si>
  <si>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</si>
  <si>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</si>
  <si>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</si>
  <si>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</si>
  <si>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</si>
  <si>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</si>
  <si>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</si>
  <si>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</si>
  <si>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</si>
  <si>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</si>
  <si>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</si>
  <si>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</si>
  <si>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</si>
  <si>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</si>
  <si>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</si>
  <si>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</si>
  <si>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</si>
  <si>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</si>
  <si>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</si>
  <si>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</si>
  <si>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</si>
  <si>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</si>
  <si>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</si>
  <si>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</si>
  <si>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</si>
  <si>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</si>
  <si>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</si>
  <si>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</si>
  <si>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</si>
  <si>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</si>
  <si>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</si>
  <si>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</si>
  <si>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</si>
  <si>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</si>
  <si>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</si>
  <si>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</si>
  <si>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</si>
  <si>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</si>
  <si>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</si>
  <si>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</si>
  <si>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</si>
  <si>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</si>
  <si>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</si>
  <si>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</si>
  <si>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</si>
  <si>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</si>
  <si>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</si>
  <si>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</si>
  <si>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</si>
  <si>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</si>
  <si>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</si>
  <si>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</si>
  <si>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</si>
  <si>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</si>
  <si>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</si>
  <si>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</si>
  <si>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</si>
  <si>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</si>
  <si>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</si>
  <si>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</si>
  <si>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</si>
  <si>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</si>
  <si>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</si>
  <si>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</si>
  <si>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</si>
  <si>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</si>
  <si>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</si>
  <si>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</si>
  <si>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</si>
  <si>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</si>
  <si>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</si>
  <si>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</si>
  <si>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</si>
  <si>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</si>
  <si>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</si>
  <si>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</si>
  <si>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</si>
  <si>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</si>
  <si>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</si>
  <si>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</si>
  <si>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</si>
  <si>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</si>
  <si>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</si>
  <si>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</si>
  <si>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</si>
  <si>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</si>
  <si>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</si>
  <si>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</si>
  <si>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</si>
  <si>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</si>
  <si>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</si>
  <si>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</si>
  <si>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</si>
  <si>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</si>
  <si>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</si>
  <si>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</si>
  <si>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</si>
  <si>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</si>
  <si>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</si>
  <si>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</si>
  <si>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</si>
  <si>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</si>
  <si>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</si>
  <si>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</si>
  <si>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</si>
  <si>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</si>
  <si>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</si>
  <si>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</si>
  <si>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</si>
  <si>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</si>
  <si>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</si>
  <si>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</si>
  <si>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</si>
  <si>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</si>
  <si>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</si>
  <si>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</si>
  <si>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</si>
  <si>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</si>
  <si>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</si>
  <si>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</si>
  <si>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</si>
  <si>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</si>
  <si>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</si>
  <si>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</si>
  <si>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</si>
  <si>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</si>
  <si>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</si>
  <si>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</si>
  <si>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</si>
  <si>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</si>
  <si>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</si>
  <si>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</si>
  <si>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</si>
  <si>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</si>
  <si>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</si>
  <si>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</si>
  <si>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</si>
  <si>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</si>
  <si>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</si>
  <si>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</si>
  <si>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</si>
  <si>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</si>
  <si>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</si>
  <si>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</si>
  <si>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</si>
  <si>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</si>
  <si>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</si>
  <si>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</si>
  <si>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</si>
  <si>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</si>
  <si>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</si>
  <si>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</si>
  <si>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</si>
  <si>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</si>
  <si>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</si>
  <si>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</si>
  <si>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</si>
  <si>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</si>
  <si>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</si>
  <si>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</si>
  <si>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</si>
  <si>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</si>
  <si>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</si>
  <si>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</si>
  <si>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</si>
  <si>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</si>
  <si>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</si>
  <si>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</si>
  <si>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</si>
  <si>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</si>
  <si>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</si>
  <si>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</si>
  <si>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</si>
  <si>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</si>
  <si>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</si>
  <si>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</si>
  <si>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</si>
  <si>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</si>
  <si>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</si>
  <si>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</si>
  <si>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</si>
  <si>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</si>
  <si>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</si>
  <si>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</si>
  <si>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</si>
  <si>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</si>
  <si>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</si>
  <si>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</si>
  <si>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</si>
  <si>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</si>
  <si>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</si>
  <si>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</si>
  <si>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</si>
  <si>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</si>
  <si>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</si>
  <si>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</si>
  <si>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</si>
  <si>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</si>
  <si>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</si>
  <si>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</si>
  <si>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</si>
  <si>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</si>
  <si>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</si>
  <si>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</si>
  <si>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</si>
  <si>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</si>
  <si>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</si>
  <si>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</si>
  <si>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</si>
  <si>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</si>
  <si>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</si>
  <si>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</si>
  <si>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</si>
  <si>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</si>
  <si>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</si>
  <si>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</si>
  <si>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</si>
  <si>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</si>
  <si>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</si>
  <si>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</si>
  <si>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</si>
  <si>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</si>
  <si>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</si>
  <si>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</si>
  <si>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</si>
  <si>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</si>
  <si>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</si>
  <si>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</si>
  <si>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</si>
  <si>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</si>
  <si>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</si>
  <si>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</si>
  <si>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</si>
  <si>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</si>
  <si>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</si>
  <si>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</si>
  <si>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</si>
  <si>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</si>
  <si>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</si>
  <si>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</si>
  <si>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</si>
  <si>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</si>
  <si>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</si>
  <si>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</si>
  <si>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</si>
  <si>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</si>
  <si>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</si>
  <si>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</si>
  <si>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</si>
  <si>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</si>
  <si>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</si>
  <si>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</si>
  <si>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</si>
  <si>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</si>
  <si>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</si>
  <si>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</si>
  <si>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</si>
  <si>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</si>
  <si>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</si>
  <si>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</si>
  <si>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</si>
  <si>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</si>
  <si>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</si>
  <si>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</si>
  <si>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</si>
  <si>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</si>
  <si>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</si>
  <si>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</si>
  <si>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</si>
  <si>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</si>
  <si>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</si>
  <si>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</si>
  <si>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</si>
  <si>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</si>
  <si>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</si>
  <si>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</si>
  <si>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</si>
  <si>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</si>
  <si>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</si>
  <si>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</si>
  <si>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</si>
  <si>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</si>
  <si>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</si>
  <si>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</si>
  <si>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</si>
  <si>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</si>
  <si>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</si>
  <si>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</si>
  <si>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</si>
  <si>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</si>
  <si>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</si>
  <si>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</si>
  <si>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</si>
  <si>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</si>
  <si>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</si>
  <si>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</si>
  <si>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</si>
  <si>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</si>
  <si>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</si>
  <si>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</si>
  <si>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</si>
  <si>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</si>
  <si>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</si>
  <si>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</si>
  <si>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</si>
  <si>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</si>
  <si>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</si>
  <si>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</si>
  <si>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</si>
  <si>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</si>
  <si>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</si>
  <si>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</si>
  <si>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</si>
  <si>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</si>
  <si>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</si>
  <si>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</si>
  <si>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</si>
  <si>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</si>
  <si>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</si>
  <si>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</si>
  <si>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</si>
  <si>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</si>
  <si>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</si>
  <si>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</si>
  <si>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</si>
  <si>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</si>
  <si>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</si>
  <si>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</si>
  <si>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</si>
  <si>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</si>
  <si>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</si>
  <si>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</si>
  <si>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</si>
  <si>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</si>
  <si>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</si>
  <si>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</si>
  <si>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</si>
  <si>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</si>
  <si>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</si>
  <si>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</si>
  <si>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</si>
  <si>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</si>
  <si>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</si>
  <si>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</si>
  <si>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</si>
  <si>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</si>
  <si>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</si>
  <si>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</si>
  <si>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</si>
  <si>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</si>
  <si>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</si>
  <si>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</si>
  <si>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</si>
  <si>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</si>
  <si>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</si>
  <si>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</si>
  <si>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</si>
  <si>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</si>
  <si>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</si>
  <si>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</si>
  <si>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</si>
  <si>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</si>
  <si>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</si>
  <si>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</si>
  <si>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</si>
  <si>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</si>
  <si>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</si>
  <si>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</si>
  <si>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</si>
  <si>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</si>
  <si>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</si>
  <si>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</si>
  <si>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</si>
  <si>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</si>
  <si>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</si>
  <si>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</si>
  <si>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</si>
  <si>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</si>
  <si>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</si>
  <si>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</si>
  <si>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</si>
  <si>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</si>
  <si>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</si>
  <si>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</si>
  <si>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</si>
  <si>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</si>
  <si>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</si>
  <si>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</si>
  <si>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</si>
  <si>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</si>
  <si>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</si>
  <si>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</si>
  <si>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</si>
  <si>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</si>
  <si>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</si>
  <si>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</si>
  <si>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</si>
  <si>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</si>
  <si>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</si>
  <si>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</si>
  <si>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</si>
  <si>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</si>
  <si>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</si>
  <si>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</si>
  <si>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</si>
  <si>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</si>
  <si>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</si>
  <si>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</si>
  <si>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</si>
  <si>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</si>
  <si>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</si>
  <si>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</si>
  <si>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</si>
  <si>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</si>
  <si>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</si>
  <si>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</si>
  <si>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</si>
  <si>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</si>
  <si>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</si>
  <si>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</si>
  <si>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</si>
  <si>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</si>
  <si>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</si>
  <si>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</si>
  <si>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</si>
  <si>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</si>
  <si>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</si>
  <si>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</si>
  <si>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</si>
  <si>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</si>
  <si>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</si>
  <si>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</si>
  <si>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</si>
  <si>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</si>
  <si>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</si>
  <si>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</si>
  <si>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</si>
  <si>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</si>
  <si>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</si>
  <si>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</si>
  <si>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</si>
  <si>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</si>
  <si>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</si>
  <si>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</si>
  <si>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</si>
  <si>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</si>
  <si>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</si>
  <si>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</si>
  <si>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</si>
  <si>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</si>
  <si>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</si>
  <si>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</si>
  <si>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</si>
  <si>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</si>
  <si>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</si>
  <si>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</si>
  <si>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</si>
  <si>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</si>
  <si>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</si>
  <si>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</si>
  <si>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</si>
  <si>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</si>
  <si>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</si>
  <si>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</si>
  <si>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</si>
  <si>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</si>
  <si>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</si>
  <si>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</si>
  <si>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</si>
  <si>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</si>
  <si>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</si>
  <si>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</si>
  <si>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</si>
  <si>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</si>
  <si>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</si>
  <si>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</si>
  <si>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</si>
  <si>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</si>
  <si>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</si>
  <si>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</si>
  <si>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</si>
  <si>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</si>
  <si>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</si>
  <si>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</si>
  <si>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</si>
  <si>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</si>
  <si>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</si>
  <si>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</si>
  <si>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</si>
  <si>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</si>
  <si>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</si>
  <si>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</si>
  <si>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</si>
  <si>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</si>
  <si>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</si>
  <si>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</si>
  <si>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</si>
  <si>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</si>
  <si>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</si>
  <si>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</si>
  <si>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</si>
  <si>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</si>
  <si>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</si>
  <si>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</si>
  <si>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</si>
  <si>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</si>
  <si>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</si>
  <si>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</si>
  <si>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</si>
  <si>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</si>
  <si>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</si>
  <si>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</si>
  <si>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</si>
  <si>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</si>
  <si>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</si>
  <si>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</si>
  <si>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</si>
  <si>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</si>
  <si>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</si>
  <si>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</si>
  <si>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</si>
  <si>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</si>
  <si>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</si>
  <si>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</si>
  <si>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</si>
  <si>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</si>
  <si>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</si>
  <si>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</si>
  <si>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</si>
  <si>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</si>
  <si>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</si>
  <si>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</si>
  <si>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</si>
  <si>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</si>
  <si>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</si>
  <si>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</si>
  <si>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</si>
  <si>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</si>
  <si>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</si>
  <si>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</si>
  <si>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</si>
  <si>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</si>
  <si>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</si>
  <si>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</si>
  <si>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</si>
  <si>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</si>
  <si>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</si>
  <si>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</si>
  <si>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</si>
  <si>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</si>
  <si>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</si>
  <si>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</si>
  <si>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</si>
  <si>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</si>
  <si>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</si>
  <si>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</si>
  <si>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</si>
  <si>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</si>
  <si>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</si>
  <si>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</si>
  <si>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</si>
  <si>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</si>
  <si>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</si>
  <si>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</si>
  <si>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</si>
  <si>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</si>
  <si>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</si>
  <si>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</si>
  <si>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</si>
  <si>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</si>
  <si>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</si>
  <si>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</si>
  <si>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</si>
  <si>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</si>
  <si>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</si>
  <si>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</si>
  <si>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</si>
  <si>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</si>
  <si>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</si>
  <si>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</si>
  <si>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</si>
  <si>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</si>
  <si>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</si>
  <si>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</si>
  <si>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</si>
  <si>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</si>
  <si>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</si>
  <si>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</si>
  <si>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</si>
  <si>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</si>
  <si>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</si>
  <si>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</si>
  <si>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</si>
  <si>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</si>
  <si>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</si>
  <si>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</si>
  <si>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</si>
  <si>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</si>
  <si>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</si>
  <si>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</si>
  <si>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</si>
  <si>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</si>
  <si>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</si>
  <si>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</si>
  <si>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</si>
  <si>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</si>
  <si>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</si>
  <si>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</si>
  <si>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</si>
  <si>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</si>
  <si>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</si>
  <si>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</si>
  <si>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</si>
  <si>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</si>
  <si>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</si>
  <si>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</si>
  <si>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</si>
  <si>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</si>
  <si>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</si>
  <si>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</si>
  <si>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</si>
  <si>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</si>
  <si>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</si>
  <si>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</si>
  <si>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</si>
  <si>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</si>
  <si>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</si>
  <si>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</si>
  <si>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</si>
  <si>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</si>
  <si>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</si>
  <si>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</si>
  <si>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</si>
  <si>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</si>
  <si>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</si>
  <si>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</si>
  <si>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</si>
  <si>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</si>
  <si>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</si>
  <si>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</si>
  <si>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</si>
  <si>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</si>
  <si>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</si>
  <si>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</si>
  <si>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</si>
  <si>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</si>
  <si>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</si>
  <si>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</si>
  <si>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</si>
  <si>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</si>
  <si>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</si>
  <si>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</si>
  <si>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</si>
  <si>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</si>
  <si>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</si>
  <si>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</si>
  <si>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</si>
  <si>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</si>
  <si>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</si>
  <si>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</si>
  <si>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</si>
  <si>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</si>
  <si>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</si>
  <si>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</si>
  <si>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</si>
  <si>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</si>
  <si>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</si>
  <si>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</si>
  <si>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</si>
  <si>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</si>
  <si>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</si>
  <si>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</si>
  <si>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</si>
  <si>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</si>
  <si>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</si>
  <si>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</si>
  <si>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</si>
  <si>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</si>
  <si>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</si>
  <si>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</si>
  <si>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</si>
  <si>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</si>
  <si>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</si>
  <si>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</si>
  <si>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</si>
  <si>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</si>
  <si>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</si>
  <si>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</si>
  <si>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</si>
  <si>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</si>
  <si>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</si>
  <si>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</si>
  <si>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</si>
  <si>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</si>
  <si>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</si>
  <si>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</si>
  <si>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</si>
  <si>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</si>
  <si>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</si>
  <si>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</si>
  <si>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</si>
  <si>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</si>
  <si>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</si>
  <si>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</si>
  <si>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</si>
  <si>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</si>
  <si>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</si>
  <si>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</si>
  <si>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</si>
  <si>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</si>
  <si>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</si>
  <si>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</si>
  <si>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</si>
  <si>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</si>
  <si>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</si>
  <si>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</si>
  <si>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</si>
  <si>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</si>
  <si>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</si>
  <si>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</si>
  <si>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</si>
  <si>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</si>
  <si>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</si>
  <si>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</si>
  <si>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</si>
  <si>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</si>
  <si>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</si>
  <si>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</si>
  <si>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</si>
  <si>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</si>
  <si>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</si>
  <si>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</si>
  <si>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</si>
  <si>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</si>
  <si>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</si>
  <si>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</si>
  <si>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</si>
  <si>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</si>
  <si>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</si>
  <si>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</si>
  <si>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</si>
  <si>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</si>
  <si>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</si>
  <si>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</si>
  <si>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</si>
  <si>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</si>
  <si>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</si>
  <si>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</si>
  <si>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</si>
  <si>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</si>
  <si>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</si>
  <si>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</si>
  <si>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</si>
  <si>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</si>
  <si>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</si>
  <si>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</si>
  <si>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</si>
  <si>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</si>
  <si>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</si>
  <si>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</si>
  <si>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</si>
  <si>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</si>
  <si>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</si>
  <si>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</si>
  <si>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</si>
  <si>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</si>
  <si>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</si>
  <si>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</si>
  <si>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</si>
  <si>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</si>
  <si>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</si>
  <si>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</si>
  <si>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</si>
  <si>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</si>
  <si>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</si>
  <si>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</si>
  <si>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</si>
  <si>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</si>
  <si>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</si>
  <si>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</si>
  <si>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</si>
  <si>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</si>
  <si>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</si>
  <si>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</si>
  <si>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</si>
  <si>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</si>
  <si>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</si>
  <si>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</si>
  <si>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</si>
  <si>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</si>
  <si>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</si>
  <si>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</si>
  <si>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</si>
  <si>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</si>
  <si>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</si>
  <si>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</si>
  <si>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</si>
  <si>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</si>
  <si>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</si>
  <si>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</si>
  <si>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</si>
  <si>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</si>
  <si>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</si>
  <si>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</si>
  <si>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</si>
  <si>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</si>
  <si>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</si>
  <si>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</si>
  <si>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</si>
  <si>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</si>
  <si>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</si>
  <si>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</si>
  <si>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</si>
  <si>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</si>
  <si>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</si>
  <si>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</si>
  <si>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</si>
  <si>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</si>
  <si>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</si>
  <si>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</si>
  <si>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</si>
  <si>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</si>
  <si>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</si>
  <si>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</si>
  <si>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</si>
  <si>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</si>
  <si>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</si>
  <si>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</si>
  <si>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</si>
  <si>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</si>
  <si>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</si>
  <si>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</si>
  <si>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</si>
  <si>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</si>
  <si>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</si>
  <si>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</si>
  <si>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</si>
  <si>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</si>
  <si>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</si>
  <si>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</si>
  <si>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</si>
  <si>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</si>
  <si>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</si>
  <si>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</si>
  <si>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</si>
  <si>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</si>
  <si>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</si>
  <si>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</si>
  <si>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</si>
  <si>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</si>
  <si>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</si>
  <si>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</si>
  <si>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</si>
  <si>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</si>
  <si>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</si>
  <si>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</si>
  <si>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</si>
  <si>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</si>
  <si>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</si>
  <si>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</si>
  <si>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</si>
  <si>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</si>
  <si>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</si>
  <si>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</si>
  <si>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</si>
  <si>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</si>
  <si>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</si>
  <si>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</si>
  <si>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</si>
  <si>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</si>
  <si>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</si>
  <si>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</si>
  <si>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</si>
  <si>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</si>
  <si>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</si>
  <si>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</si>
  <si>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</si>
  <si>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</si>
  <si>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</si>
  <si>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</si>
  <si>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CONSULTAS-ESPECIALIDADES</t>
  </si>
  <si>
    <t>COLOPROCTOLOGIA</t>
  </si>
  <si>
    <t>REUMATOLOGISTA</t>
  </si>
  <si>
    <t>OTORRINOLARINGOLOGISTA</t>
  </si>
  <si>
    <t>GASTROENTEROLOGISTA</t>
  </si>
  <si>
    <t>UROLOGISTA</t>
  </si>
  <si>
    <t>ENDOCRINOGISTA</t>
  </si>
  <si>
    <t>PNEUMOLOGISTA</t>
  </si>
  <si>
    <t>CIRURGIÃO VASCULAR</t>
  </si>
  <si>
    <t>DERMATOLOGISTA</t>
  </si>
  <si>
    <t>TRAUMATO/ORTOPEDISTA</t>
  </si>
  <si>
    <t>CIRURGIÃO GERAL</t>
  </si>
  <si>
    <t>OFTALMOLOGISTA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</si>
</sst>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67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abSelected="1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19" t="s">
        <v>3752</v>
      </c>
      <c r="B1" s="120"/>
      <c r="C1" s="120"/>
      <c r="D1" s="120"/>
      <c r="E1" s="120"/>
      <c r="F1" s="120"/>
      <c r="G1" s="121"/>
    </row>
    <row r="2" spans="1:8" s="59" customFormat="1" ht="15.75" thickBot="1" x14ac:dyDescent="0.3">
      <c r="A2" s="15" t="s">
        <v>161</v>
      </c>
      <c r="B2" s="125" t="s">
        <v>3931</v>
      </c>
      <c r="C2" s="125"/>
      <c r="D2" s="50" t="s">
        <v>162</v>
      </c>
      <c r="E2" s="70">
        <v>3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26" t="s">
        <v>4028</v>
      </c>
      <c r="C3" s="126"/>
      <c r="D3" s="126"/>
      <c r="E3" s="126"/>
      <c r="F3" s="126"/>
      <c r="G3" s="127"/>
    </row>
    <row r="4" spans="1:8" s="59" customFormat="1" ht="15.75" thickBot="1" x14ac:dyDescent="0.3">
      <c r="A4" s="15" t="s">
        <v>175</v>
      </c>
      <c r="B4" s="128" t="s">
        <v>4026</v>
      </c>
      <c r="C4" s="128"/>
      <c r="D4" s="128"/>
      <c r="E4" s="129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3680</v>
      </c>
      <c r="C5" s="15" t="s">
        <v>3956</v>
      </c>
      <c r="D5" s="15"/>
      <c r="E5" s="15"/>
      <c r="F5" s="130"/>
      <c r="G5" s="131"/>
    </row>
    <row r="6" spans="1:8" s="61" customFormat="1" ht="15.75" thickBot="1" x14ac:dyDescent="0.3">
      <c r="A6" s="15" t="s">
        <v>155</v>
      </c>
      <c r="B6" s="51">
        <f>'Orçamento-base'!C6</f>
        <v>227903.8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12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2" t="s">
        <v>3750</v>
      </c>
      <c r="B11" s="123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2"/>
      <c r="B12" s="124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K22" sqref="K2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36" t="s">
        <v>3676</v>
      </c>
      <c r="B1" s="137"/>
      <c r="C1" s="137"/>
      <c r="D1" s="137"/>
      <c r="E1" s="137"/>
      <c r="F1" s="137"/>
      <c r="G1" s="137"/>
      <c r="H1" s="137"/>
      <c r="I1" s="137"/>
      <c r="J1" s="137"/>
      <c r="K1" s="138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39" t="str">
        <f>IF(Identificação!B2=0,"",Identificação!B2)</f>
        <v>Chamamento Público / Credenciamento</v>
      </c>
      <c r="D2" s="139"/>
      <c r="E2" s="139"/>
      <c r="F2" s="139"/>
      <c r="G2" s="139"/>
      <c r="H2" s="37" t="s">
        <v>151</v>
      </c>
      <c r="I2" s="38">
        <f>IF(Identificação!E2=0,"",Identificação!E2)</f>
        <v>3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5" t="s">
        <v>153</v>
      </c>
      <c r="B3" s="146"/>
      <c r="C3" s="147" t="str">
        <f>IF(Identificação!B3=0,"",Identificação!B3)</f>
        <v>CONSULTAS-ESPECIALIDADES</v>
      </c>
      <c r="D3" s="147"/>
      <c r="E3" s="147"/>
      <c r="F3" s="147"/>
      <c r="G3" s="147"/>
      <c r="H3" s="147"/>
      <c r="I3" s="147"/>
      <c r="J3" s="147"/>
      <c r="K3" s="148"/>
      <c r="L3" s="94"/>
      <c r="M3" s="94"/>
    </row>
    <row r="4" spans="1:18" s="27" customFormat="1" ht="15.75" thickBot="1" x14ac:dyDescent="0.3">
      <c r="A4" s="15" t="s">
        <v>176</v>
      </c>
      <c r="B4" s="22"/>
      <c r="C4" s="141" t="str">
        <f>IF(Identificação!B4=0,"",Identificação!B4)</f>
        <v>PREFEITURA DE COTIPORA</v>
      </c>
      <c r="D4" s="141"/>
      <c r="E4" s="141"/>
      <c r="F4" s="141"/>
      <c r="G4" s="141"/>
      <c r="H4" s="141"/>
      <c r="I4" s="141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1" t="str">
        <f>IF(Identificação!B5=0,"",Identificação!B5)</f>
        <v>Não se aplica</v>
      </c>
      <c r="D5" s="141"/>
      <c r="E5" s="141"/>
      <c r="F5" s="141"/>
      <c r="G5" s="142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3">
        <f>SUMIFS(K12:K39953,B12:B39953,"&gt;0",K12:K39953,"&lt;&gt;0")</f>
        <v>227903.8</v>
      </c>
      <c r="D6" s="143"/>
      <c r="E6" s="143"/>
      <c r="F6" s="143"/>
      <c r="G6" s="144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6" t="s">
        <v>3761</v>
      </c>
      <c r="B10" s="156" t="s">
        <v>3759</v>
      </c>
      <c r="C10" s="156" t="s">
        <v>3760</v>
      </c>
      <c r="D10" s="132" t="s">
        <v>3675</v>
      </c>
      <c r="E10" s="158" t="s">
        <v>168</v>
      </c>
      <c r="F10" s="134" t="s">
        <v>3674</v>
      </c>
      <c r="G10" s="132" t="s">
        <v>156</v>
      </c>
      <c r="H10" s="153" t="s">
        <v>165</v>
      </c>
      <c r="I10" s="154"/>
      <c r="J10" s="154"/>
      <c r="K10" s="154"/>
      <c r="L10" s="154"/>
      <c r="M10" s="155"/>
      <c r="N10" s="149" t="s">
        <v>177</v>
      </c>
      <c r="O10" s="150"/>
      <c r="P10" s="151" t="s">
        <v>178</v>
      </c>
      <c r="Q10" s="152"/>
      <c r="R10" s="140" t="s">
        <v>3678</v>
      </c>
    </row>
    <row r="11" spans="1:18" customFormat="1" ht="45" x14ac:dyDescent="0.25">
      <c r="A11" s="157"/>
      <c r="B11" s="157"/>
      <c r="C11" s="157"/>
      <c r="D11" s="133"/>
      <c r="E11" s="159"/>
      <c r="F11" s="135"/>
      <c r="G11" s="133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0"/>
    </row>
    <row r="12" spans="1:18" x14ac:dyDescent="0.25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41" t="s">
        <v>4029</v>
      </c>
      <c r="H12" s="114">
        <v>60</v>
      </c>
      <c r="I12" s="47" t="s">
        <v>3701</v>
      </c>
      <c r="J12" s="114">
        <v>141.66999999999999</v>
      </c>
      <c r="K12" s="54">
        <f>IFERROR(IF(H12*J12&lt;&gt;0,ROUND(ROUND(H12,4)*ROUND(J12,4),2),""),"")</f>
        <v>8500.2000000000007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x14ac:dyDescent="0.25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41" t="s">
        <v>4030</v>
      </c>
      <c r="H13" s="114">
        <v>60</v>
      </c>
      <c r="I13" s="47" t="s">
        <v>3701</v>
      </c>
      <c r="J13" s="114">
        <v>229.29</v>
      </c>
      <c r="K13" s="54">
        <f>IFERROR(IF(H13*J13&lt;&gt;0,ROUND(ROUND(H13,4)*ROUND(J13,4),2),""),"")</f>
        <v>13757.4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x14ac:dyDescent="0.25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41" t="s">
        <v>4031</v>
      </c>
      <c r="H14" s="114">
        <v>50</v>
      </c>
      <c r="I14" s="47" t="s">
        <v>3701</v>
      </c>
      <c r="J14" s="114">
        <v>178.38</v>
      </c>
      <c r="K14" s="106">
        <f>IFERROR(IF(H14*J14&lt;&gt;0,ROUND(ROUND(H14,4)*ROUND(J14,4),2),""),"")</f>
        <v>8919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x14ac:dyDescent="0.25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41" t="s">
        <v>4032</v>
      </c>
      <c r="H15" s="114">
        <v>60</v>
      </c>
      <c r="I15" s="47" t="s">
        <v>3701</v>
      </c>
      <c r="J15" s="114">
        <v>173.7</v>
      </c>
      <c r="K15" s="106">
        <f t="shared" ref="K15:K78" si="0">IFERROR(IF(H15*J15&lt;&gt;0,ROUND(ROUND(H15,4)*ROUND(J15,4),2),""),"")</f>
        <v>10422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x14ac:dyDescent="0.25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41" t="s">
        <v>4033</v>
      </c>
      <c r="H16" s="114">
        <v>60</v>
      </c>
      <c r="I16" s="47" t="s">
        <v>3701</v>
      </c>
      <c r="J16" s="114">
        <v>177.75</v>
      </c>
      <c r="K16" s="106">
        <f t="shared" si="0"/>
        <v>10665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x14ac:dyDescent="0.25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41" t="s">
        <v>4034</v>
      </c>
      <c r="H17" s="114">
        <v>60</v>
      </c>
      <c r="I17" s="47" t="s">
        <v>3701</v>
      </c>
      <c r="J17" s="114">
        <v>200.67</v>
      </c>
      <c r="K17" s="106">
        <f t="shared" si="0"/>
        <v>12040.2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x14ac:dyDescent="0.25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41" t="s">
        <v>4035</v>
      </c>
      <c r="H18" s="114">
        <v>60</v>
      </c>
      <c r="I18" s="47" t="s">
        <v>3701</v>
      </c>
      <c r="J18" s="114">
        <v>181.9</v>
      </c>
      <c r="K18" s="106">
        <f t="shared" si="0"/>
        <v>10914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41" t="s">
        <v>4036</v>
      </c>
      <c r="H19" s="114">
        <v>100</v>
      </c>
      <c r="I19" s="47" t="s">
        <v>3701</v>
      </c>
      <c r="J19" s="114">
        <v>165.22</v>
      </c>
      <c r="K19" s="106">
        <f t="shared" si="0"/>
        <v>16522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41" t="s">
        <v>4037</v>
      </c>
      <c r="H20" s="114">
        <v>150</v>
      </c>
      <c r="I20" s="47" t="s">
        <v>3701</v>
      </c>
      <c r="J20" s="114">
        <v>173.51</v>
      </c>
      <c r="K20" s="106">
        <f t="shared" si="0"/>
        <v>26026.5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41" t="s">
        <v>4038</v>
      </c>
      <c r="H21" s="114">
        <v>250</v>
      </c>
      <c r="I21" s="47" t="s">
        <v>3701</v>
      </c>
      <c r="J21" s="114">
        <v>162.22</v>
      </c>
      <c r="K21" s="106">
        <f t="shared" si="0"/>
        <v>40555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41" t="s">
        <v>4039</v>
      </c>
      <c r="H22" s="114">
        <v>250</v>
      </c>
      <c r="I22" s="47" t="s">
        <v>3701</v>
      </c>
      <c r="J22" s="114">
        <v>154.33000000000001</v>
      </c>
      <c r="K22" s="106">
        <f t="shared" si="0"/>
        <v>38582.5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41" t="s">
        <v>4040</v>
      </c>
      <c r="H23" s="114">
        <v>200</v>
      </c>
      <c r="I23" s="47" t="s">
        <v>3701</v>
      </c>
      <c r="J23" s="114">
        <v>155</v>
      </c>
      <c r="K23" s="106">
        <f t="shared" si="0"/>
        <v>31000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"/>
  <sheetViews>
    <sheetView workbookViewId="0">
      <selection activeCell="A13" sqref="A13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6" t="s">
        <v>3679</v>
      </c>
      <c r="B1" s="137"/>
      <c r="C1" s="137"/>
      <c r="D1" s="137"/>
      <c r="E1" s="137"/>
      <c r="F1" s="137"/>
      <c r="G1" s="137"/>
      <c r="H1" s="138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2" t="str">
        <f>IF(Identificação!B2=0,"",Identificação!B2)</f>
        <v>Chamamento Público / Credenciamento</v>
      </c>
      <c r="D2" s="162"/>
      <c r="E2" s="28" t="s">
        <v>151</v>
      </c>
      <c r="F2" s="29">
        <f>IF(Identificação!E2=0,"",Identificação!E2)</f>
        <v>3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5" t="s">
        <v>153</v>
      </c>
      <c r="B3" s="146"/>
      <c r="C3" s="147" t="str">
        <f>IF(Identificação!B3=0,"",Identificação!B3)</f>
        <v>CONSULTAS-ESPECIALIDADES</v>
      </c>
      <c r="D3" s="147"/>
      <c r="E3" s="147"/>
      <c r="F3" s="147"/>
      <c r="G3" s="147"/>
      <c r="H3" s="148"/>
      <c r="I3" s="103"/>
      <c r="J3" s="103"/>
    </row>
    <row r="4" spans="1:12" s="27" customFormat="1" ht="15.75" thickBot="1" x14ac:dyDescent="0.3">
      <c r="A4" s="18" t="s">
        <v>3791</v>
      </c>
      <c r="B4" s="26"/>
      <c r="C4" s="128"/>
      <c r="D4" s="128"/>
      <c r="E4" s="128"/>
      <c r="F4" s="128"/>
      <c r="G4" s="22" t="s">
        <v>3753</v>
      </c>
      <c r="H4" s="79"/>
      <c r="I4" s="103"/>
      <c r="J4" s="103"/>
    </row>
    <row r="5" spans="1:12" s="27" customFormat="1" ht="15.75" thickBot="1" x14ac:dyDescent="0.3">
      <c r="A5" s="15" t="s">
        <v>169</v>
      </c>
      <c r="B5" s="22"/>
      <c r="C5" s="163" t="str">
        <f>IF(Identificação!B5=0,"",Identificação!B5)</f>
        <v>Não se aplica</v>
      </c>
      <c r="D5" s="164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0">
        <f>SUMIFS(H12:H39953,B12:B39953,"&gt;0",H12:H39953,"&lt;&gt;0")</f>
        <v>0</v>
      </c>
      <c r="D6" s="161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6" t="s">
        <v>3754</v>
      </c>
      <c r="B10" s="156" t="s">
        <v>3755</v>
      </c>
      <c r="C10" s="156" t="s">
        <v>3677</v>
      </c>
      <c r="D10" s="132" t="s">
        <v>3756</v>
      </c>
      <c r="E10" s="165" t="s">
        <v>171</v>
      </c>
      <c r="F10" s="166"/>
      <c r="G10" s="166"/>
      <c r="H10" s="166"/>
      <c r="I10" s="166"/>
      <c r="J10" s="166"/>
      <c r="K10" s="166"/>
    </row>
    <row r="11" spans="1:12" customFormat="1" ht="45" x14ac:dyDescent="0.25">
      <c r="A11" s="157"/>
      <c r="B11" s="157"/>
      <c r="C11" s="157"/>
      <c r="D11" s="133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COLOPROCTOLOGIA</v>
      </c>
      <c r="E12" s="116">
        <f>IF('Orçamento-base'!H12&gt;0,'Orçamento-base'!H12,"")</f>
        <v>60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REUMATOLOGISTA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Não se aplica</v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2025-12-12T14:06:43Z</dcterms:modified>
</cp:coreProperties>
</file>