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Nº10-2025R. DE PREÇOS MATERIAL DE EXPEDIENTE e GRAFICO\PROPOSTAS\"/>
    </mc:Choice>
  </mc:AlternateContent>
  <xr:revisionPtr revIDLastSave="0" documentId="13_ncr:1_{ED888514-FA47-436F-813F-615DF5AEDDB5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F14" i="6"/>
  <c r="H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F17" i="6"/>
  <c r="H17" i="6"/>
  <c r="A18" i="6"/>
  <c r="B18" i="6"/>
  <c r="C18" i="6"/>
  <c r="D18" i="6"/>
  <c r="E18" i="6"/>
  <c r="F18" i="6"/>
  <c r="H18" i="6"/>
  <c r="A19" i="6"/>
  <c r="B19" i="6"/>
  <c r="C19" i="6"/>
  <c r="D19" i="6"/>
  <c r="E19" i="6"/>
  <c r="H19" i="6" s="1"/>
  <c r="F19" i="6"/>
  <c r="A20" i="6"/>
  <c r="B20" i="6"/>
  <c r="C20" i="6"/>
  <c r="D20" i="6"/>
  <c r="E20" i="6"/>
  <c r="H20" i="6" s="1"/>
  <c r="F20" i="6"/>
  <c r="A21" i="6"/>
  <c r="B21" i="6"/>
  <c r="C21" i="6"/>
  <c r="D21" i="6"/>
  <c r="E21" i="6"/>
  <c r="F21" i="6"/>
  <c r="H21" i="6"/>
  <c r="A22" i="6"/>
  <c r="B22" i="6"/>
  <c r="C22" i="6"/>
  <c r="D22" i="6"/>
  <c r="E22" i="6"/>
  <c r="F22" i="6"/>
  <c r="H22" i="6"/>
  <c r="A23" i="6"/>
  <c r="B23" i="6"/>
  <c r="C23" i="6"/>
  <c r="D23" i="6"/>
  <c r="E23" i="6"/>
  <c r="H23" i="6" s="1"/>
  <c r="F23" i="6"/>
  <c r="A24" i="6"/>
  <c r="B24" i="6"/>
  <c r="C24" i="6"/>
  <c r="D24" i="6"/>
  <c r="E24" i="6"/>
  <c r="H24" i="6" s="1"/>
  <c r="F24" i="6"/>
  <c r="K14" i="3"/>
  <c r="O14" i="3"/>
  <c r="Q14" i="3"/>
  <c r="K17" i="3"/>
  <c r="K15" i="3" l="1"/>
  <c r="K16" i="3"/>
  <c r="K18" i="3"/>
  <c r="K19" i="3"/>
  <c r="B19" i="3" s="1"/>
  <c r="K20" i="3"/>
  <c r="B20" i="3" s="1"/>
  <c r="K21" i="3"/>
  <c r="B21" i="3" s="1"/>
  <c r="K22" i="3"/>
  <c r="B22" i="3" s="1"/>
  <c r="K23" i="3"/>
  <c r="B23" i="3" s="1"/>
  <c r="K24" i="3"/>
  <c r="B24" i="3" s="1"/>
  <c r="K25" i="3"/>
  <c r="B25" i="3" s="1"/>
  <c r="K26" i="3"/>
  <c r="B26" i="3" s="1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B13" i="3" s="1"/>
  <c r="B14" i="3" l="1"/>
  <c r="K12" i="3"/>
  <c r="B12" i="3" s="1"/>
  <c r="B15" i="3" l="1"/>
  <c r="B16" i="3"/>
  <c r="B17" i="3" s="1"/>
  <c r="B18" i="3" s="1"/>
  <c r="E12" i="6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15" i="3" l="1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<sst xmlns="http://schemas.openxmlformats.org/spreadsheetml/2006/main" count="15147" uniqueCount="4038">
  <si>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</si>
  <si>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</si>
  <si>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</si>
  <si>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</si>
  <si>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</si>
  <si>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</si>
  <si>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</si>
  <si>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</si>
  <si>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</si>
  <si>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</si>
  <si>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</si>
  <si>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</si>
  <si>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</si>
  <si>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</si>
  <si>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</si>
  <si>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</si>
  <si>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</si>
  <si>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</si>
  <si>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</si>
  <si>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</si>
  <si>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</si>
  <si>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</si>
  <si>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</si>
  <si>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</si>
  <si>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</si>
  <si>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</si>
  <si>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</si>
  <si>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</si>
  <si>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</si>
  <si>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</si>
  <si>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</si>
  <si>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</si>
  <si>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</si>
  <si>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</si>
  <si>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</si>
  <si>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</si>
  <si>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</si>
  <si>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</si>
  <si>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</si>
  <si>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</si>
  <si>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</si>
  <si>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</si>
  <si>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</si>
  <si>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</si>
  <si>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</si>
  <si>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</si>
  <si>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</si>
  <si>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</si>
  <si>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</si>
  <si>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</si>
  <si>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</si>
  <si>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</si>
  <si>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</si>
  <si>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</si>
  <si>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</si>
  <si>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</si>
  <si>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</si>
  <si>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</si>
  <si>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</si>
  <si>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</si>
  <si>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</si>
  <si>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</si>
  <si>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</si>
  <si>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</si>
  <si>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</si>
  <si>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</si>
  <si>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</si>
  <si>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</si>
  <si>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</si>
  <si>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</si>
  <si>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</si>
  <si>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</si>
  <si>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</si>
  <si>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</si>
  <si>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</si>
  <si>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</si>
  <si>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</si>
  <si>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</si>
  <si>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</si>
  <si>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</si>
  <si>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</si>
  <si>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</si>
  <si>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</si>
  <si>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</si>
  <si>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</si>
  <si>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</si>
  <si>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</si>
  <si>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</si>
  <si>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</si>
  <si>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</si>
  <si>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</si>
  <si>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</si>
  <si>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</si>
  <si>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</si>
  <si>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</si>
  <si>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</si>
  <si>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</si>
  <si>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</si>
  <si>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</si>
  <si>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</si>
  <si>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</si>
  <si>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</si>
  <si>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</si>
  <si>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</si>
  <si>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</si>
  <si>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</si>
  <si>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</si>
  <si>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</si>
  <si>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</si>
  <si>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</si>
  <si>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</si>
  <si>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</si>
  <si>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</si>
  <si>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</si>
  <si>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</si>
  <si>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</si>
  <si>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</si>
  <si>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</si>
  <si>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</si>
  <si>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</si>
  <si>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</si>
  <si>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</si>
  <si>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</si>
  <si>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</si>
  <si>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</si>
  <si>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</si>
  <si>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</si>
  <si>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</si>
  <si>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</si>
  <si>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</si>
  <si>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</si>
  <si>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</si>
  <si>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</si>
  <si>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</si>
  <si>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</si>
  <si>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</si>
  <si>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</si>
  <si>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</si>
  <si>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</si>
  <si>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</si>
  <si>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</si>
  <si>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</si>
  <si>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</si>
  <si>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</si>
  <si>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</si>
  <si>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</si>
  <si>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</si>
  <si>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</si>
  <si>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</si>
  <si>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</si>
  <si>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</si>
  <si>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</si>
  <si>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</si>
  <si>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</si>
  <si>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</si>
  <si>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</si>
  <si>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</si>
  <si>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</si>
  <si>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</si>
  <si>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</si>
  <si>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</si>
  <si>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</si>
  <si>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</si>
  <si>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</si>
  <si>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</si>
  <si>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</si>
  <si>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</si>
  <si>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</si>
  <si>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</si>
  <si>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</si>
  <si>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</si>
  <si>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</si>
  <si>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</si>
  <si>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</si>
  <si>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</si>
  <si>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</si>
  <si>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</si>
  <si>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</si>
  <si>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</si>
  <si>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</si>
  <si>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</si>
  <si>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</si>
  <si>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</si>
  <si>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</si>
  <si>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</si>
  <si>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</si>
  <si>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</si>
  <si>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</si>
  <si>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</si>
  <si>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</si>
  <si>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</si>
  <si>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</si>
  <si>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</si>
  <si>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</si>
  <si>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</si>
  <si>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</si>
  <si>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</si>
  <si>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</si>
  <si>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</si>
  <si>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</si>
  <si>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</si>
  <si>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</si>
  <si>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</si>
  <si>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</si>
  <si>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</si>
  <si>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</si>
  <si>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</si>
  <si>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</si>
  <si>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</si>
  <si>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</si>
  <si>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</si>
  <si>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</si>
  <si>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</si>
  <si>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</si>
  <si>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</si>
  <si>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</si>
  <si>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</si>
  <si>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</si>
  <si>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</si>
  <si>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</si>
  <si>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</si>
  <si>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</si>
  <si>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</si>
  <si>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</si>
  <si>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</si>
  <si>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</si>
  <si>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</si>
  <si>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</si>
  <si>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</si>
  <si>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</si>
  <si>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</si>
  <si>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</si>
  <si>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</si>
  <si>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</si>
  <si>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</si>
  <si>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</si>
  <si>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</si>
  <si>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</si>
  <si>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</si>
  <si>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</si>
  <si>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</si>
  <si>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</si>
  <si>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</si>
  <si>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</si>
  <si>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</si>
  <si>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</si>
  <si>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</si>
  <si>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</si>
  <si>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</si>
  <si>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</si>
  <si>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</si>
  <si>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</si>
  <si>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</si>
  <si>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</si>
  <si>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</si>
  <si>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</si>
  <si>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</si>
  <si>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</si>
  <si>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</si>
  <si>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</si>
  <si>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</si>
  <si>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</si>
  <si>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</si>
  <si>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</si>
  <si>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</si>
  <si>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</si>
  <si>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</si>
  <si>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</si>
  <si>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</si>
  <si>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</si>
  <si>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</si>
  <si>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</si>
  <si>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</si>
  <si>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</si>
  <si>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</si>
  <si>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</si>
  <si>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</si>
  <si>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</si>
  <si>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</si>
  <si>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</si>
  <si>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</si>
  <si>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</si>
  <si>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</si>
  <si>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</si>
  <si>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</si>
  <si>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</si>
  <si>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</si>
  <si>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</si>
  <si>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</si>
  <si>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</si>
  <si>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</si>
  <si>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</si>
  <si>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</si>
  <si>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</si>
  <si>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</si>
  <si>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</si>
  <si>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</si>
  <si>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</si>
  <si>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</si>
  <si>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</si>
  <si>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</si>
  <si>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</si>
  <si>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</si>
  <si>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</si>
  <si>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</si>
  <si>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</si>
  <si>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</si>
  <si>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</si>
  <si>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</si>
  <si>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</si>
  <si>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</si>
  <si>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</si>
  <si>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</si>
  <si>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</si>
  <si>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</si>
  <si>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</si>
  <si>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</si>
  <si>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</si>
  <si>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</si>
  <si>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</si>
  <si>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</si>
  <si>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</si>
  <si>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</si>
  <si>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</si>
  <si>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</si>
  <si>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</si>
  <si>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</si>
  <si>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</si>
  <si>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</si>
  <si>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</si>
  <si>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</si>
  <si>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</si>
  <si>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</si>
  <si>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</si>
  <si>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</si>
  <si>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</si>
  <si>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</si>
  <si>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</si>
  <si>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</si>
  <si>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</si>
  <si>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</si>
  <si>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</si>
  <si>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</si>
  <si>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</si>
  <si>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</si>
  <si>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</si>
  <si>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</si>
  <si>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</si>
  <si>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</si>
  <si>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</si>
  <si>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</si>
  <si>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</si>
  <si>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</si>
  <si>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</si>
  <si>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</si>
  <si>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</si>
  <si>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</si>
  <si>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</si>
  <si>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</si>
  <si>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</si>
  <si>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</si>
  <si>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</si>
  <si>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</si>
  <si>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</si>
  <si>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</si>
  <si>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</si>
  <si>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</si>
  <si>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</si>
  <si>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</si>
  <si>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</si>
  <si>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</si>
  <si>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</si>
  <si>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</si>
  <si>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</si>
  <si>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</si>
  <si>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</si>
  <si>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</si>
  <si>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</si>
  <si>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</si>
  <si>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</si>
  <si>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</si>
  <si>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</si>
  <si>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</si>
  <si>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</si>
  <si>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</si>
  <si>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</si>
  <si>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</si>
  <si>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</si>
  <si>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</si>
  <si>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</si>
  <si>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</si>
  <si>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</si>
  <si>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</si>
  <si>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</si>
  <si>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</si>
  <si>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</si>
  <si>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</si>
  <si>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</si>
  <si>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</si>
  <si>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</si>
  <si>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</si>
  <si>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</si>
  <si>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</si>
  <si>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</si>
  <si>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</si>
  <si>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</si>
  <si>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</si>
  <si>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</si>
  <si>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</si>
  <si>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</si>
  <si>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</si>
  <si>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</si>
  <si>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</si>
  <si>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</si>
  <si>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</si>
  <si>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</si>
  <si>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</si>
  <si>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</si>
  <si>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</si>
  <si>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</si>
  <si>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</si>
  <si>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</si>
  <si>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</si>
  <si>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</si>
  <si>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</si>
  <si>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</si>
  <si>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</si>
  <si>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</si>
  <si>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</si>
  <si>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</si>
  <si>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</si>
  <si>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</si>
  <si>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</si>
  <si>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</si>
  <si>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</si>
  <si>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</si>
  <si>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</si>
  <si>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</si>
  <si>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</si>
  <si>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</si>
  <si>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</si>
  <si>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</si>
  <si>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</si>
  <si>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</si>
  <si>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</si>
  <si>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</si>
  <si>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</si>
  <si>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</si>
  <si>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</si>
  <si>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</si>
  <si>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</si>
  <si>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</si>
  <si>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</si>
  <si>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</si>
  <si>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</si>
  <si>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</si>
  <si>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</si>
  <si>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</si>
  <si>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</si>
  <si>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</si>
  <si>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</si>
  <si>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</si>
  <si>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</si>
  <si>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</si>
  <si>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</si>
  <si>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</si>
  <si>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</si>
  <si>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</si>
  <si>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</si>
  <si>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</si>
  <si>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</si>
  <si>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</si>
  <si>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</si>
  <si>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</si>
  <si>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</si>
  <si>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</si>
  <si>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</si>
  <si>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</si>
  <si>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</si>
  <si>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</si>
  <si>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</si>
  <si>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</si>
  <si>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</si>
  <si>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</si>
  <si>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</si>
  <si>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</si>
  <si>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</si>
  <si>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</si>
  <si>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</si>
  <si>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</si>
  <si>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</si>
  <si>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</si>
  <si>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</si>
  <si>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</si>
  <si>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</si>
  <si>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</si>
  <si>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</si>
  <si>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</si>
  <si>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</si>
  <si>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</si>
  <si>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</si>
  <si>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</si>
  <si>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</si>
  <si>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</si>
  <si>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</si>
  <si>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</si>
  <si>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</si>
  <si>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</si>
  <si>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</si>
  <si>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</si>
  <si>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</si>
  <si>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</si>
  <si>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</si>
  <si>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</si>
  <si>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</si>
  <si>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</si>
  <si>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</si>
  <si>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</si>
  <si>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</si>
  <si>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</si>
  <si>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</si>
  <si>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</si>
  <si>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</si>
  <si>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</si>
  <si>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</si>
  <si>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</si>
  <si>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</si>
  <si>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</si>
  <si>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</si>
  <si>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</si>
  <si>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</si>
  <si>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</si>
  <si>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</si>
  <si>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</si>
  <si>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</si>
  <si>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</si>
  <si>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</si>
  <si>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</si>
  <si>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</si>
  <si>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</si>
  <si>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</si>
  <si>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</si>
  <si>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</si>
  <si>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</si>
  <si>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</si>
  <si>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</si>
  <si>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</si>
  <si>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</si>
  <si>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</si>
  <si>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</si>
  <si>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</si>
  <si>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</si>
  <si>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</si>
  <si>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</si>
  <si>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</si>
  <si>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</si>
  <si>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</si>
  <si>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</si>
  <si>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</si>
  <si>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</si>
  <si>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</si>
  <si>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</si>
  <si>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</si>
  <si>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</si>
  <si>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</si>
  <si>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</si>
  <si>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</si>
  <si>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</si>
  <si>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</si>
  <si>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</si>
  <si>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</si>
  <si>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</si>
  <si>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</si>
  <si>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</si>
  <si>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</si>
  <si>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</si>
  <si>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</si>
  <si>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</si>
  <si>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</si>
  <si>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</si>
  <si>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</si>
  <si>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</si>
  <si>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</si>
  <si>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</si>
  <si>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</si>
  <si>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</si>
  <si>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</si>
  <si>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</si>
  <si>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</si>
  <si>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</si>
  <si>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</si>
  <si>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</si>
  <si>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</si>
  <si>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</si>
  <si>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</si>
  <si>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</si>
  <si>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</si>
  <si>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</si>
  <si>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</si>
  <si>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</si>
  <si>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</si>
  <si>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</si>
  <si>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</si>
  <si>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</si>
  <si>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</si>
  <si>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</si>
  <si>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</si>
  <si>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</si>
  <si>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</si>
  <si>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</si>
  <si>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</si>
  <si>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</si>
  <si>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</si>
  <si>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</si>
  <si>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</si>
  <si>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</si>
  <si>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</si>
  <si>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</si>
  <si>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</si>
  <si>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</si>
  <si>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</si>
  <si>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</si>
  <si>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</si>
  <si>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</si>
  <si>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</si>
  <si>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</si>
  <si>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</si>
  <si>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</si>
  <si>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</si>
  <si>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</si>
  <si>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</si>
  <si>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</si>
  <si>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</si>
  <si>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</si>
  <si>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</si>
  <si>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</si>
  <si>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</si>
  <si>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</si>
  <si>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</si>
  <si>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</si>
  <si>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</si>
  <si>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</si>
  <si>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</si>
  <si>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</si>
  <si>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</si>
  <si>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</si>
  <si>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</si>
  <si>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</si>
  <si>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</si>
  <si>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</si>
  <si>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</si>
  <si>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</si>
  <si>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</si>
  <si>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</si>
  <si>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</si>
  <si>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</si>
  <si>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</si>
  <si>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</si>
  <si>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</si>
  <si>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</si>
  <si>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</si>
  <si>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</si>
  <si>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</si>
  <si>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</si>
  <si>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</si>
  <si>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</si>
  <si>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</si>
  <si>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</si>
  <si>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</si>
  <si>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</si>
  <si>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</si>
  <si>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</si>
  <si>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</si>
  <si>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</si>
  <si>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</si>
  <si>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</si>
  <si>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</si>
  <si>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</si>
  <si>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</si>
  <si>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</si>
  <si>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</si>
  <si>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</si>
  <si>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</si>
  <si>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</si>
  <si>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</si>
  <si>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</si>
  <si>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</si>
  <si>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</si>
  <si>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</si>
  <si>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</si>
  <si>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</si>
  <si>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</si>
  <si>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</si>
  <si>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</si>
  <si>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</si>
  <si>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</si>
  <si>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</si>
  <si>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</si>
  <si>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</si>
  <si>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</si>
  <si>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</si>
  <si>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</si>
  <si>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</si>
  <si>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</si>
  <si>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</si>
  <si>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</si>
  <si>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</si>
  <si>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</si>
  <si>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</si>
  <si>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</si>
  <si>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</si>
  <si>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</si>
  <si>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</si>
  <si>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</si>
  <si>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</si>
  <si>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</si>
  <si>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</si>
  <si>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</si>
  <si>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</si>
  <si>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</si>
  <si>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</si>
  <si>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</si>
  <si>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</si>
  <si>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</si>
  <si>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</si>
  <si>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</si>
  <si>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</si>
  <si>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</si>
  <si>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</si>
  <si>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</si>
  <si>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</si>
  <si>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</si>
  <si>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</si>
  <si>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</si>
  <si>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</si>
  <si>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</si>
  <si>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</si>
  <si>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</si>
  <si>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</si>
  <si>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</si>
  <si>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</si>
  <si>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</si>
  <si>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</si>
  <si>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</si>
  <si>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</si>
  <si>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</si>
  <si>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</si>
  <si>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</si>
  <si>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</si>
  <si>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</si>
  <si>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</si>
  <si>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</si>
  <si>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</si>
  <si>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</si>
  <si>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</si>
  <si>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</si>
  <si>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</si>
  <si>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</si>
  <si>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</si>
  <si>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</si>
  <si>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</si>
  <si>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</si>
  <si>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</si>
  <si>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</si>
  <si>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</si>
  <si>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</si>
  <si>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</si>
  <si>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</si>
  <si>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</si>
  <si>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</si>
  <si>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</si>
  <si>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</si>
  <si>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</si>
  <si>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</si>
  <si>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</si>
  <si>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</si>
  <si>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</si>
  <si>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</si>
  <si>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</si>
  <si>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</si>
  <si>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</si>
  <si>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</si>
  <si>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</si>
  <si>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</si>
  <si>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</si>
  <si>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</si>
  <si>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</si>
  <si>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</si>
  <si>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</si>
  <si>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</si>
  <si>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</si>
  <si>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</si>
  <si>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</si>
  <si>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</si>
  <si>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</si>
  <si>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</si>
  <si>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</si>
  <si>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</si>
  <si>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</si>
  <si>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</si>
  <si>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</si>
  <si>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</si>
  <si>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</si>
  <si>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</si>
  <si>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</si>
  <si>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</si>
  <si>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</si>
  <si>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</si>
  <si>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</si>
  <si>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</si>
  <si>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</si>
  <si>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</si>
  <si>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</si>
  <si>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</si>
  <si>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</si>
  <si>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</si>
  <si>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</si>
  <si>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</si>
  <si>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</si>
  <si>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</si>
  <si>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</si>
  <si>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</si>
  <si>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</si>
  <si>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</si>
  <si>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</si>
  <si>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</si>
  <si>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</si>
  <si>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</si>
  <si>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</si>
  <si>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</si>
  <si>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</si>
  <si>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</si>
  <si>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</si>
  <si>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</si>
  <si>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</si>
  <si>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</si>
  <si>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</si>
  <si>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</si>
  <si>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</si>
  <si>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</si>
  <si>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</si>
  <si>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</si>
  <si>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</si>
  <si>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</si>
  <si>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</si>
  <si>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</si>
  <si>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</si>
  <si>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</si>
  <si>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</si>
  <si>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</si>
  <si>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</si>
  <si>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</si>
  <si>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</si>
  <si>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</si>
  <si>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</si>
  <si>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</si>
  <si>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</si>
  <si>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</si>
  <si>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</si>
  <si>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</si>
  <si>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</si>
  <si>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</si>
  <si>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</si>
  <si>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</si>
  <si>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</si>
  <si>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</si>
  <si>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</si>
  <si>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</si>
  <si>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</si>
  <si>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</si>
  <si>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</si>
  <si>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</si>
  <si>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</si>
  <si>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</si>
  <si>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</si>
  <si>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</si>
  <si>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</si>
  <si>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</si>
  <si>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</si>
  <si>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</si>
  <si>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</si>
  <si>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</si>
  <si>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</si>
  <si>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</si>
  <si>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</si>
  <si>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</si>
  <si>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</si>
  <si>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</si>
  <si>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</si>
  <si>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</si>
  <si>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</si>
  <si>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</si>
  <si>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</si>
  <si>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</si>
  <si>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</si>
  <si>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</si>
  <si>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</si>
  <si>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</si>
  <si>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</si>
  <si>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</si>
  <si>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</si>
  <si>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</si>
  <si>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</si>
  <si>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</si>
  <si>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</si>
  <si>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</si>
  <si>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</si>
  <si>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</si>
  <si>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</si>
  <si>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</si>
  <si>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</si>
  <si>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</si>
  <si>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</si>
  <si>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</si>
  <si>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</si>
  <si>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</si>
  <si>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</si>
  <si>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</si>
  <si>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</si>
  <si>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</si>
  <si>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</si>
  <si>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</si>
  <si>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</si>
  <si>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</si>
  <si>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</si>
  <si>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</si>
  <si>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</si>
  <si>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</si>
  <si>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</si>
  <si>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</si>
  <si>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</si>
  <si>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</si>
  <si>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</si>
  <si>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</si>
  <si>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</si>
  <si>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</si>
  <si>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</si>
  <si>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</si>
  <si>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</si>
  <si>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</si>
  <si>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</si>
  <si>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</si>
  <si>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</si>
  <si>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</si>
  <si>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</si>
  <si>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</si>
  <si>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</si>
  <si>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</si>
  <si>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</si>
  <si>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</si>
  <si>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</si>
  <si>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</si>
  <si>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</si>
  <si>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</si>
  <si>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</si>
  <si>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</si>
  <si>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</si>
  <si>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</si>
  <si>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</si>
  <si>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</si>
  <si>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</si>
  <si>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</si>
  <si>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</si>
  <si>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</si>
  <si>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</si>
  <si>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</si>
  <si>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</si>
  <si>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</si>
  <si>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</si>
  <si>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</si>
  <si>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</si>
  <si>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</si>
  <si>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</si>
  <si>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</si>
  <si>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</si>
  <si>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</si>
  <si>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</si>
  <si>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</si>
  <si>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</si>
  <si>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</si>
  <si>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</si>
  <si>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</si>
  <si>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</si>
  <si>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</si>
  <si>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</si>
  <si>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</si>
  <si>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</si>
  <si>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</si>
  <si>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</si>
  <si>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</si>
  <si>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</si>
  <si>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</si>
  <si>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</si>
  <si>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</si>
  <si>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</si>
  <si>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</si>
  <si>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</si>
  <si>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</si>
  <si>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</si>
  <si>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</si>
  <si>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</si>
  <si>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</si>
  <si>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</si>
  <si>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</si>
  <si>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</si>
  <si>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</si>
  <si>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</si>
  <si>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</si>
  <si>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</si>
  <si>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</si>
  <si>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</si>
  <si>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</si>
  <si>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</si>
  <si>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</si>
  <si>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</si>
  <si>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</si>
  <si>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</si>
  <si>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</si>
  <si>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</si>
  <si>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</si>
  <si>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</si>
  <si>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</si>
  <si>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</si>
  <si>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</si>
  <si>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</si>
  <si>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</si>
  <si>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</si>
  <si>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</si>
  <si>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</si>
  <si>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</si>
  <si>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</si>
  <si>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</si>
  <si>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</si>
  <si>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</si>
  <si>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</si>
  <si>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</si>
  <si>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</si>
  <si>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</si>
  <si>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</si>
  <si>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</si>
  <si>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</si>
  <si>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</si>
  <si>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</si>
  <si>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</si>
  <si>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</si>
  <si>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</si>
  <si>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</si>
  <si>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</si>
  <si>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</si>
  <si>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</si>
  <si>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</si>
  <si>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</si>
  <si>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</si>
  <si>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</si>
  <si>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</si>
  <si>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</si>
  <si>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</si>
  <si>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</si>
  <si>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</si>
  <si>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</si>
  <si>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</si>
  <si>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</si>
  <si>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</si>
  <si>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</si>
  <si>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</si>
  <si>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</si>
  <si>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</si>
  <si>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</si>
  <si>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</si>
  <si>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</si>
  <si>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</si>
  <si>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</si>
  <si>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</si>
  <si>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</si>
  <si>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</si>
  <si>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</si>
  <si>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</si>
  <si>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</si>
  <si>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</si>
  <si>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</si>
  <si>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</si>
  <si>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</si>
  <si>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</si>
  <si>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</si>
  <si>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</si>
  <si>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</si>
  <si>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</si>
  <si>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</si>
  <si>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</si>
  <si>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</si>
  <si>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</si>
  <si>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</si>
  <si>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</si>
  <si>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</si>
  <si>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</si>
  <si>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</si>
  <si>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</si>
  <si>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</si>
  <si>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</si>
  <si>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</si>
  <si>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</si>
  <si>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</si>
  <si>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</si>
  <si>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</si>
  <si>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</si>
  <si>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</si>
  <si>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</si>
  <si>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</si>
  <si>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</si>
  <si>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</si>
  <si>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</si>
  <si>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</si>
  <si>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</si>
  <si>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</si>
  <si>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</si>
  <si>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</si>
  <si>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</si>
  <si>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</si>
  <si>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</si>
  <si>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</si>
  <si>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</si>
  <si>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</si>
  <si>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</si>
  <si>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</si>
  <si>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</si>
  <si>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</si>
  <si>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</si>
  <si>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</si>
  <si>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</si>
  <si>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</si>
  <si>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</si>
  <si>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</si>
  <si>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</si>
  <si>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</si>
  <si>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</si>
  <si>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</si>
  <si>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</si>
  <si>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</si>
  <si>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</si>
  <si>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</si>
  <si>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</si>
  <si>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</si>
  <si>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</si>
  <si>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</si>
  <si>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</si>
  <si>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</si>
  <si>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</si>
  <si>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</si>
  <si>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</si>
  <si>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</si>
  <si>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</si>
  <si>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</si>
  <si>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</si>
  <si>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</si>
  <si>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</si>
  <si>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</si>
  <si>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</si>
  <si>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</si>
  <si>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</si>
  <si>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</si>
  <si>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</si>
  <si>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</si>
  <si>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</si>
  <si>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</si>
  <si>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</si>
  <si>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</si>
  <si>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</si>
  <si>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</si>
  <si>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</si>
  <si>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</si>
  <si>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</si>
  <si>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</si>
  <si>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</si>
  <si>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</si>
  <si>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</si>
  <si>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</si>
  <si>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</si>
  <si>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</si>
  <si>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</si>
  <si>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</si>
  <si>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</si>
  <si>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</si>
  <si>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</si>
  <si>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</si>
  <si>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</si>
  <si>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</si>
  <si>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</si>
  <si>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</si>
  <si>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</si>
  <si>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</si>
  <si>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</si>
  <si>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</si>
  <si>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</si>
  <si>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</si>
  <si>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</si>
  <si>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</si>
  <si>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</si>
  <si>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</si>
  <si>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</si>
  <si>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</si>
  <si>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</si>
  <si>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</si>
  <si>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</si>
  <si>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</si>
  <si>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</si>
  <si>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</si>
  <si>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</si>
  <si>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</si>
  <si>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</si>
  <si>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</si>
  <si>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</si>
  <si>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</si>
  <si>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</si>
  <si>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</si>
  <si>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</si>
  <si>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</si>
  <si>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</si>
  <si>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</si>
  <si>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</si>
  <si>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</si>
  <si>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</si>
  <si>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</si>
  <si>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</si>
  <si>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</si>
  <si>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</si>
  <si>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</si>
  <si>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</si>
  <si>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</si>
  <si>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</si>
  <si>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</si>
  <si>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</si>
  <si>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</si>
  <si>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</si>
  <si>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</si>
  <si>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</si>
  <si>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</si>
  <si>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</si>
  <si>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</si>
  <si>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</si>
  <si>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</si>
  <si>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</si>
  <si>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</si>
  <si>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</si>
  <si>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</si>
  <si>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</si>
  <si>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</si>
  <si>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</si>
  <si>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</si>
  <si>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</si>
  <si>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</si>
  <si>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</si>
  <si>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</si>
  <si>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</si>
  <si>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</si>
  <si>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</si>
  <si>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</si>
  <si>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</si>
  <si>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</si>
  <si>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</si>
  <si>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</si>
  <si>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</si>
  <si>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</si>
  <si>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</si>
  <si>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</si>
  <si>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</si>
  <si>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</si>
  <si>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</si>
  <si>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</si>
  <si>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</si>
  <si>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</si>
  <si>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</si>
  <si>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</si>
  <si>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</si>
  <si>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</si>
  <si>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</si>
  <si>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</si>
  <si>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</si>
  <si>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</si>
  <si>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</si>
  <si>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</si>
  <si>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</si>
  <si>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</si>
  <si>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</si>
  <si>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</si>
  <si>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</si>
  <si>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</si>
  <si>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</si>
  <si>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</si>
  <si>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</si>
  <si>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</si>
  <si>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</si>
  <si>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</si>
  <si>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</si>
  <si>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</si>
  <si>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</si>
  <si>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</si>
  <si>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</si>
  <si>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</si>
  <si>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</si>
  <si>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</si>
  <si>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</si>
  <si>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</si>
  <si>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</si>
  <si>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</si>
  <si>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</si>
  <si>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</si>
  <si>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</si>
  <si>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</si>
  <si>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</si>
  <si>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</si>
  <si>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</si>
  <si>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</si>
  <si>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</si>
  <si>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</si>
  <si>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</si>
  <si>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</si>
  <si>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</si>
  <si>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</si>
  <si>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</si>
  <si>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</si>
  <si>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</si>
  <si>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</si>
  <si>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</si>
  <si>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</si>
  <si>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</si>
  <si>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</si>
  <si>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</si>
  <si>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</si>
  <si>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</si>
  <si>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</si>
  <si>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</si>
  <si>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</si>
  <si>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</si>
  <si>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</si>
  <si>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</si>
  <si>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</si>
  <si>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</si>
  <si>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</si>
  <si>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</si>
  <si>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</si>
  <si>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</si>
  <si>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</si>
  <si>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</si>
  <si>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</si>
  <si>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</si>
  <si>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</si>
  <si>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</si>
  <si>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</si>
  <si>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</si>
  <si>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</si>
  <si>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</si>
  <si>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</si>
  <si>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</si>
  <si>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</si>
  <si>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</si>
  <si>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</si>
  <si>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</si>
  <si>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</si>
  <si>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</si>
  <si>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</si>
  <si>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</si>
  <si>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</si>
  <si>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</si>
  <si>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</si>
  <si>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</si>
  <si>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</si>
  <si>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</si>
  <si>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</si>
  <si>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</si>
  <si>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</si>
  <si>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</si>
  <si>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</si>
  <si>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</si>
  <si>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</si>
  <si>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</si>
  <si>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</si>
  <si>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</si>
  <si>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</si>
  <si>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</si>
  <si>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</si>
  <si>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</si>
  <si>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</si>
  <si>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</si>
  <si>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</si>
  <si>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</si>
  <si>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</si>
  <si>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</si>
  <si>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</si>
  <si>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</si>
  <si>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</si>
  <si>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</si>
  <si>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</si>
  <si>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</si>
  <si>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</si>
  <si>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</si>
  <si>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</si>
  <si>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</si>
  <si>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</si>
  <si>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</si>
  <si>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</si>
  <si>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</si>
  <si>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</si>
  <si>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</si>
  <si>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</si>
  <si>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</si>
  <si>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</si>
  <si>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</si>
  <si>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</si>
  <si>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</si>
  <si>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</si>
  <si>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</si>
  <si>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</si>
  <si>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</si>
  <si>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</si>
  <si>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</si>
  <si>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</si>
  <si>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</si>
  <si>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</si>
  <si>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</si>
  <si>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</si>
  <si>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</si>
  <si>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</si>
  <si>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</si>
  <si>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</si>
  <si>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</si>
  <si>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</si>
  <si>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</si>
  <si>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</si>
  <si>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</si>
  <si>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</si>
  <si>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</si>
  <si>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</si>
  <si>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</si>
  <si>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</si>
  <si>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</si>
  <si>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</si>
  <si>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</si>
  <si>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</si>
  <si>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</si>
  <si>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</si>
  <si>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</si>
  <si>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</si>
  <si>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</si>
  <si>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</si>
  <si>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</si>
  <si>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</si>
  <si>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</si>
  <si>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</si>
  <si>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</si>
  <si>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</si>
  <si>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</si>
  <si>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</si>
  <si>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</si>
  <si>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</si>
  <si>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</si>
  <si>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</si>
  <si>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</si>
  <si>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</si>
  <si>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</si>
  <si>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</si>
  <si>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</si>
  <si>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</si>
  <si>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</si>
  <si>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</si>
  <si>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</si>
  <si>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</si>
  <si>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</si>
  <si>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</si>
  <si>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</si>
  <si>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</si>
  <si>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</si>
  <si>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</si>
  <si>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</si>
  <si>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</si>
  <si>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</si>
  <si>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</si>
  <si>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</si>
  <si>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</si>
  <si>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</si>
  <si>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</si>
  <si>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</si>
  <si>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</si>
  <si>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</si>
  <si>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</si>
  <si>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</si>
  <si>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</si>
  <si>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</si>
  <si>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</si>
  <si>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</si>
  <si>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</si>
  <si>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</si>
  <si>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</si>
  <si>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</si>
  <si>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</si>
  <si>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</si>
  <si>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</si>
  <si>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</si>
  <si>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</si>
  <si>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</si>
  <si>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</si>
  <si>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</si>
  <si>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</si>
  <si>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</si>
  <si>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</si>
  <si>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</si>
  <si>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</si>
  <si>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</si>
  <si>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</si>
  <si>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</si>
  <si>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</si>
  <si>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</si>
  <si>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</si>
  <si>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</si>
  <si>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</si>
  <si>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</si>
  <si>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</si>
  <si>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</si>
  <si>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</si>
  <si>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</si>
  <si>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</si>
  <si>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</si>
  <si>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</si>
  <si>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</si>
  <si>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</si>
  <si>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</si>
  <si>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</si>
  <si>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</si>
  <si>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</si>
  <si>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</si>
  <si>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</si>
  <si>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</si>
  <si>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</si>
  <si>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</si>
  <si>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</si>
  <si>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</si>
  <si>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</si>
  <si>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</si>
  <si>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</si>
  <si>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</si>
  <si>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</si>
  <si>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</si>
  <si>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</si>
  <si>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</si>
  <si>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</si>
  <si>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</si>
  <si>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</si>
  <si>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</si>
  <si>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</si>
  <si>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</si>
  <si>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</si>
  <si>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</si>
  <si>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</si>
  <si>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</si>
  <si>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</si>
  <si>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</si>
  <si>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</si>
  <si>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</si>
  <si>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</si>
  <si>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</si>
  <si>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</si>
  <si>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</si>
  <si>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</si>
  <si>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</si>
  <si>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</si>
  <si>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</si>
  <si>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</si>
  <si>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</si>
  <si>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</si>
  <si>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</si>
  <si>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</si>
  <si>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</si>
  <si>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</si>
  <si>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</si>
  <si>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</si>
  <si>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</si>
  <si>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</si>
  <si>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</si>
  <si>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</si>
  <si>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</si>
  <si>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</si>
  <si>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</si>
  <si>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</si>
  <si>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</si>
  <si>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</si>
  <si>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</si>
  <si>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</si>
  <si>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</si>
  <si>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</si>
  <si>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</si>
  <si>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</si>
  <si>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</si>
  <si>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</si>
  <si>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</si>
  <si>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</si>
  <si>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</si>
  <si>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</si>
  <si>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</si>
  <si>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</si>
  <si>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</si>
  <si>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</si>
  <si>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</si>
  <si>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</si>
  <si>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</si>
  <si>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</si>
  <si>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</si>
  <si>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</si>
  <si>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</si>
  <si>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</si>
  <si>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</si>
  <si>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</si>
  <si>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</si>
  <si>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</si>
  <si>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</si>
  <si>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</si>
  <si>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</si>
  <si>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</si>
  <si>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</si>
  <si>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</si>
  <si>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</si>
  <si>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</si>
  <si>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</si>
  <si>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</si>
  <si>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</si>
  <si>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</si>
  <si>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</si>
  <si>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</si>
  <si>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</si>
  <si>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</si>
  <si>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</si>
  <si>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</si>
  <si>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</si>
  <si>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</si>
  <si>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</si>
  <si>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</si>
  <si>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</si>
  <si>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</si>
  <si>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</si>
  <si>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</si>
  <si>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</si>
  <si>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</si>
  <si>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</si>
  <si>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</si>
  <si>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</si>
  <si>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</si>
  <si>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</si>
  <si>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</si>
  <si>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</si>
  <si>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</si>
  <si>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</si>
  <si>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</si>
  <si>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</si>
  <si>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</si>
  <si>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</si>
  <si>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</si>
  <si>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</si>
  <si>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</si>
  <si>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</si>
  <si>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</si>
  <si>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</si>
  <si>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</si>
  <si>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</si>
  <si>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</si>
  <si>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</si>
  <si>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</si>
  <si>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</si>
  <si>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</si>
  <si>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</si>
  <si>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</si>
  <si>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</si>
  <si>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</si>
  <si>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</si>
  <si>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</si>
  <si>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</si>
  <si>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</si>
  <si>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</si>
  <si>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</si>
  <si>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</si>
  <si>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</si>
  <si>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</si>
  <si>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</si>
  <si>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</si>
  <si>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</si>
  <si>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</si>
  <si>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</si>
  <si>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</si>
  <si>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</si>
  <si>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</si>
  <si>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</si>
  <si>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</si>
  <si>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</si>
  <si>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</si>
  <si>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</si>
  <si>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</si>
  <si>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</si>
  <si>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</si>
  <si>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</si>
  <si>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</si>
  <si>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</si>
  <si>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</si>
  <si>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</si>
  <si>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</si>
  <si>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</si>
  <si>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</si>
  <si>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</si>
  <si>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</si>
  <si>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</si>
  <si>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</si>
  <si>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</si>
  <si>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</si>
  <si>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</si>
  <si>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</si>
  <si>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</si>
  <si>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</si>
  <si>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</si>
  <si>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</si>
  <si>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</si>
  <si>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</si>
  <si>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</si>
  <si>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</si>
  <si>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</si>
  <si>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</si>
  <si>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</si>
  <si>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</si>
  <si>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</si>
  <si>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</si>
  <si>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</si>
  <si>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</si>
  <si>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</si>
  <si>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</si>
  <si>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</si>
  <si>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</si>
  <si>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</si>
  <si>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</si>
  <si>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</si>
  <si>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</si>
  <si>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</si>
  <si>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</si>
  <si>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</si>
  <si>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</si>
  <si>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</si>
  <si>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</si>
  <si>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</si>
  <si>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</si>
  <si>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</si>
  <si>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</si>
  <si>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</si>
  <si>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</si>
  <si>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</si>
  <si>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</si>
  <si>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</si>
  <si>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</si>
  <si>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</si>
  <si>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</si>
  <si>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</si>
  <si>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</si>
  <si>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</si>
  <si>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</si>
  <si>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</si>
  <si>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</si>
  <si>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</si>
  <si>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</si>
  <si>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</si>
  <si>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</si>
  <si>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</si>
  <si>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</si>
  <si>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</si>
  <si>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</si>
  <si>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</si>
  <si>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</si>
  <si>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</si>
  <si>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</si>
  <si>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</si>
  <si>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</si>
  <si>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</si>
  <si>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</si>
  <si>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</si>
  <si>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</si>
  <si>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</si>
  <si>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</si>
  <si>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</si>
  <si>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</si>
  <si>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</si>
  <si>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</si>
  <si>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</si>
  <si>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</si>
  <si>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</si>
  <si>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</si>
  <si>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</si>
  <si>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</si>
  <si>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</si>
  <si>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</si>
  <si>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</si>
  <si>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</si>
  <si>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</si>
  <si>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</si>
  <si>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</si>
  <si>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</si>
  <si>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</si>
  <si>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</si>
  <si>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</si>
  <si>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</si>
  <si>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</si>
  <si>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</si>
  <si>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</si>
  <si>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</si>
  <si>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</si>
  <si>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</si>
  <si>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</si>
  <si>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</si>
  <si>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</si>
  <si>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</si>
  <si>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</si>
  <si>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</si>
  <si>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</si>
  <si>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</si>
  <si>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</si>
  <si>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</si>
  <si>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</si>
  <si>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</si>
  <si>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</si>
  <si>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</si>
  <si>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</si>
  <si>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</si>
  <si>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</si>
  <si>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</si>
  <si>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</si>
  <si>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</si>
  <si>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</si>
  <si>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</si>
  <si>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</si>
  <si>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</si>
  <si>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</si>
  <si>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</si>
  <si>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</si>
  <si>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</si>
  <si>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</si>
  <si>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</si>
  <si>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</si>
  <si>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</si>
  <si>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</si>
  <si>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</si>
  <si>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</si>
  <si>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</si>
  <si>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</si>
  <si>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</si>
  <si>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</si>
  <si>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</si>
  <si>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</si>
  <si>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</si>
  <si>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</si>
  <si>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</si>
  <si>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</si>
  <si>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</si>
  <si>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</si>
  <si>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</si>
  <si>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</si>
  <si>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</si>
  <si>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</si>
  <si>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</si>
  <si>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</si>
  <si>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</si>
  <si>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</si>
  <si>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</si>
  <si>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</si>
  <si>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</si>
  <si>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</si>
  <si>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</si>
  <si>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</si>
  <si>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</si>
  <si>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</si>
  <si>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</si>
  <si>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</si>
  <si>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</si>
  <si>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</si>
  <si>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</si>
  <si>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</si>
  <si>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</si>
  <si>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</si>
  <si>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</si>
  <si>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</si>
  <si>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</si>
  <si>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</si>
  <si>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</si>
  <si>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</si>
  <si>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</si>
  <si>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</si>
  <si>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</si>
  <si>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</si>
  <si>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</si>
  <si>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</si>
  <si>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</si>
  <si>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</si>
  <si>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</si>
  <si>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</si>
  <si>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</si>
  <si>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</si>
  <si>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</si>
  <si>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</si>
  <si>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</si>
  <si>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</si>
  <si>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</si>
  <si>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</si>
  <si>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</si>
  <si>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</si>
  <si>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</si>
  <si>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</si>
  <si>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</si>
  <si>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</si>
  <si>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</si>
  <si>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</si>
  <si>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</si>
  <si>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</si>
  <si>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</si>
  <si>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</si>
  <si>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</si>
  <si>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</si>
  <si>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</si>
  <si>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</si>
  <si>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</si>
  <si>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</si>
  <si>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</si>
  <si>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</si>
  <si>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</si>
  <si>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</si>
  <si>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</si>
  <si>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</si>
  <si>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</si>
  <si>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</si>
  <si>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</si>
  <si>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</si>
  <si>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</si>
  <si>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</si>
  <si>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</si>
  <si>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</si>
  <si>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</si>
  <si>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</si>
  <si>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</si>
  <si>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</si>
  <si>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</si>
  <si>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</si>
  <si>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</si>
  <si>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</si>
  <si>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</si>
  <si>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</si>
  <si>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</si>
  <si>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</si>
  <si>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</si>
  <si>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</si>
  <si>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</si>
  <si>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</si>
  <si>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</si>
  <si>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</si>
  <si>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</si>
  <si>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</si>
  <si>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</si>
  <si>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</si>
  <si>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</si>
  <si>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</si>
  <si>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</si>
  <si>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</si>
  <si>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</si>
  <si>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</si>
  <si>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</si>
  <si>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</si>
  <si>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</si>
  <si>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</si>
  <si>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</si>
  <si>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</si>
  <si>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</si>
  <si>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</si>
  <si>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</si>
  <si>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</si>
  <si>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</si>
  <si>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</si>
  <si>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</si>
  <si>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</si>
  <si>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</si>
  <si>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</si>
  <si>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</si>
  <si>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</si>
  <si>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</si>
  <si>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</si>
  <si>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</si>
  <si>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</si>
  <si>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</si>
  <si>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</si>
  <si>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</si>
  <si>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</si>
  <si>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</si>
  <si>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</si>
  <si>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</si>
  <si>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</si>
  <si>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</si>
  <si>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</si>
  <si>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</si>
  <si>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</si>
  <si>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</si>
  <si>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</si>
  <si>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</si>
  <si>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</si>
  <si>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</si>
  <si>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</si>
  <si>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</si>
  <si>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</si>
  <si>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</si>
  <si>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</si>
  <si>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</si>
  <si>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</si>
  <si>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</si>
  <si>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</si>
  <si>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</si>
  <si>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</si>
  <si>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</si>
  <si>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</si>
  <si>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</si>
  <si>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</si>
  <si>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</si>
  <si>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</si>
  <si>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</si>
  <si>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</si>
  <si>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</si>
  <si>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</si>
  <si>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</si>
  <si>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</si>
  <si>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</si>
  <si>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</si>
  <si>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</si>
  <si>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</si>
  <si>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</si>
  <si>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</si>
  <si>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</si>
  <si>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</si>
  <si>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</si>
  <si>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</si>
  <si>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</si>
  <si>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</si>
  <si>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</si>
  <si>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</si>
  <si>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</si>
  <si>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</si>
  <si>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</si>
  <si>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</si>
  <si>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</si>
  <si>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</si>
  <si>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</si>
  <si>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</si>
  <si>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</si>
  <si>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</si>
  <si>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</si>
  <si>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</si>
  <si>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</si>
  <si>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</si>
  <si>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</si>
  <si>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</si>
  <si>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</si>
  <si>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</si>
  <si>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</si>
  <si>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</si>
  <si>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</si>
  <si>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</si>
  <si>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</si>
  <si>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</si>
  <si>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</si>
  <si>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</si>
  <si>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</si>
  <si>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</si>
  <si>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</si>
  <si>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</si>
  <si>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</si>
  <si>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</si>
  <si>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</si>
  <si>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</si>
  <si>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</si>
  <si>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</si>
  <si>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</si>
  <si>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</si>
  <si>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</si>
  <si>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</si>
  <si>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</si>
  <si>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</si>
  <si>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</si>
  <si>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</si>
  <si>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</si>
  <si>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</si>
  <si>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</si>
  <si>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</si>
  <si>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</si>
  <si>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</si>
  <si>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</si>
  <si>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</si>
  <si>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</si>
  <si>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</si>
  <si>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</si>
  <si>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</si>
  <si>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</si>
  <si>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</si>
  <si>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</si>
  <si>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</si>
  <si>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</si>
  <si>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</si>
  <si>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</si>
  <si>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</si>
  <si>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</si>
  <si>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</si>
  <si>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</si>
  <si>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</si>
  <si>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</si>
  <si>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</si>
  <si>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</si>
  <si>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</si>
  <si>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</si>
  <si>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</si>
  <si>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</si>
  <si>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</si>
  <si>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</si>
  <si>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</si>
  <si>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</si>
  <si>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</si>
  <si>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</si>
  <si>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</si>
  <si>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</si>
  <si>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</si>
  <si>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</si>
  <si>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</si>
  <si>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</si>
  <si>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</si>
  <si>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</si>
  <si>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</si>
  <si>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</si>
  <si>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</si>
  <si>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</si>
  <si>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</si>
  <si>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</si>
  <si>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</si>
  <si>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</si>
  <si>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</si>
  <si>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</si>
  <si>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</si>
  <si>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</si>
  <si>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</si>
  <si>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</si>
  <si>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</si>
  <si>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</si>
  <si>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</si>
  <si>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</si>
  <si>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</si>
  <si>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</si>
  <si>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</si>
  <si>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</si>
  <si>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</si>
  <si>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</si>
  <si>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</si>
  <si>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</si>
  <si>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</si>
  <si>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</si>
  <si>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</si>
  <si>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</si>
  <si>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</si>
  <si>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</si>
  <si>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</si>
  <si>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</si>
  <si>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</si>
  <si>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</si>
  <si>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</si>
  <si>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</si>
  <si>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</si>
  <si>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</si>
  <si>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</si>
  <si>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</si>
  <si>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</si>
  <si>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</si>
  <si>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</si>
  <si>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</si>
  <si>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</si>
  <si>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</si>
  <si>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</si>
  <si>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</si>
  <si>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</si>
  <si>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</si>
  <si>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</si>
  <si>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</si>
  <si>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</si>
  <si>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</si>
  <si>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</si>
  <si>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</si>
  <si>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</si>
  <si>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</si>
  <si>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</si>
  <si>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</si>
  <si>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</si>
  <si>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</si>
  <si>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</si>
  <si>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</si>
  <si>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</si>
  <si>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</si>
  <si>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</si>
  <si>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</si>
  <si>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</si>
  <si>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</si>
  <si>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</si>
  <si>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</si>
  <si>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</si>
  <si>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</si>
  <si>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</si>
  <si>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</si>
  <si>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</si>
  <si>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</si>
  <si>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</si>
  <si>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</si>
  <si>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</si>
  <si>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</si>
  <si>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</si>
  <si>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</si>
  <si>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</si>
  <si>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</si>
  <si>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</si>
  <si>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</si>
  <si>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</si>
  <si>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</si>
  <si>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</si>
  <si>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</si>
  <si>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</si>
  <si>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</si>
  <si>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</si>
  <si>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</si>
  <si>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</si>
  <si>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</si>
  <si>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</si>
  <si>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</si>
  <si>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</si>
  <si>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</si>
  <si>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</si>
  <si>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</si>
  <si>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</si>
  <si>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</si>
  <si>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</si>
  <si>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</si>
  <si>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</si>
  <si>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</si>
  <si>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</si>
  <si>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</si>
  <si>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</si>
  <si>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</si>
  <si>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</si>
  <si>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</si>
  <si>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</si>
  <si>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</si>
  <si>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</si>
  <si>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</si>
  <si>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</si>
  <si>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</si>
  <si>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</si>
  <si>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</si>
  <si>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</si>
  <si>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</si>
  <si>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</si>
  <si>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</si>
  <si>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</si>
  <si>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</si>
  <si>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</si>
  <si>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</si>
  <si>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</si>
  <si>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</si>
  <si>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</si>
  <si>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</si>
  <si>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</si>
  <si>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</si>
  <si>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</si>
  <si>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</si>
  <si>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</si>
  <si>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</si>
  <si>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</si>
  <si>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</si>
  <si>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</si>
  <si>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</si>
  <si>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</si>
  <si>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</si>
  <si>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</si>
  <si>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</si>
  <si>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</si>
  <si>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</si>
  <si>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</si>
  <si>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</si>
  <si>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</si>
  <si>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</si>
  <si>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</si>
  <si>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</si>
  <si>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</si>
  <si>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</si>
  <si>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</si>
  <si>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</si>
  <si>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</si>
  <si>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</si>
  <si>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</si>
  <si>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</si>
  <si>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</si>
  <si>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</si>
  <si>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</si>
  <si>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</si>
  <si>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</si>
  <si>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</si>
  <si>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</si>
  <si>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</si>
  <si>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</si>
  <si>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</si>
  <si>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</si>
  <si>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</si>
  <si>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</si>
  <si>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</si>
  <si>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</si>
  <si>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</si>
  <si>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</si>
  <si>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</si>
  <si>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</si>
  <si>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</si>
  <si>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</si>
  <si>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</si>
  <si>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</si>
  <si>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</si>
  <si>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</si>
  <si>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</si>
  <si>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</si>
  <si>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</si>
  <si>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</si>
  <si>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</si>
  <si>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</si>
  <si>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</si>
  <si>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</si>
  <si>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</si>
  <si>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</si>
  <si>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</si>
  <si>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</si>
  <si>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</si>
  <si>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</si>
  <si>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</si>
  <si>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</si>
  <si>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</si>
  <si>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</si>
  <si>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</si>
  <si>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</si>
  <si>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</si>
  <si>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</si>
  <si>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</si>
  <si>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</si>
  <si>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</si>
  <si>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</si>
  <si>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</si>
  <si>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</si>
  <si>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</si>
  <si>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</si>
  <si>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</si>
  <si>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</si>
  <si>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</si>
  <si>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</si>
  <si>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</si>
  <si>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</si>
  <si>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</si>
  <si>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</si>
  <si>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</si>
  <si>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</si>
  <si>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</si>
  <si>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</si>
  <si>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</si>
  <si>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</si>
  <si>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</si>
  <si>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</si>
  <si>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</si>
  <si>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</si>
  <si>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</si>
  <si>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</si>
  <si>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</si>
  <si>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</si>
  <si>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</si>
  <si>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</si>
  <si>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</si>
  <si>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</si>
  <si>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</si>
  <si>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</si>
  <si>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</si>
  <si>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</si>
  <si>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</si>
  <si>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</si>
  <si>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</si>
  <si>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</si>
  <si>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</si>
  <si>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</si>
  <si>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</si>
  <si>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</si>
  <si>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</si>
  <si>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</si>
  <si>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</si>
  <si>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</si>
  <si>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</si>
  <si>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</si>
  <si>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</si>
  <si>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</si>
  <si>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</si>
  <si>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</si>
  <si>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</si>
  <si>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</si>
  <si>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</si>
  <si>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</si>
  <si>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</si>
  <si>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</si>
  <si>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</si>
  <si>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</si>
  <si>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</si>
  <si>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</si>
  <si>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</si>
  <si>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</si>
  <si>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</si>
  <si>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</si>
  <si>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</si>
  <si>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</si>
  <si>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</si>
  <si>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</si>
  <si>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</si>
  <si>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</si>
  <si>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</si>
  <si>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</si>
  <si>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</si>
  <si>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</si>
  <si>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</si>
  <si>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</si>
  <si>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</si>
  <si>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</si>
  <si>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</si>
  <si>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</si>
  <si>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</si>
  <si>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</si>
  <si>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</si>
  <si>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</si>
  <si>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</si>
  <si>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</si>
  <si>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</si>
  <si>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</si>
  <si>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</si>
  <si>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</si>
  <si>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</si>
  <si>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</si>
  <si>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</si>
  <si>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</si>
  <si>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</si>
  <si>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</si>
  <si>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</si>
  <si>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</si>
  <si>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</si>
  <si>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</si>
  <si>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</si>
  <si>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</si>
  <si>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</si>
  <si>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</si>
  <si>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</si>
  <si>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</si>
  <si>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</si>
  <si>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</si>
  <si>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</si>
  <si>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</si>
  <si>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</si>
  <si>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</si>
  <si>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</si>
  <si>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</si>
  <si>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</si>
  <si>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</si>
  <si>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</si>
  <si>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</si>
  <si>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</si>
  <si>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</si>
  <si>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</si>
  <si>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</si>
  <si>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</si>
  <si>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</si>
  <si>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</si>
  <si>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</si>
  <si>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</si>
  <si>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</si>
  <si>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</si>
  <si>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</si>
  <si>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</si>
  <si>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</si>
  <si>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</si>
  <si>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</si>
  <si>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</si>
  <si>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</si>
  <si>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</si>
  <si>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</si>
  <si>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</si>
  <si>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</si>
  <si>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</si>
  <si>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</si>
  <si>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</si>
  <si>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</si>
  <si>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</si>
  <si>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</si>
  <si>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</si>
  <si>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</si>
  <si>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</si>
  <si>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</si>
  <si>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</si>
  <si>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</si>
  <si>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</si>
  <si>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</si>
  <si>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</si>
  <si>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</si>
  <si>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</si>
  <si>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</si>
  <si>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</si>
  <si>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</si>
  <si>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</si>
  <si>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</si>
  <si>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</si>
  <si>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</si>
  <si>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</si>
  <si>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</si>
  <si>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</si>
  <si>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</si>
  <si>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</si>
  <si>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</si>
  <si>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</si>
  <si>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</si>
  <si>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</si>
  <si>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</si>
  <si>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</si>
  <si>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</si>
  <si>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</si>
  <si>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</si>
  <si>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</si>
  <si>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</si>
  <si>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</si>
  <si>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</si>
  <si>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</si>
  <si>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</si>
  <si>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</si>
  <si>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</si>
  <si>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</si>
  <si>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</si>
  <si>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</si>
  <si>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</si>
  <si>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</si>
  <si>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</si>
  <si>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</si>
  <si>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</si>
  <si>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</si>
  <si>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</si>
  <si>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</si>
  <si>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</si>
  <si>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</si>
  <si>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</si>
  <si>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</si>
  <si>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</si>
  <si>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</si>
  <si>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</si>
  <si>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</si>
  <si>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</si>
  <si>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</si>
  <si>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</si>
  <si>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</si>
  <si>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</si>
  <si>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</si>
  <si>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</si>
  <si>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</si>
  <si>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</si>
  <si>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</si>
  <si>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</si>
  <si>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</si>
  <si>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</si>
  <si>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</si>
  <si>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</si>
  <si>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</si>
  <si>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</si>
  <si>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</si>
  <si>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</si>
  <si>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</si>
  <si>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</si>
  <si>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</si>
  <si>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</si>
  <si>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</si>
  <si>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</si>
  <si>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</si>
  <si>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</si>
  <si>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</si>
  <si>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</si>
  <si>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</si>
  <si>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</si>
  <si>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</si>
  <si>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</si>
  <si>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</si>
  <si>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</si>
  <si>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</si>
  <si>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</si>
  <si>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</si>
  <si>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</si>
  <si>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</si>
  <si>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</si>
  <si>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</si>
  <si>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</si>
  <si>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</si>
  <si>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</si>
  <si>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</si>
  <si>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</si>
  <si>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</si>
  <si>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</si>
  <si>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</si>
  <si>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</si>
  <si>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</si>
  <si>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</si>
  <si>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</si>
  <si>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</si>
  <si>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</si>
  <si>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</si>
  <si>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</si>
  <si>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</si>
  <si>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</si>
  <si>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</si>
  <si>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</si>
  <si>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</si>
  <si>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</si>
  <si>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</si>
  <si>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</si>
  <si>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</si>
  <si>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</si>
  <si>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</si>
  <si>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</si>
  <si>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</si>
  <si>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</si>
  <si>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</si>
  <si>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</si>
  <si>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</si>
  <si>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</si>
  <si>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</si>
  <si>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</si>
  <si>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</si>
  <si>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</si>
  <si>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</si>
  <si>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</si>
  <si>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</si>
  <si>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</si>
  <si>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</si>
  <si>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</si>
  <si>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</si>
  <si>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</si>
  <si>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</si>
  <si>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</si>
  <si>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</si>
  <si>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</si>
  <si>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</si>
  <si>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</si>
  <si>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</si>
  <si>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</si>
  <si>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</si>
  <si>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</si>
  <si>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</si>
  <si>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</si>
  <si>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</si>
  <si>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</si>
  <si>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</si>
  <si>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</si>
  <si>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</si>
  <si>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</si>
  <si>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</si>
  <si>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</si>
  <si>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</si>
  <si>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</si>
  <si>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</si>
  <si>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</si>
  <si>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</si>
  <si>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</si>
  <si>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</si>
  <si>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</si>
  <si>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</si>
  <si>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</si>
  <si>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</si>
  <si>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</si>
  <si>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</si>
  <si>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</si>
  <si>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</si>
  <si>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</si>
  <si>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</si>
  <si>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</si>
  <si>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</si>
  <si>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</si>
  <si>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</si>
  <si>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</si>
  <si>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</si>
  <si>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</si>
  <si>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</si>
  <si>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</si>
  <si>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</si>
  <si>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</si>
  <si>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</si>
  <si>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</si>
  <si>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</si>
  <si>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</si>
  <si>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</si>
  <si>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</si>
  <si>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</si>
  <si>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</si>
  <si>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</si>
  <si>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</si>
  <si>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</si>
  <si>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</si>
  <si>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</si>
  <si>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</si>
  <si>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</si>
  <si>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</si>
  <si>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</si>
  <si>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</si>
  <si>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</si>
  <si>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</si>
  <si>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</si>
  <si>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</si>
  <si>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</si>
  <si>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</si>
  <si>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</si>
  <si>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</si>
  <si>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</si>
  <si>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</si>
  <si>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</si>
  <si>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</si>
  <si>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</si>
  <si>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</si>
  <si>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</si>
  <si>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</si>
  <si>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</si>
  <si>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</si>
  <si>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</si>
  <si>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</si>
  <si>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</si>
  <si>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</si>
  <si>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</si>
  <si>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</si>
  <si>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</si>
  <si>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</si>
  <si>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</si>
  <si>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</si>
  <si>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</si>
  <si>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</si>
  <si>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</si>
  <si>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</si>
  <si>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</si>
  <si>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</si>
  <si>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</si>
  <si>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</si>
  <si>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</si>
  <si>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</si>
  <si>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</si>
  <si>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</si>
  <si>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</si>
  <si>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</si>
  <si>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</si>
  <si>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</si>
  <si>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</si>
  <si>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</si>
  <si>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</si>
  <si>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</si>
  <si>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</si>
  <si>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</si>
  <si>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</si>
  <si>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</si>
  <si>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</si>
  <si>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</si>
  <si>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</si>
  <si>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</si>
  <si>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</si>
  <si>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</si>
  <si>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</si>
  <si>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</si>
  <si>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</si>
  <si>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</si>
  <si>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</si>
  <si>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</si>
  <si>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</si>
  <si>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</si>
  <si>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</si>
  <si>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</si>
  <si>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</si>
  <si>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</si>
  <si>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</si>
  <si>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</si>
  <si>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</si>
  <si>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</si>
  <si>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</si>
  <si>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</si>
  <si>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</si>
  <si>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</si>
  <si>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</si>
  <si>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</si>
  <si>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</si>
  <si>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</si>
  <si>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</si>
  <si>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</si>
  <si>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</si>
  <si>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</si>
  <si>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</si>
  <si>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</si>
  <si>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</si>
  <si>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</si>
  <si>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</si>
  <si>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</si>
  <si>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</si>
  <si>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</si>
  <si>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</si>
  <si>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</si>
  <si>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</si>
  <si>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</si>
  <si>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</si>
  <si>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</si>
  <si>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</si>
  <si>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</si>
  <si>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</si>
  <si>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</si>
  <si>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</si>
  <si>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</si>
  <si>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</si>
  <si>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</si>
  <si>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</si>
  <si>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</si>
  <si>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</si>
  <si>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</si>
  <si>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</si>
  <si>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</si>
  <si>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</si>
  <si>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</si>
  <si>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</si>
  <si>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</si>
  <si>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</si>
  <si>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</si>
  <si>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</si>
  <si>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</si>
  <si>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</si>
  <si>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</si>
  <si>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</si>
  <si>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</si>
  <si>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</si>
  <si>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</si>
  <si>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</si>
  <si>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</si>
  <si>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</si>
  <si>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</si>
  <si>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</si>
  <si>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</si>
  <si>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</si>
  <si>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</si>
  <si>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</si>
  <si>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</si>
  <si>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</si>
  <si>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</si>
  <si>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</si>
  <si>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</si>
  <si>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</si>
  <si>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</si>
  <si>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</si>
  <si>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</si>
  <si>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</si>
  <si>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</si>
  <si>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</si>
  <si>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</si>
  <si>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</si>
  <si>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</si>
  <si>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</si>
  <si>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</si>
  <si>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</si>
  <si>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</si>
  <si>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</si>
  <si>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</si>
  <si>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</si>
  <si>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</si>
  <si>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</si>
  <si>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</si>
  <si>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</si>
  <si>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</si>
  <si>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</si>
  <si>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</si>
  <si>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</si>
  <si>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</si>
  <si>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</si>
  <si>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</si>
  <si>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</si>
  <si>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</si>
  <si>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</si>
  <si>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</si>
  <si>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</si>
  <si>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</si>
  <si>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</si>
  <si>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</si>
  <si>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</si>
  <si>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</si>
  <si>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</si>
  <si>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</si>
  <si>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</si>
  <si>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</si>
  <si>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</si>
  <si>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</si>
  <si>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</si>
  <si>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</si>
  <si>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</si>
  <si>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</si>
  <si>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</si>
  <si>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</si>
  <si>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</si>
  <si>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</si>
  <si>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</si>
  <si>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</si>
  <si>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</si>
  <si>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</si>
  <si>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</si>
  <si>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</si>
  <si>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</si>
  <si>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</si>
  <si>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</si>
  <si>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</si>
  <si>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</si>
  <si>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</si>
  <si>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</si>
  <si>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</si>
  <si>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</si>
  <si>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</si>
  <si>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</si>
  <si>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</si>
  <si>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</si>
  <si>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</si>
  <si>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</si>
  <si>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</si>
  <si>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</si>
  <si>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</si>
  <si>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</si>
  <si>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</si>
  <si>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</si>
  <si>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</si>
  <si>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</si>
  <si>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</si>
  <si>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</si>
  <si>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</si>
  <si>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</si>
  <si>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</si>
  <si>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</si>
  <si>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</si>
  <si>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</si>
  <si>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</si>
  <si>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</si>
  <si>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</si>
  <si>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</si>
  <si>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</si>
  <si>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</si>
  <si>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</si>
  <si>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</si>
  <si>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</si>
  <si>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</si>
  <si>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</si>
  <si>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</si>
  <si>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</si>
  <si>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</si>
  <si>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</si>
  <si>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</si>
  <si>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</si>
  <si>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</si>
  <si>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</si>
  <si>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</si>
  <si>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</si>
  <si>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</si>
  <si>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</si>
  <si>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</si>
  <si>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</si>
  <si>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</si>
  <si>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</si>
  <si>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</si>
  <si>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</si>
  <si>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</si>
  <si>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</si>
  <si>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</si>
  <si>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</si>
  <si>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</si>
  <si>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</si>
  <si>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</si>
  <si>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</si>
  <si>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</si>
  <si>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</si>
  <si>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</si>
  <si>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</si>
  <si>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</si>
  <si>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</si>
  <si>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</si>
  <si>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</si>
  <si>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</si>
  <si>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</si>
  <si>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</si>
  <si>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</si>
  <si>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</si>
  <si>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</si>
  <si>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</si>
  <si>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</si>
  <si>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</si>
  <si>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</si>
  <si>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</si>
  <si>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</si>
  <si>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</si>
  <si>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</si>
  <si>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</si>
  <si>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</si>
  <si>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</si>
  <si>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</si>
  <si>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</si>
  <si>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</si>
  <si>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</si>
  <si>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</si>
  <si>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</si>
  <si>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</si>
  <si>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</si>
  <si>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</si>
  <si>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</si>
  <si>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</si>
  <si>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</si>
  <si>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</si>
  <si>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</si>
  <si>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</si>
  <si>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</si>
  <si>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</si>
  <si>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</si>
  <si>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</si>
  <si>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</si>
  <si>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</si>
  <si>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</si>
  <si>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</si>
  <si>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</si>
  <si>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</si>
  <si>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</si>
  <si>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</si>
  <si>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</si>
  <si>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</si>
  <si>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</si>
  <si>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</si>
  <si>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</si>
  <si>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</si>
  <si>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</si>
  <si>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</si>
  <si>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</si>
  <si>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</si>
  <si>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</si>
  <si>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</si>
  <si>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</si>
  <si>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</si>
  <si>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</si>
  <si>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</si>
  <si>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</si>
  <si>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</si>
  <si>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</si>
  <si>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</si>
  <si>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</si>
  <si>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</si>
  <si>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</si>
  <si>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</si>
  <si>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</si>
  <si>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</si>
  <si>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</si>
  <si>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</si>
  <si>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</si>
  <si>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</si>
  <si>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</si>
  <si>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</si>
  <si>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</si>
  <si>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</si>
  <si>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</si>
  <si>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</si>
  <si>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</si>
  <si>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</si>
  <si>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</si>
  <si>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</si>
  <si>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</si>
  <si>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</si>
  <si>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</si>
  <si>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</si>
  <si>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</si>
  <si>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</si>
  <si>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</si>
  <si>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</si>
  <si>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</si>
  <si>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</si>
  <si>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</si>
  <si>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</si>
  <si>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</si>
  <si>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</si>
  <si>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</si>
  <si>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</si>
  <si>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</si>
  <si>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</si>
  <si>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</si>
  <si>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</si>
  <si>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</si>
  <si>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</si>
  <si>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</si>
  <si>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</si>
  <si>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</si>
  <si>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</si>
  <si>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</si>
  <si>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</si>
  <si>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</si>
  <si>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</si>
  <si>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</si>
  <si>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</si>
  <si>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</si>
  <si>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</si>
  <si>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</si>
  <si>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</si>
  <si>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</si>
  <si>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</si>
  <si>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</si>
  <si>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</si>
  <si>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</si>
  <si>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</si>
  <si>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</si>
  <si>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</si>
  <si>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</si>
  <si>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</si>
  <si>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</si>
  <si>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</si>
  <si>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</si>
  <si>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</si>
  <si>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</si>
  <si>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</si>
  <si>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</si>
  <si>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</si>
  <si>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</si>
  <si>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</si>
  <si>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</si>
  <si>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</si>
  <si>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</si>
  <si>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</si>
  <si>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</si>
  <si>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</si>
  <si>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</si>
  <si>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</si>
  <si>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</si>
  <si>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</si>
  <si>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</si>
  <si>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</si>
  <si>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</si>
  <si>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</si>
  <si>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</si>
  <si>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</si>
  <si>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</si>
  <si>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</si>
  <si>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</si>
  <si>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</si>
  <si>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</si>
  <si>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</si>
  <si>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</si>
  <si>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</si>
  <si>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</si>
  <si>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</si>
  <si>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</si>
  <si>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</si>
  <si>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</si>
  <si>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</si>
  <si>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</si>
  <si>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</si>
  <si>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</si>
  <si>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</si>
  <si>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</si>
  <si>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</si>
  <si>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</si>
  <si>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</si>
  <si>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</si>
  <si>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</si>
  <si>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</si>
  <si>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</si>
  <si>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</si>
  <si>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</si>
  <si>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</si>
  <si>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</si>
  <si>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</si>
  <si>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</si>
  <si>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</si>
  <si>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</si>
  <si>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</si>
  <si>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</si>
  <si>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</si>
  <si>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</si>
  <si>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</si>
  <si>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</si>
  <si>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</si>
  <si>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</si>
  <si>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</si>
  <si>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</si>
  <si>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</si>
  <si>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</si>
  <si>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</si>
  <si>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</si>
  <si>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</si>
  <si>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</si>
  <si>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</si>
  <si>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</si>
  <si>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</si>
  <si>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</si>
  <si>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</si>
  <si>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</si>
  <si>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</si>
  <si>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</si>
  <si>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</si>
  <si>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</si>
  <si>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</si>
  <si>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</si>
  <si>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</si>
  <si>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</si>
  <si>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</si>
  <si>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</si>
  <si>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</si>
  <si>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</si>
  <si>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</si>
  <si>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</si>
  <si>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</si>
  <si>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</si>
  <si>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</si>
  <si>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</si>
  <si>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</si>
  <si>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</si>
  <si>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</si>
  <si>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</si>
  <si>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</si>
  <si>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</si>
  <si>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</si>
  <si>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</si>
  <si>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</si>
  <si>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</si>
  <si>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</si>
  <si>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</si>
  <si>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</si>
  <si>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</si>
  <si>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</si>
  <si>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</si>
  <si>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</si>
  <si>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</si>
  <si>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</si>
  <si>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</si>
  <si>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</si>
  <si>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</si>
  <si>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</si>
  <si>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</si>
  <si>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</si>
  <si>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</si>
  <si>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</si>
  <si>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</si>
  <si>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</si>
  <si>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</si>
  <si>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</si>
  <si>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</si>
  <si>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</si>
  <si>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</si>
  <si>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</si>
  <si>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</si>
  <si>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</si>
  <si>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</si>
  <si>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</si>
  <si>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</si>
  <si>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</si>
  <si>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</si>
  <si>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</si>
  <si>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</si>
  <si>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</si>
  <si>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</si>
  <si>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</si>
  <si>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</si>
  <si>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</si>
  <si>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</si>
  <si>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</si>
  <si>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</si>
  <si>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</si>
  <si>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</si>
  <si>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</si>
  <si>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</si>
  <si>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</si>
  <si>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</si>
  <si>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</si>
  <si>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</si>
  <si>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</si>
  <si>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</si>
  <si>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</si>
  <si>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</si>
  <si>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</si>
  <si>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</si>
  <si>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</si>
  <si>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</si>
  <si>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</si>
  <si>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</si>
  <si>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</si>
  <si>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</si>
  <si>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</si>
  <si>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</si>
  <si>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</si>
  <si>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</si>
  <si>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</si>
  <si>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</si>
  <si>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</si>
  <si>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</si>
  <si>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</si>
  <si>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</si>
  <si>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</si>
  <si>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</si>
  <si>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</si>
  <si>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</si>
  <si>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</si>
  <si>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</si>
  <si>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</si>
  <si>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</si>
  <si>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</si>
  <si>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</si>
  <si>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</si>
  <si>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</si>
  <si>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</si>
  <si>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</si>
  <si>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</si>
  <si>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</si>
  <si>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</si>
  <si>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</si>
  <si>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</si>
  <si>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</si>
  <si>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</si>
  <si>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</si>
  <si>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</si>
  <si>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</si>
  <si>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</si>
  <si>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</si>
  <si>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</si>
  <si>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</si>
  <si>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</si>
  <si>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</si>
  <si>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</si>
  <si>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</si>
  <si>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</si>
  <si>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</si>
  <si>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</si>
  <si>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</si>
  <si>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</si>
  <si>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</si>
  <si>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</si>
  <si>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</si>
  <si>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</si>
  <si>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</si>
  <si>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</si>
  <si>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</si>
  <si>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</si>
  <si>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</si>
  <si>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</si>
  <si>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</si>
  <si>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</si>
  <si>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</si>
  <si>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</si>
  <si>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</si>
  <si>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</si>
  <si>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</si>
  <si>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</si>
  <si>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</si>
  <si>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</si>
  <si>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</si>
  <si>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</si>
  <si>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</si>
  <si>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</si>
  <si>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</si>
  <si>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</si>
  <si>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</si>
  <si>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</si>
  <si>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</si>
  <si>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</si>
  <si>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</si>
  <si>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</si>
  <si>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</si>
  <si>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</si>
  <si>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</si>
  <si>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</si>
  <si>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</si>
  <si>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</si>
  <si>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</si>
  <si>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</si>
  <si>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</si>
  <si>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</si>
  <si>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</si>
  <si>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</si>
  <si>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</si>
  <si>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</si>
  <si>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</si>
  <si>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</si>
  <si>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</si>
  <si>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</si>
  <si>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</si>
  <si>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</si>
  <si>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</si>
  <si>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</si>
  <si>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</si>
  <si>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</si>
  <si>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</si>
  <si>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</si>
  <si>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</si>
  <si>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</si>
  <si>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</si>
  <si>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</si>
  <si>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</si>
  <si>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</si>
  <si>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</si>
  <si>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</si>
  <si>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</si>
  <si>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</si>
  <si>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</si>
  <si>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</si>
  <si>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</si>
  <si>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</si>
  <si>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</si>
  <si>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</si>
  <si>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</si>
  <si>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</si>
  <si>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</si>
  <si>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</si>
  <si>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</si>
  <si>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</si>
  <si>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</si>
  <si>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</si>
  <si>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</si>
  <si>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</si>
  <si>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</si>
  <si>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</si>
  <si>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</si>
  <si>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</si>
  <si>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</si>
  <si>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</si>
  <si>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</si>
  <si>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</si>
  <si>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</si>
  <si>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</si>
  <si>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</si>
  <si>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</si>
  <si>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</si>
  <si>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</si>
  <si>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</si>
  <si>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</si>
  <si>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</si>
  <si>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</si>
  <si>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</si>
  <si>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</si>
  <si>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</si>
  <si>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</si>
  <si>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</si>
  <si>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</si>
  <si>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</si>
  <si>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</si>
  <si>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</si>
  <si>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</si>
  <si>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</si>
  <si>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</si>
  <si>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</si>
  <si>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</si>
  <si>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</si>
  <si>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</si>
  <si>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</si>
  <si>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</si>
  <si>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</si>
  <si>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</si>
  <si>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</si>
  <si>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</si>
  <si>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</si>
  <si>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</si>
  <si>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</si>
  <si>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</si>
  <si>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</si>
  <si>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</si>
  <si>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</si>
  <si>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</si>
  <si>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</si>
  <si>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</si>
  <si>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</si>
  <si>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</si>
  <si>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</si>
  <si>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</si>
  <si>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</si>
  <si>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</si>
  <si>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</si>
  <si>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</si>
  <si>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</si>
  <si>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</si>
  <si>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</si>
  <si>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</si>
  <si>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</si>
  <si>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</si>
  <si>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</si>
  <si>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</si>
  <si>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</si>
  <si>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</si>
  <si>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</si>
  <si>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</si>
  <si>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</si>
  <si>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</si>
  <si>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</si>
  <si>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</si>
  <si>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</si>
  <si>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</si>
  <si>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</si>
  <si>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</si>
  <si>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</si>
  <si>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</si>
  <si>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</si>
  <si>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</si>
  <si>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</si>
  <si>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</si>
  <si>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</si>
  <si>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</si>
  <si>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</si>
  <si>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</si>
  <si>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</si>
  <si>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</si>
  <si>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</si>
  <si>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</si>
  <si>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</si>
  <si>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</si>
  <si>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</si>
  <si>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</si>
  <si>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</si>
  <si>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</si>
  <si>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</si>
  <si>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</si>
  <si>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</si>
  <si>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</si>
  <si>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</si>
  <si>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</si>
  <si>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</si>
  <si>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</si>
  <si>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</si>
  <si>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</si>
  <si>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</si>
  <si>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</si>
  <si>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</si>
  <si>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</si>
  <si>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</si>
  <si>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</si>
  <si>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</si>
  <si>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</si>
  <si>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</si>
  <si>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</si>
  <si>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</si>
  <si>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</si>
  <si>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</si>
  <si>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</si>
  <si>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</si>
  <si>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</si>
  <si>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</si>
  <si>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</si>
  <si>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</si>
  <si>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</si>
  <si>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</si>
  <si>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</si>
  <si>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</si>
  <si>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</si>
  <si>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</si>
  <si>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</si>
  <si>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</si>
  <si>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</si>
  <si>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</si>
  <si>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</si>
  <si>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</si>
  <si>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</si>
  <si>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</si>
  <si>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</si>
  <si>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</si>
  <si>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</si>
  <si>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</si>
  <si>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</si>
  <si>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</si>
  <si>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</si>
  <si>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</si>
  <si>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</si>
  <si>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</si>
  <si>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</si>
  <si>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</si>
  <si>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</si>
  <si>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</si>
  <si>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</si>
  <si>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</si>
  <si>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</si>
  <si>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</si>
  <si>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</si>
  <si>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</si>
  <si>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</si>
  <si>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</si>
  <si>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</si>
  <si>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</si>
  <si>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</si>
  <si>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</si>
  <si>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</si>
  <si>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</si>
  <si>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</si>
  <si>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</si>
  <si>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</si>
  <si>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</si>
  <si>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</si>
  <si>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</si>
  <si>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</si>
  <si>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</si>
  <si>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</si>
  <si>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</si>
  <si>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</si>
  <si>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</si>
  <si>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</si>
  <si>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</si>
  <si>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</si>
  <si>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</si>
  <si>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</si>
  <si>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</si>
  <si>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</si>
  <si>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</si>
  <si>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</si>
  <si>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</si>
  <si>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</si>
  <si>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</si>
  <si>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</si>
  <si>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</si>
  <si>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</si>
  <si>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</si>
  <si>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</si>
  <si>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</si>
  <si>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</si>
  <si>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</si>
  <si>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</si>
  <si>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</si>
  <si>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</si>
  <si>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</si>
  <si>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</si>
  <si>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</si>
  <si>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</si>
  <si>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</si>
  <si>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</si>
  <si>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</si>
  <si>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</si>
  <si>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</si>
  <si>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</si>
  <si>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</si>
  <si>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</si>
  <si>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</si>
  <si>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</si>
  <si>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</si>
  <si>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</si>
  <si>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</si>
  <si>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</si>
  <si>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</si>
  <si>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</si>
  <si>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</si>
  <si>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</si>
  <si>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</si>
  <si>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</si>
  <si>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</si>
  <si>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</si>
  <si>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</si>
  <si>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</si>
  <si>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</si>
  <si>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</si>
  <si>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</si>
  <si>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</si>
  <si>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</si>
  <si>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</si>
  <si>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</si>
  <si>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</si>
  <si>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</si>
  <si>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</si>
  <si>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</si>
  <si>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</si>
  <si>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</si>
  <si>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</si>
  <si>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</si>
  <si>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</si>
  <si>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</si>
  <si>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</si>
  <si>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</si>
  <si>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</si>
  <si>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</si>
  <si>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</si>
  <si>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</si>
  <si>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</si>
  <si>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</si>
  <si>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</si>
  <si>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</si>
  <si>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</si>
  <si>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</si>
  <si>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</si>
  <si>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</si>
  <si>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</si>
  <si>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</si>
  <si>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</si>
  <si>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</si>
  <si>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</si>
  <si>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</si>
  <si>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</si>
  <si>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</si>
  <si>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</si>
  <si>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</si>
  <si>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</si>
  <si>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</si>
  <si>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</si>
  <si>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</si>
  <si>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</si>
  <si>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</si>
  <si>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</si>
  <si>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</si>
  <si>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</si>
  <si>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</si>
  <si>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</si>
  <si>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</si>
  <si>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</si>
  <si>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</si>
  <si>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</si>
  <si>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</si>
  <si>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</si>
  <si>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</si>
  <si>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</si>
  <si>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</si>
  <si>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</si>
  <si>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</si>
  <si>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</si>
  <si>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</si>
  <si>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</si>
  <si>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</si>
  <si>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</si>
  <si>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</si>
  <si>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</si>
  <si>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</si>
  <si>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</si>
  <si>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</si>
  <si>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</si>
  <si>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</si>
  <si>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</si>
  <si>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</si>
  <si>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</si>
  <si>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</si>
  <si>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</si>
  <si>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</si>
  <si>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</si>
  <si>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</si>
  <si>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</si>
  <si>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</si>
  <si>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</si>
  <si>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</si>
  <si>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</si>
  <si>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</si>
  <si>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</si>
  <si>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</si>
  <si>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</si>
  <si>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</si>
  <si>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</si>
  <si>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</si>
  <si>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</si>
  <si>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</si>
  <si>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</si>
  <si>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</si>
  <si>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</si>
  <si>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</si>
  <si>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</si>
  <si>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</si>
  <si>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</si>
  <si>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</si>
  <si>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</si>
  <si>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</si>
  <si>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</si>
  <si>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</si>
  <si>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</si>
  <si>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</si>
  <si>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</si>
  <si>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</si>
  <si>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</si>
  <si>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</si>
  <si>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</si>
  <si>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</si>
  <si>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</si>
  <si>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</si>
  <si>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</si>
  <si>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</si>
  <si>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</si>
  <si>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</si>
  <si>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</si>
  <si>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</si>
  <si>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</si>
  <si>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</si>
  <si>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</si>
  <si>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</si>
  <si>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</si>
  <si>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</si>
  <si>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</si>
  <si>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</si>
  <si>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</si>
  <si>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</si>
  <si>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</si>
  <si>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</si>
  <si>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</si>
  <si>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</si>
  <si>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</si>
  <si>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</si>
  <si>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</si>
  <si>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</si>
  <si>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</si>
  <si>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</si>
  <si>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</si>
  <si>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</si>
  <si>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</si>
  <si>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</si>
  <si>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</si>
  <si>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</si>
  <si>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</si>
  <si>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</si>
  <si>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</si>
  <si>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</si>
  <si>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</si>
  <si>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</si>
  <si>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</si>
  <si>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</si>
  <si>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</si>
  <si>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</si>
  <si>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</si>
  <si>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</si>
  <si>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</si>
  <si>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</si>
  <si>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</si>
  <si>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</si>
  <si>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</si>
  <si>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</si>
  <si>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</si>
  <si>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</si>
  <si>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</si>
  <si>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</si>
  <si>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</si>
  <si>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</si>
  <si>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</si>
  <si>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</si>
  <si>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</si>
  <si>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</si>
  <si>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</si>
  <si>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</si>
  <si>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</si>
  <si>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</si>
  <si>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</si>
  <si>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</si>
  <si>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</si>
  <si>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</si>
  <si>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</si>
  <si>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</si>
  <si>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</si>
  <si>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</si>
  <si>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</si>
  <si>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</si>
  <si>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</si>
  <si>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</si>
  <si>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</si>
  <si>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</si>
  <si>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</si>
  <si>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</si>
  <si>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</si>
  <si>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</si>
  <si>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</si>
  <si>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</si>
  <si>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</si>
  <si>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</si>
  <si>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</si>
  <si>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</si>
  <si>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</si>
  <si>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</si>
  <si>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</si>
  <si>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</si>
  <si>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</si>
  <si>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</si>
  <si>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</si>
  <si>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</si>
  <si>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</si>
  <si>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</si>
  <si>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</si>
  <si>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</si>
  <si>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</si>
  <si>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</si>
  <si>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</si>
  <si>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</si>
  <si>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</si>
  <si>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</si>
  <si>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</si>
  <si>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</si>
  <si>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</si>
  <si>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</si>
  <si>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</si>
  <si>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</si>
  <si>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</si>
  <si>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</si>
  <si>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</si>
  <si>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</si>
  <si>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</si>
  <si>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</si>
  <si>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</si>
  <si>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</si>
  <si>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</si>
  <si>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</si>
  <si>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</si>
  <si>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</si>
  <si>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</si>
  <si>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</si>
  <si>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</si>
  <si>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</si>
  <si>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</si>
  <si>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</si>
  <si>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</si>
  <si>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</si>
  <si>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</si>
  <si>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</si>
  <si>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</si>
  <si>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</si>
  <si>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</si>
  <si>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</si>
  <si>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</si>
  <si>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</si>
  <si>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</si>
  <si>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</si>
  <si>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</si>
  <si>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</si>
  <si>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</si>
  <si>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</si>
  <si>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</si>
  <si>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</si>
  <si>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</si>
  <si>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</si>
  <si>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</si>
  <si>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</si>
  <si>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</si>
  <si>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</si>
  <si>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</si>
  <si>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</si>
  <si>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</si>
  <si>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</si>
  <si>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</si>
  <si>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</si>
  <si>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</si>
  <si>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</si>
  <si>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</si>
  <si>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</si>
  <si>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</si>
  <si>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</si>
  <si>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</si>
  <si>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</si>
  <si>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</si>
  <si>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</si>
  <si>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</si>
  <si>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</si>
  <si>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</si>
  <si>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</si>
  <si>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</si>
  <si>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</si>
  <si>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</si>
  <si>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</si>
  <si>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</si>
  <si>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</si>
  <si>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</si>
  <si>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</si>
  <si>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</si>
  <si>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</si>
  <si>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</si>
  <si>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</si>
  <si>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</si>
  <si>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</si>
  <si>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</si>
  <si>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</si>
  <si>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</si>
  <si>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</si>
  <si>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</si>
  <si>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</si>
  <si>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</si>
  <si>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</si>
  <si>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</si>
  <si>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</si>
  <si>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</si>
  <si>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</si>
  <si>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</si>
  <si>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</si>
  <si>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</si>
  <si>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</si>
  <si>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</si>
  <si>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</si>
  <si>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</si>
  <si>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</si>
  <si>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</si>
  <si>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</si>
  <si>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</si>
  <si>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</si>
  <si>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</si>
  <si>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</si>
  <si>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</si>
  <si>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</si>
  <si>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</si>
  <si>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</si>
  <si>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</si>
  <si>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</si>
  <si>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</si>
  <si>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</si>
  <si>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</si>
  <si>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</si>
  <si>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</si>
  <si>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</si>
  <si>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</si>
  <si>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</si>
  <si>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</si>
  <si>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</si>
  <si>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</si>
  <si>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</si>
  <si>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</si>
  <si>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</si>
  <si>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</si>
  <si>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</si>
  <si>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</si>
  <si>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</si>
  <si>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</si>
  <si>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</si>
  <si>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</si>
  <si>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</si>
  <si>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</si>
  <si>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</si>
  <si>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</si>
  <si>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</si>
  <si>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</si>
  <si>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</si>
  <si>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</si>
  <si>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</si>
  <si>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</si>
  <si>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</si>
  <si>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</si>
  <si>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</si>
  <si>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</si>
  <si>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</si>
  <si>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</si>
  <si>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</si>
  <si>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</si>
  <si>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Registro de preços de materiais de distribuição de expediente, de distribuição gratuita e materiais gráficos</t>
  </si>
  <si>
    <t>PASTAS 50X32 COM VINCO E FURO, TINTA ESCALA EM SULFITE 240 GRAMAS, CORTE ESPECIAL, PARA A ESCOLA DE ENSINO INFANTIL AMOR E CARINHO, MODELO ANEXO</t>
  </si>
  <si>
    <t>PASTAS 50X32 COM FURO, TINTA ESCALA EM SULFITE 240 GRAMAS, CORTE ESPECIAL COM  CRIAÇÃO E LAYOUT DA ARTE PARA A ESCOLA MUNICIPAL DE ENSINO FUNDAMENTAL CAMINHOS DO SABER</t>
  </si>
  <si>
    <t>PASTAS 50X32, TINTA ESCALA EM SULFITE 240 GRAMAS, CORTE ESPECIAL, COM ABA INTERNA,  COM CRIAÇÃO E LAYOUT DA ARTE PARA A ADMINISTRAÇÃO</t>
  </si>
  <si>
    <t>PASTAS 50X32, TINTA ESCALA EM SULFITE 240 GRAMAS, CORTE ESPECIAL, COM ABA INTERNA, COM CRIAÇÃO E LAYOUT DA ARTE PARA A SECRETARIA MUNICIPAL DE SAÚDE E ASSISTÊNCIA SOCIAL.</t>
  </si>
  <si>
    <t>PASTAS 50 X32, TINTA ESCALA EM SULFITE 240 GRAMAS CORTE ESPECIAL, COM ARTE INTERNA,  COM CRIAÇÃO E LAYOUT DA ARTE  PARA O PROGRAMA SENTIDO DO AMOR</t>
  </si>
  <si>
    <t>LÁPIS DE COR, GRANDE, TAMANHO MÍNIMO DE 17,5 CM  NA COR DA MINA, ATÓXICO, ESTOJO COM 12 CORES.</t>
  </si>
  <si>
    <t>MINI CAIXAS DE LÁPIS DE COR, TAMANHO MÍNIMO DE 8,5 CM  NA COR DA MINA, ATÓXICO, NÃO SOLÚVEL EM ÁGUA, ESTOJO COM 12 CORES.</t>
  </si>
  <si>
    <t>prefeitura de cotiporã</t>
  </si>
  <si>
    <t>90898487000164</t>
  </si>
  <si>
    <t>HELPFIX ATACADO DE PAPELARIA LTDA</t>
  </si>
  <si>
    <t>20992564000165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</si>
</sst>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40" borderId="34" xfId="0" applyFont="1" applyFill="1" applyBorder="1" applyAlignment="1" applyProtection="1">
      <alignment horizontal="center" vertical="center" wrapText="1"/>
      <protection locked="0"/>
    </xf>
    <xf numFmtId="0" fontId="32" fillId="40" borderId="36" xfId="0" applyFont="1" applyFill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3" t="s">
        <v>3752</v>
      </c>
      <c r="B1" s="124"/>
      <c r="C1" s="124"/>
      <c r="D1" s="124"/>
      <c r="E1" s="124"/>
      <c r="F1" s="124"/>
      <c r="G1" s="125"/>
    </row>
    <row r="2" spans="1:8" s="59" customFormat="1" ht="15.75" thickBot="1" x14ac:dyDescent="0.3">
      <c r="A2" s="15" t="s">
        <v>161</v>
      </c>
      <c r="B2" s="129" t="s">
        <v>4005</v>
      </c>
      <c r="C2" s="129"/>
      <c r="D2" s="50" t="s">
        <v>162</v>
      </c>
      <c r="E2" s="70">
        <v>10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0" t="s">
        <v>4026</v>
      </c>
      <c r="C3" s="130"/>
      <c r="D3" s="130"/>
      <c r="E3" s="130"/>
      <c r="F3" s="130"/>
      <c r="G3" s="131"/>
    </row>
    <row r="4" spans="1:8" s="59" customFormat="1" ht="15.75" thickBot="1" x14ac:dyDescent="0.3">
      <c r="A4" s="15" t="s">
        <v>175</v>
      </c>
      <c r="B4" s="132" t="s">
        <v>4034</v>
      </c>
      <c r="C4" s="132"/>
      <c r="D4" s="132"/>
      <c r="E4" s="133"/>
      <c r="F4" s="22" t="s">
        <v>179</v>
      </c>
      <c r="G4" s="78" t="s">
        <v>4035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4"/>
      <c r="G5" s="135"/>
    </row>
    <row r="6" spans="1:8" s="61" customFormat="1" ht="15.75" thickBot="1" x14ac:dyDescent="0.3">
      <c r="A6" s="15" t="s">
        <v>155</v>
      </c>
      <c r="B6" s="51">
        <f>'Orçamento-base'!C6</f>
        <v>30076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11745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7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6" t="s">
        <v>3750</v>
      </c>
      <c r="B11" s="127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6"/>
      <c r="B12" s="128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12" sqref="G1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10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distribuição de expediente, de distribuição gratuita e materiais gráficos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cotiporã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30076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36" t="s">
        <v>3761</v>
      </c>
      <c r="B10" s="136" t="s">
        <v>3759</v>
      </c>
      <c r="C10" s="136" t="s">
        <v>3760</v>
      </c>
      <c r="D10" s="140" t="s">
        <v>3675</v>
      </c>
      <c r="E10" s="138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37"/>
      <c r="B11" s="137"/>
      <c r="C11" s="137"/>
      <c r="D11" s="141"/>
      <c r="E11" s="139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39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4027</v>
      </c>
      <c r="H12" s="121">
        <v>1000</v>
      </c>
      <c r="I12" s="47" t="s">
        <v>3701</v>
      </c>
      <c r="J12" s="114">
        <v>3.96</v>
      </c>
      <c r="K12" s="54">
        <f>IFERROR(IF(H12*J12&lt;&gt;0,ROUND(ROUND(H12,4)*ROUND(J12,4),2),""),"")</f>
        <v>3960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51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4028</v>
      </c>
      <c r="H13" s="122">
        <v>1000</v>
      </c>
      <c r="I13" s="47" t="s">
        <v>3701</v>
      </c>
      <c r="J13" s="114">
        <v>3.96</v>
      </c>
      <c r="K13" s="54">
        <f>IFERROR(IF(H13*J13&lt;&gt;0,ROUND(ROUND(H13,4)*ROUND(J13,4),2),""),"")</f>
        <v>3960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39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4029</v>
      </c>
      <c r="H14" s="122">
        <v>3000</v>
      </c>
      <c r="I14" s="47" t="s">
        <v>3701</v>
      </c>
      <c r="J14" s="114">
        <v>2.75</v>
      </c>
      <c r="K14" s="106">
        <f>IFERROR(IF(H14*J14&lt;&gt;0,ROUND(ROUND(H14,4)*ROUND(J14,4),2),""),"")</f>
        <v>8250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51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4030</v>
      </c>
      <c r="H15" s="122">
        <v>300</v>
      </c>
      <c r="I15" s="47" t="s">
        <v>3701</v>
      </c>
      <c r="J15" s="114">
        <v>4.55</v>
      </c>
      <c r="K15" s="106">
        <f t="shared" ref="K15:K78" si="0">IFERROR(IF(H15*J15&lt;&gt;0,ROUND(ROUND(H15,4)*ROUND(J15,4),2),""),"")</f>
        <v>1365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39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4031</v>
      </c>
      <c r="H16" s="122">
        <v>100</v>
      </c>
      <c r="I16" s="47" t="s">
        <v>3701</v>
      </c>
      <c r="J16" s="114">
        <v>5.81</v>
      </c>
      <c r="K16" s="106">
        <f t="shared" si="0"/>
        <v>581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26.2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4032</v>
      </c>
      <c r="H17" s="122">
        <v>500</v>
      </c>
      <c r="I17" s="47" t="s">
        <v>3701</v>
      </c>
      <c r="J17" s="114">
        <v>18.63</v>
      </c>
      <c r="K17" s="106">
        <f t="shared" si="0"/>
        <v>9315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39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4033</v>
      </c>
      <c r="H18" s="122">
        <v>500</v>
      </c>
      <c r="I18" s="47" t="s">
        <v>3701</v>
      </c>
      <c r="J18" s="114">
        <v>5.29</v>
      </c>
      <c r="K18" s="106">
        <f t="shared" si="0"/>
        <v>2645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x14ac:dyDescent="0.25">
      <c r="A19" s="47"/>
      <c r="B19" s="117" t="str">
        <f>IF(AND(G19&lt;&gt;"",H19&gt;0,I19&lt;&gt;"",J19&lt;&gt;0,K19&lt;&gt;0),COUNT($B$11:B18)+1,"")</f>
        <v/>
      </c>
      <c r="C19" s="34"/>
      <c r="D19" s="91"/>
      <c r="E19" s="47"/>
      <c r="F19" s="68"/>
      <c r="G19" s="41"/>
      <c r="H19" s="114"/>
      <c r="I19" s="47"/>
      <c r="J19" s="114"/>
      <c r="K19" s="106" t="str">
        <f t="shared" si="0"/>
        <v/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x14ac:dyDescent="0.25">
      <c r="A20" s="47"/>
      <c r="B20" s="117" t="str">
        <f>IF(AND(G20&lt;&gt;"",H20&gt;0,I20&lt;&gt;"",J20&lt;&gt;0,K20&lt;&gt;0),COUNT($B$11:B19)+1,"")</f>
        <v/>
      </c>
      <c r="C20" s="34"/>
      <c r="D20" s="91"/>
      <c r="E20" s="47"/>
      <c r="F20" s="68"/>
      <c r="G20" s="41"/>
      <c r="H20" s="114"/>
      <c r="I20" s="47"/>
      <c r="J20" s="114"/>
      <c r="K20" s="106" t="str">
        <f t="shared" si="0"/>
        <v/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 t="str">
        <f>IF(AND(G21&lt;&gt;"",H21&gt;0,I21&lt;&gt;"",J21&lt;&gt;0,K21&lt;&gt;0),COUNT($B$11:B20)+1,"")</f>
        <v/>
      </c>
      <c r="C21" s="34"/>
      <c r="D21" s="91"/>
      <c r="E21" s="47"/>
      <c r="F21" s="68"/>
      <c r="G21" s="41"/>
      <c r="H21" s="114"/>
      <c r="I21" s="47"/>
      <c r="J21" s="114"/>
      <c r="K21" s="106" t="str">
        <f t="shared" si="0"/>
        <v/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 t="str">
        <f>IF(AND(G22&lt;&gt;"",H22&gt;0,I22&lt;&gt;"",J22&lt;&gt;0,K22&lt;&gt;0),COUNT($B$11:B21)+1,"")</f>
        <v/>
      </c>
      <c r="C22" s="34"/>
      <c r="D22" s="91"/>
      <c r="E22" s="47"/>
      <c r="F22" s="68"/>
      <c r="G22" s="41"/>
      <c r="H22" s="114"/>
      <c r="I22" s="47"/>
      <c r="J22" s="114"/>
      <c r="K22" s="106" t="str">
        <f t="shared" si="0"/>
        <v/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 t="str">
        <f>IF(AND(G23&lt;&gt;"",H23&gt;0,I23&lt;&gt;"",J23&lt;&gt;0,K23&lt;&gt;0),COUNT($B$11:B22)+1,"")</f>
        <v/>
      </c>
      <c r="C23" s="34"/>
      <c r="D23" s="91"/>
      <c r="E23" s="47"/>
      <c r="F23" s="68"/>
      <c r="G23" s="41"/>
      <c r="H23" s="114"/>
      <c r="I23" s="47"/>
      <c r="J23" s="114"/>
      <c r="K23" s="106" t="str">
        <f t="shared" si="0"/>
        <v/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 t="str">
        <f>IF(AND(G24&lt;&gt;"",H24&gt;0,I24&lt;&gt;"",J24&lt;&gt;0,K24&lt;&gt;0),COUNT($B$11:B23)+1,"")</f>
        <v/>
      </c>
      <c r="C24" s="34"/>
      <c r="D24" s="91"/>
      <c r="E24" s="47"/>
      <c r="F24" s="68"/>
      <c r="G24" s="41"/>
      <c r="H24" s="114"/>
      <c r="I24" s="47"/>
      <c r="J24" s="114"/>
      <c r="K24" s="106" t="str">
        <f t="shared" si="0"/>
        <v/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 t="str">
        <f>IF(AND(G25&lt;&gt;"",H25&gt;0,I25&lt;&gt;"",J25&lt;&gt;0,K25&lt;&gt;0),COUNT($B$11:B24)+1,"")</f>
        <v/>
      </c>
      <c r="C25" s="34"/>
      <c r="D25" s="91"/>
      <c r="E25" s="47"/>
      <c r="F25" s="68"/>
      <c r="G25" s="41"/>
      <c r="H25" s="114"/>
      <c r="I25" s="47"/>
      <c r="J25" s="114"/>
      <c r="K25" s="106" t="str">
        <f t="shared" si="0"/>
        <v/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 t="str">
        <f>IF(AND(G26&lt;&gt;"",H26&gt;0,I26&lt;&gt;"",J26&lt;&gt;0,K26&lt;&gt;0),COUNT($B$11:B25)+1,"")</f>
        <v/>
      </c>
      <c r="C26" s="34"/>
      <c r="D26" s="91"/>
      <c r="E26" s="47"/>
      <c r="F26" s="68"/>
      <c r="G26" s="41"/>
      <c r="H26" s="114"/>
      <c r="I26" s="47"/>
      <c r="J26" s="114"/>
      <c r="K26" s="106" t="str">
        <f t="shared" si="0"/>
        <v/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 t="str">
        <f>IF(AND(G27&lt;&gt;"",H27&gt;0,I27&lt;&gt;"",J27&lt;&gt;0,K27&lt;&gt;0),COUNT($B$11:B26)+1,"")</f>
        <v/>
      </c>
      <c r="C27" s="34"/>
      <c r="D27" s="91"/>
      <c r="E27" s="47"/>
      <c r="F27" s="68"/>
      <c r="G27" s="41"/>
      <c r="H27" s="114"/>
      <c r="I27" s="47"/>
      <c r="J27" s="114"/>
      <c r="K27" s="106" t="str">
        <f t="shared" si="0"/>
        <v/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 t="str">
        <f>IF(AND(G28&lt;&gt;"",H28&gt;0,I28&lt;&gt;"",J28&lt;&gt;0,K28&lt;&gt;0),COUNT($B$11:B27)+1,"")</f>
        <v/>
      </c>
      <c r="C28" s="34"/>
      <c r="D28" s="91"/>
      <c r="E28" s="47"/>
      <c r="F28" s="68"/>
      <c r="G28" s="41"/>
      <c r="H28" s="114"/>
      <c r="I28" s="47"/>
      <c r="J28" s="114"/>
      <c r="K28" s="106" t="str">
        <f t="shared" si="0"/>
        <v/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 t="str">
        <f>IF(AND(G29&lt;&gt;"",H29&gt;0,I29&lt;&gt;"",J29&lt;&gt;0,K29&lt;&gt;0),COUNT($B$11:B28)+1,"")</f>
        <v/>
      </c>
      <c r="C29" s="34"/>
      <c r="D29" s="91"/>
      <c r="E29" s="47"/>
      <c r="F29" s="68"/>
      <c r="G29" s="41"/>
      <c r="H29" s="114"/>
      <c r="I29" s="47"/>
      <c r="J29" s="114"/>
      <c r="K29" s="106" t="str">
        <f t="shared" si="0"/>
        <v/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 t="str">
        <f>IF(AND(G30&lt;&gt;"",H30&gt;0,I30&lt;&gt;"",J30&lt;&gt;0,K30&lt;&gt;0),COUNT($B$11:B29)+1,"")</f>
        <v/>
      </c>
      <c r="C30" s="34"/>
      <c r="D30" s="91"/>
      <c r="E30" s="47"/>
      <c r="F30" s="68"/>
      <c r="G30" s="41"/>
      <c r="H30" s="114"/>
      <c r="I30" s="47"/>
      <c r="J30" s="114"/>
      <c r="K30" s="106" t="str">
        <f t="shared" si="0"/>
        <v/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 t="str">
        <f>IF(AND(G31&lt;&gt;"",H31&gt;0,I31&lt;&gt;"",J31&lt;&gt;0,K31&lt;&gt;0),COUNT($B$11:B30)+1,"")</f>
        <v/>
      </c>
      <c r="C31" s="34"/>
      <c r="D31" s="91"/>
      <c r="E31" s="47"/>
      <c r="F31" s="68"/>
      <c r="G31" s="41"/>
      <c r="H31" s="114"/>
      <c r="I31" s="47"/>
      <c r="J31" s="114"/>
      <c r="K31" s="106" t="str">
        <f t="shared" si="0"/>
        <v/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 t="str">
        <f>IF(AND(G32&lt;&gt;"",H32&gt;0,I32&lt;&gt;"",J32&lt;&gt;0,K32&lt;&gt;0),COUNT($B$11:B31)+1,"")</f>
        <v/>
      </c>
      <c r="C32" s="34"/>
      <c r="D32" s="91"/>
      <c r="E32" s="47"/>
      <c r="F32" s="68"/>
      <c r="G32" s="41"/>
      <c r="H32" s="114"/>
      <c r="I32" s="47"/>
      <c r="J32" s="114"/>
      <c r="K32" s="106" t="str">
        <f t="shared" si="0"/>
        <v/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 t="str">
        <f>IF(AND(G33&lt;&gt;"",H33&gt;0,I33&lt;&gt;"",J33&lt;&gt;0,K33&lt;&gt;0),COUNT($B$11:B32)+1,"")</f>
        <v/>
      </c>
      <c r="C33" s="34"/>
      <c r="D33" s="91"/>
      <c r="E33" s="47"/>
      <c r="F33" s="68"/>
      <c r="G33" s="41"/>
      <c r="H33" s="114"/>
      <c r="I33" s="47"/>
      <c r="J33" s="114"/>
      <c r="K33" s="106" t="str">
        <f t="shared" si="0"/>
        <v/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 t="str">
        <f>IF(AND(G34&lt;&gt;"",H34&gt;0,I34&lt;&gt;"",J34&lt;&gt;0,K34&lt;&gt;0),COUNT($B$11:B33)+1,"")</f>
        <v/>
      </c>
      <c r="C34" s="34"/>
      <c r="D34" s="91"/>
      <c r="E34" s="47"/>
      <c r="F34" s="68"/>
      <c r="G34" s="41"/>
      <c r="H34" s="114"/>
      <c r="I34" s="47"/>
      <c r="J34" s="114"/>
      <c r="K34" s="106" t="str">
        <f t="shared" si="0"/>
        <v/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 t="str">
        <f>IF(AND(G35&lt;&gt;"",H35&gt;0,I35&lt;&gt;"",J35&lt;&gt;0,K35&lt;&gt;0),COUNT($B$11:B34)+1,"")</f>
        <v/>
      </c>
      <c r="C35" s="34"/>
      <c r="D35" s="91"/>
      <c r="E35" s="47"/>
      <c r="F35" s="68"/>
      <c r="G35" s="41"/>
      <c r="H35" s="114"/>
      <c r="I35" s="47"/>
      <c r="J35" s="114"/>
      <c r="K35" s="106" t="str">
        <f t="shared" si="0"/>
        <v/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 t="str">
        <f>IF(AND(G36&lt;&gt;"",H36&gt;0,I36&lt;&gt;"",J36&lt;&gt;0,K36&lt;&gt;0),COUNT($B$11:B35)+1,"")</f>
        <v/>
      </c>
      <c r="C36" s="34"/>
      <c r="D36" s="91"/>
      <c r="E36" s="47"/>
      <c r="F36" s="68"/>
      <c r="G36" s="41"/>
      <c r="H36" s="114"/>
      <c r="I36" s="47"/>
      <c r="J36" s="114"/>
      <c r="K36" s="106" t="str">
        <f t="shared" si="0"/>
        <v/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 t="str">
        <f>IF(AND(G37&lt;&gt;"",H37&gt;0,I37&lt;&gt;"",J37&lt;&gt;0,K37&lt;&gt;0),COUNT($B$11:B36)+1,"")</f>
        <v/>
      </c>
      <c r="C37" s="34"/>
      <c r="D37" s="91"/>
      <c r="E37" s="47"/>
      <c r="F37" s="68"/>
      <c r="G37" s="41"/>
      <c r="H37" s="114"/>
      <c r="I37" s="47"/>
      <c r="J37" s="114"/>
      <c r="K37" s="106" t="str">
        <f t="shared" si="0"/>
        <v/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 t="str">
        <f>IF(AND(G38&lt;&gt;"",H38&gt;0,I38&lt;&gt;"",J38&lt;&gt;0,K38&lt;&gt;0),COUNT($B$11:B37)+1,"")</f>
        <v/>
      </c>
      <c r="C38" s="34"/>
      <c r="D38" s="91"/>
      <c r="E38" s="47"/>
      <c r="F38" s="68"/>
      <c r="G38" s="41"/>
      <c r="H38" s="114"/>
      <c r="I38" s="47"/>
      <c r="J38" s="114"/>
      <c r="K38" s="106" t="str">
        <f t="shared" si="0"/>
        <v/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 t="str">
        <f>IF(AND(G39&lt;&gt;"",H39&gt;0,I39&lt;&gt;"",J39&lt;&gt;0,K39&lt;&gt;0),COUNT($B$11:B38)+1,"")</f>
        <v/>
      </c>
      <c r="C39" s="34"/>
      <c r="D39" s="91"/>
      <c r="E39" s="47"/>
      <c r="F39" s="68"/>
      <c r="G39" s="41"/>
      <c r="H39" s="114"/>
      <c r="I39" s="47"/>
      <c r="J39" s="114"/>
      <c r="K39" s="106" t="str">
        <f t="shared" si="0"/>
        <v/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 t="str">
        <f>IF(AND(G40&lt;&gt;"",H40&gt;0,I40&lt;&gt;"",J40&lt;&gt;0,K40&lt;&gt;0),COUNT($B$11:B39)+1,"")</f>
        <v/>
      </c>
      <c r="C40" s="34"/>
      <c r="D40" s="91"/>
      <c r="E40" s="47"/>
      <c r="F40" s="68"/>
      <c r="G40" s="41"/>
      <c r="H40" s="114"/>
      <c r="I40" s="47"/>
      <c r="J40" s="114"/>
      <c r="K40" s="106" t="str">
        <f t="shared" si="0"/>
        <v/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 t="str">
        <f>IF(AND(G41&lt;&gt;"",H41&gt;0,I41&lt;&gt;"",J41&lt;&gt;0,K41&lt;&gt;0),COUNT($B$11:B40)+1,"")</f>
        <v/>
      </c>
      <c r="C41" s="34"/>
      <c r="D41" s="91"/>
      <c r="E41" s="47"/>
      <c r="F41" s="68"/>
      <c r="G41" s="41"/>
      <c r="H41" s="114"/>
      <c r="I41" s="47"/>
      <c r="J41" s="114"/>
      <c r="K41" s="106" t="str">
        <f t="shared" si="0"/>
        <v/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 t="str">
        <f>IF(AND(G42&lt;&gt;"",H42&gt;0,I42&lt;&gt;"",J42&lt;&gt;0,K42&lt;&gt;0),COUNT($B$11:B41)+1,"")</f>
        <v/>
      </c>
      <c r="C42" s="34"/>
      <c r="D42" s="91"/>
      <c r="E42" s="47"/>
      <c r="F42" s="68"/>
      <c r="G42" s="41"/>
      <c r="H42" s="114"/>
      <c r="I42" s="47"/>
      <c r="J42" s="114"/>
      <c r="K42" s="106" t="str">
        <f t="shared" si="0"/>
        <v/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 t="str">
        <f>IF(AND(G43&lt;&gt;"",H43&gt;0,I43&lt;&gt;"",J43&lt;&gt;0,K43&lt;&gt;0),COUNT($B$11:B42)+1,"")</f>
        <v/>
      </c>
      <c r="C43" s="34"/>
      <c r="D43" s="91"/>
      <c r="E43" s="47"/>
      <c r="F43" s="68"/>
      <c r="G43" s="41"/>
      <c r="H43" s="114"/>
      <c r="I43" s="47"/>
      <c r="J43" s="114"/>
      <c r="K43" s="106" t="str">
        <f t="shared" si="0"/>
        <v/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 t="str">
        <f>IF(AND(G44&lt;&gt;"",H44&gt;0,I44&lt;&gt;"",J44&lt;&gt;0,K44&lt;&gt;0),COUNT($B$11:B43)+1,"")</f>
        <v/>
      </c>
      <c r="C44" s="34"/>
      <c r="D44" s="91"/>
      <c r="E44" s="47"/>
      <c r="F44" s="68"/>
      <c r="G44" s="41"/>
      <c r="H44" s="114"/>
      <c r="I44" s="47"/>
      <c r="J44" s="114"/>
      <c r="K44" s="106" t="str">
        <f t="shared" si="0"/>
        <v/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 t="str">
        <f>IF(AND(G45&lt;&gt;"",H45&gt;0,I45&lt;&gt;"",J45&lt;&gt;0,K45&lt;&gt;0),COUNT($B$11:B44)+1,"")</f>
        <v/>
      </c>
      <c r="C45" s="34"/>
      <c r="D45" s="91"/>
      <c r="E45" s="47"/>
      <c r="F45" s="68"/>
      <c r="G45" s="41"/>
      <c r="H45" s="114"/>
      <c r="I45" s="47"/>
      <c r="J45" s="114"/>
      <c r="K45" s="106" t="str">
        <f t="shared" si="0"/>
        <v/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4"/>
  <sheetViews>
    <sheetView tabSelected="1" topLeftCell="A6" workbookViewId="0">
      <selection activeCell="G19" sqref="G19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8" t="str">
        <f>IF(Identificação!B2=0,"",Identificação!B2)</f>
        <v>Pregão Lei 14.133/21 Presencial</v>
      </c>
      <c r="D2" s="168"/>
      <c r="E2" s="28" t="s">
        <v>151</v>
      </c>
      <c r="F2" s="29">
        <f>IF(Identificação!E2=0,"",Identificação!E2)</f>
        <v>10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distribuição de expediente, de distribuição gratuita e materiais gráficos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2" t="s">
        <v>4036</v>
      </c>
      <c r="D4" s="132"/>
      <c r="E4" s="132"/>
      <c r="F4" s="132"/>
      <c r="G4" s="22" t="s">
        <v>3753</v>
      </c>
      <c r="H4" s="79" t="s">
        <v>4037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9" t="str">
        <f>IF(Identificação!B5=0,"",Identificação!B5)</f>
        <v>Compras</v>
      </c>
      <c r="D5" s="170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6">
        <f>SUMIFS(H12:H39953,B12:B39953,"&gt;0",H12:H39953,"&lt;&gt;0")</f>
        <v>11745</v>
      </c>
      <c r="D6" s="167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36" t="s">
        <v>3754</v>
      </c>
      <c r="B10" s="136" t="s">
        <v>3755</v>
      </c>
      <c r="C10" s="136" t="s">
        <v>3677</v>
      </c>
      <c r="D10" s="140" t="s">
        <v>3756</v>
      </c>
      <c r="E10" s="164" t="s">
        <v>171</v>
      </c>
      <c r="F10" s="165"/>
      <c r="G10" s="165"/>
      <c r="H10" s="165"/>
      <c r="I10" s="165"/>
      <c r="J10" s="165"/>
      <c r="K10" s="165"/>
    </row>
    <row r="11" spans="1:12" customFormat="1" ht="45" x14ac:dyDescent="0.25">
      <c r="A11" s="137"/>
      <c r="B11" s="137"/>
      <c r="C11" s="137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PASTAS 50X32 COM VINCO E FURO, TINTA ESCALA EM SULFITE 240 GRAMAS, CORTE ESPECIAL, PARA A ESCOLA DE ENSINO INFANTIL AMOR E CARINHO, MODELO ANEXO</v>
      </c>
      <c r="E12" s="116">
        <f>IF('Orçamento-base'!H12&gt;0,'Orçamento-base'!H12,"")</f>
        <v>1000</v>
      </c>
      <c r="F12" s="54" t="str">
        <f>IF('Orçamento-base'!I12&gt;0,'Orçamento-base'!I12,"")</f>
        <v>un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PASTAS 50X32 COM FURO, TINTA ESCALA EM SULFITE 240 GRAMAS, CORTE ESPECIAL COM  CRIAÇÃO E LAYOUT DA ARTE PARA A ESCOLA MUNICIPAL DE ENSINO FUNDAMENTAL CAMINHOS DO SABER</v>
      </c>
      <c r="E13" s="116">
        <f>IF('Orçamento-base'!H13&gt;0,'Orçamento-base'!H13,"")</f>
        <v>1000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PASTAS 50X32, TINTA ESCALA EM SULFITE 240 GRAMAS, CORTE ESPECIAL, COM ABA INTERNA,  COM CRIAÇÃO E LAYOUT DA ARTE PARA A ADMINISTRAÇÃO</v>
      </c>
      <c r="E14" s="171">
        <f>IF('Orçamento-base'!H14&gt;0,'Orçamento-base'!H14,"")</f>
        <v>3000</v>
      </c>
      <c r="F14" s="106" t="str">
        <f>IF('Orçamento-base'!I14&gt;0,'Orçamento-base'!I14,"")</f>
        <v>un</v>
      </c>
      <c r="G14" s="114"/>
      <c r="H14" s="106" t="str">
        <f t="shared" ref="H14:H24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PASTAS 50X32, TINTA ESCALA EM SULFITE 240 GRAMAS, CORTE ESPECIAL, COM ABA INTERNA, COM CRIAÇÃO E LAYOUT DA ARTE PARA A SECRETARIA MUNICIPAL DE SAÚDE E ASSISTÊNCIA SOCIAL.</v>
      </c>
      <c r="E15" s="171">
        <f>IF('Orçamento-base'!H15&gt;0,'Orçamento-base'!H15,"")</f>
        <v>300</v>
      </c>
      <c r="F15" s="106" t="str">
        <f>IF('Orçamento-base'!I15&gt;0,'Orçamento-base'!I15,"")</f>
        <v>un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PASTAS 50 X32, TINTA ESCALA EM SULFITE 240 GRAMAS CORTE ESPECIAL, COM ARTE INTERNA,  COM CRIAÇÃO E LAYOUT DA ARTE  PARA O PROGRAMA SENTIDO DO AMOR</v>
      </c>
      <c r="E16" s="171">
        <f>IF('Orçamento-base'!H16&gt;0,'Orçamento-base'!H16,"")</f>
        <v>100</v>
      </c>
      <c r="F16" s="106" t="str">
        <f>IF('Orçamento-base'!I16&gt;0,'Orçamento-base'!I16,"")</f>
        <v>un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LÁPIS DE COR, GRANDE, TAMANHO MÍNIMO DE 17,5 CM  NA COR DA MINA, ATÓXICO, ESTOJO COM 12 CORES.</v>
      </c>
      <c r="E17" s="171">
        <f>IF('Orçamento-base'!H17&gt;0,'Orçamento-base'!H17,"")</f>
        <v>500</v>
      </c>
      <c r="F17" s="106" t="str">
        <f>IF('Orçamento-base'!I17&gt;0,'Orçamento-base'!I17,"")</f>
        <v>un</v>
      </c>
      <c r="G17" s="114">
        <v>18.2</v>
      </c>
      <c r="H17" s="106">
        <f t="shared" si="0"/>
        <v>9100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MINI CAIXAS DE LÁPIS DE COR, TAMANHO MÍNIMO DE 8,5 CM  NA COR DA MINA, ATÓXICO, NÃO SOLÚVEL EM ÁGUA, ESTOJO COM 12 CORES.</v>
      </c>
      <c r="E18" s="171">
        <f>IF('Orçamento-base'!H18&gt;0,'Orçamento-base'!H18,"")</f>
        <v>500</v>
      </c>
      <c r="F18" s="106" t="str">
        <f>IF('Orçamento-base'!I18&gt;0,'Orçamento-base'!I18,"")</f>
        <v>un</v>
      </c>
      <c r="G18" s="114">
        <v>5.29</v>
      </c>
      <c r="H18" s="106">
        <f t="shared" si="0"/>
        <v>2645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 t="str">
        <f>'Orçamento-base'!B19</f>
        <v/>
      </c>
      <c r="C19" s="111" t="str">
        <f>IF('Orçamento-base'!C19&gt;0,'Orçamento-base'!C19,"")</f>
        <v/>
      </c>
      <c r="D19" s="106" t="str">
        <f>IF('Orçamento-base'!G19&gt;0,'Orçamento-base'!G19,"")</f>
        <v/>
      </c>
      <c r="E19" s="171" t="str">
        <f>IF('Orçamento-base'!H19&gt;0,'Orçamento-base'!H19,"")</f>
        <v/>
      </c>
      <c r="F19" s="106" t="str">
        <f>IF('Orçamento-base'!I19&gt;0,'Orçamento-base'!I19,"")</f>
        <v/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 t="str">
        <f>'Orçamento-base'!B20</f>
        <v/>
      </c>
      <c r="C20" s="111" t="str">
        <f>IF('Orçamento-base'!C20&gt;0,'Orçamento-base'!C20,"")</f>
        <v/>
      </c>
      <c r="D20" s="106" t="str">
        <f>IF('Orçamento-base'!G20&gt;0,'Orçamento-base'!G20,"")</f>
        <v/>
      </c>
      <c r="E20" s="171" t="str">
        <f>IF('Orçamento-base'!H20&gt;0,'Orçamento-base'!H20,"")</f>
        <v/>
      </c>
      <c r="F20" s="106" t="str">
        <f>IF('Orçamento-base'!I20&gt;0,'Orçamento-base'!I20,"")</f>
        <v/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 t="str">
        <f>'Orçamento-base'!B21</f>
        <v/>
      </c>
      <c r="C21" s="111" t="str">
        <f>IF('Orçamento-base'!C21&gt;0,'Orçamento-base'!C21,"")</f>
        <v/>
      </c>
      <c r="D21" s="106" t="str">
        <f>IF('Orçamento-base'!G21&gt;0,'Orçamento-base'!G21,"")</f>
        <v/>
      </c>
      <c r="E21" s="171" t="str">
        <f>IF('Orçamento-base'!H21&gt;0,'Orçamento-base'!H21,"")</f>
        <v/>
      </c>
      <c r="F21" s="106" t="str">
        <f>IF('Orçamento-base'!I21&gt;0,'Orçamento-base'!I21,"")</f>
        <v/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 t="str">
        <f>'Orçamento-base'!B22</f>
        <v/>
      </c>
      <c r="C22" s="111" t="str">
        <f>IF('Orçamento-base'!C22&gt;0,'Orçamento-base'!C22,"")</f>
        <v/>
      </c>
      <c r="D22" s="106" t="str">
        <f>IF('Orçamento-base'!G22&gt;0,'Orçamento-base'!G22,"")</f>
        <v/>
      </c>
      <c r="E22" s="171" t="str">
        <f>IF('Orçamento-base'!H22&gt;0,'Orçamento-base'!H22,"")</f>
        <v/>
      </c>
      <c r="F22" s="106" t="str">
        <f>IF('Orçamento-base'!I22&gt;0,'Orçamento-base'!I22,"")</f>
        <v/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 t="str">
        <f>'Orçamento-base'!B23</f>
        <v/>
      </c>
      <c r="C23" s="111" t="str">
        <f>IF('Orçamento-base'!C23&gt;0,'Orçamento-base'!C23,"")</f>
        <v/>
      </c>
      <c r="D23" s="106" t="str">
        <f>IF('Orçamento-base'!G23&gt;0,'Orçamento-base'!G23,"")</f>
        <v/>
      </c>
      <c r="E23" s="171" t="str">
        <f>IF('Orçamento-base'!H23&gt;0,'Orçamento-base'!H23,"")</f>
        <v/>
      </c>
      <c r="F23" s="106" t="str">
        <f>IF('Orçamento-base'!I23&gt;0,'Orçamento-base'!I23,"")</f>
        <v/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 t="str">
        <f>'Orçamento-base'!B24</f>
        <v/>
      </c>
      <c r="C24" s="111" t="str">
        <f>IF('Orçamento-base'!C24&gt;0,'Orçamento-base'!C24,"")</f>
        <v/>
      </c>
      <c r="D24" s="106" t="str">
        <f>IF('Orçamento-base'!G24&gt;0,'Orçamento-base'!G24,"")</f>
        <v/>
      </c>
      <c r="E24" s="171" t="str">
        <f>IF('Orçamento-base'!H24&gt;0,'Orçamento-base'!H24,"")</f>
        <v/>
      </c>
      <c r="F24" s="106" t="str">
        <f>IF('Orçamento-base'!I24&gt;0,'Orçamento-base'!I24,"")</f>
        <v/>
      </c>
      <c r="G24" s="114"/>
      <c r="H24" s="106" t="str">
        <f t="shared" si="0"/>
        <v/>
      </c>
      <c r="I24" s="98"/>
      <c r="J24" s="98"/>
      <c r="K24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2025-03-30T21:01:03Z</dcterms:modified>
</cp:coreProperties>
</file>