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ADMINISTRAÇÃO - ATOS OFICIAIS\EDITAIS DE LICITAÇÃO\CONCORRÊNCIA\CONCORRÊNCIA 2024\002\"/>
    </mc:Choice>
  </mc:AlternateContent>
  <xr:revisionPtr revIDLastSave="0" documentId="13_ncr:1_{6880FBA7-B8E6-45E6-AE65-72C244AF76C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lanilha Orçamentária" sheetId="1" r:id="rId1"/>
    <sheet name="cronograma" sheetId="7" r:id="rId2"/>
  </sheets>
  <externalReferences>
    <externalReference r:id="rId3"/>
    <externalReference r:id="rId4"/>
  </externalReferences>
  <definedNames>
    <definedName name="_xlnm.Print_Area" localSheetId="1">cronograma!$D$1:$O$21</definedName>
    <definedName name="_xlnm.Print_Area" localSheetId="0">'Planilha Orçamentária'!$B$1:$N$62</definedName>
    <definedName name="BDI.TipoObra" hidden="1">[1]BDI!$A$138:$A$146</definedName>
    <definedName name="DESONERACAO" hidden="1">IF(OR(Import.Desoneracao="DESONERADO",Import.Desoneracao="SIM"),"SIM","NÃO")</definedName>
    <definedName name="EMPRESAS">OFFSET([2]COTAÇÕES!$B$24,1,0):OFFSET([2]COTAÇÕES!$H$110,-1,0)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INDICES">OFFSET([2]COTAÇÕES!$B$19,1,0):OFFSET([2]COTAÇÕES!$I$23,-1,0)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1" l="1"/>
  <c r="Q18" i="1"/>
  <c r="Q19" i="1"/>
  <c r="Q20" i="1"/>
  <c r="Q21" i="1"/>
  <c r="Q22" i="1"/>
  <c r="Q23" i="1"/>
  <c r="Q24" i="1"/>
  <c r="Q26" i="1"/>
  <c r="Q27" i="1"/>
  <c r="Q28" i="1"/>
  <c r="Q29" i="1"/>
  <c r="Q30" i="1"/>
  <c r="Q31" i="1"/>
  <c r="Q32" i="1"/>
  <c r="Q34" i="1"/>
  <c r="Q35" i="1"/>
  <c r="Q36" i="1"/>
  <c r="Q37" i="1"/>
  <c r="Q38" i="1"/>
  <c r="Q39" i="1"/>
  <c r="Q41" i="1"/>
  <c r="Q42" i="1"/>
  <c r="Q43" i="1"/>
  <c r="Q44" i="1"/>
  <c r="Q45" i="1"/>
  <c r="Q47" i="1"/>
  <c r="Q48" i="1"/>
  <c r="Q15" i="1"/>
  <c r="Q16" i="1"/>
  <c r="Q14" i="1"/>
  <c r="J10" i="7"/>
  <c r="O9" i="7"/>
  <c r="M9" i="7"/>
  <c r="K9" i="7"/>
  <c r="N9" i="7"/>
  <c r="L9" i="7"/>
  <c r="J9" i="7"/>
  <c r="I9" i="7"/>
  <c r="H9" i="7"/>
  <c r="L46" i="1"/>
  <c r="K46" i="1"/>
  <c r="J46" i="1"/>
  <c r="L40" i="1"/>
  <c r="J40" i="1"/>
  <c r="L33" i="1"/>
  <c r="L25" i="1"/>
  <c r="L17" i="1"/>
  <c r="L13" i="1"/>
  <c r="F45" i="1"/>
  <c r="G45" i="1" s="1"/>
  <c r="F44" i="1"/>
  <c r="G44" i="1" s="1"/>
  <c r="F43" i="1"/>
  <c r="G43" i="1" s="1"/>
  <c r="F42" i="1"/>
  <c r="G42" i="1" s="1"/>
  <c r="F41" i="1"/>
  <c r="G41" i="1" s="1"/>
  <c r="J45" i="1"/>
  <c r="K45" i="1" s="1"/>
  <c r="J44" i="1"/>
  <c r="K44" i="1" s="1"/>
  <c r="J43" i="1"/>
  <c r="K43" i="1" s="1"/>
  <c r="J42" i="1"/>
  <c r="K42" i="1" s="1"/>
  <c r="J41" i="1"/>
  <c r="K41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2" i="1"/>
  <c r="K32" i="1" s="1"/>
  <c r="J31" i="1"/>
  <c r="K31" i="1" s="1"/>
  <c r="J30" i="1"/>
  <c r="K30" i="1" s="1"/>
  <c r="K25" i="1" s="1"/>
  <c r="J29" i="1"/>
  <c r="K29" i="1" s="1"/>
  <c r="J28" i="1"/>
  <c r="K28" i="1" s="1"/>
  <c r="J27" i="1"/>
  <c r="K27" i="1" s="1"/>
  <c r="J26" i="1"/>
  <c r="K26" i="1" s="1"/>
  <c r="J24" i="1"/>
  <c r="K24" i="1" s="1"/>
  <c r="J23" i="1"/>
  <c r="K23" i="1" s="1"/>
  <c r="J22" i="1"/>
  <c r="K22" i="1" s="1"/>
  <c r="J21" i="1"/>
  <c r="J20" i="1"/>
  <c r="K20" i="1" s="1"/>
  <c r="J19" i="1"/>
  <c r="K19" i="1" s="1"/>
  <c r="J18" i="1"/>
  <c r="K18" i="1" s="1"/>
  <c r="J16" i="1"/>
  <c r="K16" i="1" s="1"/>
  <c r="J15" i="1"/>
  <c r="K15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6" i="1"/>
  <c r="G16" i="1" s="1"/>
  <c r="F15" i="1"/>
  <c r="G15" i="1" s="1"/>
  <c r="K40" i="1" l="1"/>
  <c r="K33" i="1"/>
  <c r="J33" i="1"/>
  <c r="J25" i="1"/>
  <c r="K17" i="1"/>
  <c r="J17" i="1"/>
  <c r="J47" i="1"/>
  <c r="K47" i="1" s="1"/>
  <c r="J14" i="1"/>
  <c r="J13" i="1" s="1"/>
  <c r="F47" i="1"/>
  <c r="G47" i="1" s="1"/>
  <c r="K14" i="1" l="1"/>
  <c r="K13" i="1" s="1"/>
  <c r="H10" i="7"/>
  <c r="D50" i="1" l="1"/>
  <c r="L10" i="7"/>
  <c r="D49" i="1"/>
  <c r="N10" i="7" l="1"/>
  <c r="O10" i="7" l="1"/>
  <c r="K10" i="7"/>
  <c r="M10" i="7"/>
  <c r="F14" i="1"/>
  <c r="G14" i="1" l="1"/>
  <c r="I10" i="7" l="1"/>
  <c r="D51" i="1" l="1"/>
  <c r="F8" i="7" s="1" a="1"/>
  <c r="F8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<sst xmlns="http://schemas.openxmlformats.org/spreadsheetml/2006/main" count="185" uniqueCount="142">
  <si>
    <r>
      <t xml:space="preserve">Objeto: </t>
    </r>
    <r>
      <rPr>
        <sz val="12"/>
        <color theme="1"/>
        <rFont val="Calibri"/>
        <family val="2"/>
        <scheme val="minor"/>
      </rPr>
      <t>PAVIMENTAÇÃO DA RUA ODONE DA SILVA DUTRA NO CENTRO DE GLORINHA/RS</t>
    </r>
  </si>
  <si>
    <r>
      <t>Objeto do Convênio:</t>
    </r>
    <r>
      <rPr>
        <sz val="12"/>
        <color theme="1"/>
        <rFont val="Calibri"/>
        <family val="2"/>
        <scheme val="minor"/>
      </rPr>
      <t xml:space="preserve"> Intervenção e qualificação viária no perímetro urbano do município de Glorinha / RS</t>
    </r>
  </si>
  <si>
    <r>
      <t xml:space="preserve">Tipo: </t>
    </r>
    <r>
      <rPr>
        <sz val="12"/>
        <color indexed="8"/>
        <rFont val="Calibri"/>
        <family val="2"/>
      </rPr>
      <t>Execução de obras de pavimentação</t>
    </r>
  </si>
  <si>
    <r>
      <t xml:space="preserve">Proprietário: </t>
    </r>
    <r>
      <rPr>
        <sz val="12"/>
        <color indexed="8"/>
        <rFont val="Calibri"/>
        <family val="2"/>
      </rPr>
      <t>Prefeitura Municipal de Glorinha</t>
    </r>
  </si>
  <si>
    <r>
      <rPr>
        <b/>
        <sz val="12"/>
        <color theme="1"/>
        <rFont val="Calibri"/>
        <family val="2"/>
        <scheme val="minor"/>
      </rPr>
      <t>Local:</t>
    </r>
    <r>
      <rPr>
        <sz val="11"/>
        <color theme="1"/>
        <rFont val="Calibri"/>
        <family val="2"/>
        <scheme val="minor"/>
      </rPr>
      <t xml:space="preserve"> Rua Odone da Silva Dutra, Glorinha/RS</t>
    </r>
  </si>
  <si>
    <t>Planilha Orçamentária do Serviço</t>
  </si>
  <si>
    <t>Item</t>
  </si>
  <si>
    <t>Serviços</t>
  </si>
  <si>
    <t>Uni</t>
  </si>
  <si>
    <t>Qtd</t>
  </si>
  <si>
    <t>Preço Unitário (R$)</t>
  </si>
  <si>
    <t>Preço Total do Item (R$)</t>
  </si>
  <si>
    <t>Código Sinapi</t>
  </si>
  <si>
    <t>Material</t>
  </si>
  <si>
    <t>Mão O.</t>
  </si>
  <si>
    <t>Total</t>
  </si>
  <si>
    <t>Total c/ BDI</t>
  </si>
  <si>
    <t>PAVIMENTAÇÃO DA RUA ODONE DA SILVA DUTRA NO CENTRO DE GLORINHA/RS</t>
  </si>
  <si>
    <t>1.</t>
  </si>
  <si>
    <t>RUA ODONE DA SILVA DUTRA ETAPA Nº 01</t>
  </si>
  <si>
    <t>1.1</t>
  </si>
  <si>
    <t>SERVIÇOS PRELIMINARES</t>
  </si>
  <si>
    <t>1.1.1</t>
  </si>
  <si>
    <t xml:space="preserve">PLACA DE OBRA (PARA CONSTRUCAO CIVIL) EM CHAPA GALVANIZADA *N. 22*, ADESIVADA, DE *3,0 X 1,5* M (C/ POSTES PARA FIXACAO)                                                                                                                                      </t>
  </si>
  <si>
    <t>un.</t>
  </si>
  <si>
    <t>Composição-ADM003</t>
  </si>
  <si>
    <t>1.1.2</t>
  </si>
  <si>
    <t>Administração local</t>
  </si>
  <si>
    <t>Composição-ADM004</t>
  </si>
  <si>
    <t>1.1.3</t>
  </si>
  <si>
    <t>MOBILIZAÇÃO</t>
  </si>
  <si>
    <t>Composição-ADM001</t>
  </si>
  <si>
    <t>1.2</t>
  </si>
  <si>
    <t>MOVIMENTAÇÃO DE TERRA</t>
  </si>
  <si>
    <t>1.2.1</t>
  </si>
  <si>
    <t>ESCAVAÇÃO HORIZONTAL EM SOLO DE 1A CATEGORIA COM TRATOR DE ESTEIRAS (100HP/LÂMINA: 2,19M3). AF_07/2020</t>
  </si>
  <si>
    <t>M3</t>
  </si>
  <si>
    <t>SINAPI-101114</t>
  </si>
  <si>
    <t>1.2.2</t>
  </si>
  <si>
    <t>EXECUÇÃO E COMPACTAÇÃO DE ATERRO COM SOLO PREDOMINANTEMENTE ARGILOSO - EXCLUSIVE SOLO, ESCAVAÇÃO, CARGA E TRANSPORTE. AF_11/2019</t>
  </si>
  <si>
    <t>SINAPI-96385</t>
  </si>
  <si>
    <t>1.2.3</t>
  </si>
  <si>
    <t>CARGA, MANOBRA E DESCARGA DE SOLOS E MATERIAIS GRANULARES EM CAMINHÃO BASCULANTE 14 M³ - CARGA COM PÁ CARREGADEIRA (CAÇAMBA DE 1,7 A 2,8 M³ / 128 HP) E DESCARGA LIVRE (UNIDADE: M3). AF_07/2020</t>
  </si>
  <si>
    <t>SINAPI-100975</t>
  </si>
  <si>
    <t>1.2.4</t>
  </si>
  <si>
    <t>TRANSPORTE COM CAMINHÃO BASCULANTE DE 14 M³, EM VIA URBANA PAVIMENTADA, DMT ATÉ 30 KM (UNIDADE: TXKM). AF_07/2020</t>
  </si>
  <si>
    <t>TXKM</t>
  </si>
  <si>
    <t>SINAPI-95879</t>
  </si>
  <si>
    <t>1.2.5</t>
  </si>
  <si>
    <t>TRANSPORTE COM CAMINHÃO BASCULANTE DE 14 M³, EM VIA URBANA PAVIMENTADA, ADICIONAL PARA DMT EXCEDENTE A 30 KM (UNIDADE: TXKM). AF_07/2020</t>
  </si>
  <si>
    <t>SINAPI-93599</t>
  </si>
  <si>
    <t>1.2.6</t>
  </si>
  <si>
    <t>LIMPEZA MANUAL DE VEGETAÇÃO EM TERRENO COM ENXADA.AF_05/2018</t>
  </si>
  <si>
    <t>M2</t>
  </si>
  <si>
    <t>SINAPI-98524</t>
  </si>
  <si>
    <t>1.2.7</t>
  </si>
  <si>
    <t>LIMPEZA MECANIZADA DE CAMADA VEGETAL, VEGETAÇÃO E PEQUENAS ÁRVORES (DIÂMETRO DE TRONCO MENOR QUE 0,20 M), COM TRATOR DE ESTEIRAS.AF_05/2018</t>
  </si>
  <si>
    <t>SINAPI-98525</t>
  </si>
  <si>
    <t>PASSEIO</t>
  </si>
  <si>
    <t>1.3.1</t>
  </si>
  <si>
    <t>DEMOLIÇÃO DE LAJES, DE FORMA MECANIZADA COM MARTELETE, SEM REAPROVEITAMENTO. AF_12/2017</t>
  </si>
  <si>
    <t>SINAPI-97629</t>
  </si>
  <si>
    <t>1.3.2</t>
  </si>
  <si>
    <t>ASSENTAMENTO DE GUIA (MEIO-FIO) EM TRECHO RETO, CONFECCIONADA EM CONCRETO PRÉ-FABRICADO, DIMENSÕES 100X15X13X30 CM (COMPRIMENTO X BASE INFERIOR X BASE SUPERIOR X ALTURA), PARA VIAS URBANAS (USO VIÁRIO). AF_06/2016</t>
  </si>
  <si>
    <t>M</t>
  </si>
  <si>
    <t>SINAPI-94273</t>
  </si>
  <si>
    <t>1.3.3</t>
  </si>
  <si>
    <t>1.3.4</t>
  </si>
  <si>
    <t>1.3.5</t>
  </si>
  <si>
    <t>CONCRETO MAGRO PARA LASTRO, TRAÇO 1:4,5:4,5 (EM MASSA SECA DE CIMENTO/ AREIA MÉDIA/ BRITA 1) - PREPARO MANUAL. AF_05/2021</t>
  </si>
  <si>
    <t>SINAPI-94974</t>
  </si>
  <si>
    <t>1.3.6</t>
  </si>
  <si>
    <t>EXECUÇÃO DE PASSEIO (CALÇADA) OU PISO DE CONCRETO COM CONCRETO MOLDADO IN LOCO, USINADO C20, ACABAMENTO CONVENCIONAL, NÃO ARMADO. AF_08/2022</t>
  </si>
  <si>
    <t>SINAPI-94991</t>
  </si>
  <si>
    <t>1.3.7</t>
  </si>
  <si>
    <t>PISO TÁTIL DIRECIONAL OU DE ALERTA</t>
  </si>
  <si>
    <t>UN.</t>
  </si>
  <si>
    <t>COMPOSIÇÃo-SIN001</t>
  </si>
  <si>
    <t>1.4</t>
  </si>
  <si>
    <t>PAVIMENTAÇÃO</t>
  </si>
  <si>
    <t>1.4.1</t>
  </si>
  <si>
    <t>CARGA, MANOBRA E DESCARGA DE SOLOS E MATERIAIS GRANULARES EM CAMINHÃO BASCULANTE 6 M³ - CARGA COM PÁ CARREGADEIRA (CAÇAMBA DE 1,7 A 2,8 M³ / 128 HP) E DESCARGA LIVRE (UNIDADE: M3). AF_07/2020</t>
  </si>
  <si>
    <t>SINAPI-100973</t>
  </si>
  <si>
    <t>1.4.2</t>
  </si>
  <si>
    <t>1.4.3</t>
  </si>
  <si>
    <t>REGULARIZAÇÃO E COMPACTAÇÃO DE SUBLEITO DE SOLO PREDOMINANTEMENTE ARENOSO. AF_11/2019</t>
  </si>
  <si>
    <t>SINAPI-100577</t>
  </si>
  <si>
    <t>1.4.4</t>
  </si>
  <si>
    <t>EXECUÇÃO E COMPACTAÇÃO DE BASE E OU SUB BASE PARA PAVIMENTAÇÃO DE BRITA GRADUADA SIMPLES - EXCLUSIVE CARGA E TRANSPORTE. AF_11/2019</t>
  </si>
  <si>
    <t>SINAPI-96396</t>
  </si>
  <si>
    <t>1.4.5</t>
  </si>
  <si>
    <t>EXECUÇÃO DE PAVIMENTO EM PISO INTERTRAVADO, COM BLOCO 16 FACES DE 22 X 11 CM, ESPESSURA 8 CM. AF_10/2022</t>
  </si>
  <si>
    <t>SINAPI-92404</t>
  </si>
  <si>
    <t>1.4.6</t>
  </si>
  <si>
    <t>ACRÉSCIMO PARA POÇO DE VISITA CIRCULAR PARA  ESGOTO, EM ALVENARIA COM TIJOLOS CERÂMICOS MACIÇOS, DIÂMETRO INTERNO = 1 M. AF_12/2020</t>
  </si>
  <si>
    <t>SINAPI-97985</t>
  </si>
  <si>
    <t>1.5</t>
  </si>
  <si>
    <t>SINALIZAÇÃO</t>
  </si>
  <si>
    <t>1.5.1</t>
  </si>
  <si>
    <t>Sinalização Horizontal Viária (tinta base de resina acrílica emulsionada em água com microesferas de vidro)</t>
  </si>
  <si>
    <t>m2</t>
  </si>
  <si>
    <t>COMPOSIÇÃO-SIN002</t>
  </si>
  <si>
    <t>1.5.2</t>
  </si>
  <si>
    <t>Placa de Identificação de Rua</t>
  </si>
  <si>
    <t>COMPOSIÇÃO-SIN003</t>
  </si>
  <si>
    <t>1.5.3</t>
  </si>
  <si>
    <t xml:space="preserve">PLACA DE SINALIZACAO DE REGULAMENTAÇÃO R1 "PARE" EM CHAPA DE ACO NUM 16 COM PINTURA REFLETIVA                                                                                                                                                                                              </t>
  </si>
  <si>
    <t>COMPOSIÇÃO-SIN004</t>
  </si>
  <si>
    <t>1.5.4</t>
  </si>
  <si>
    <t xml:space="preserve">PLACA DE SINALIZACAO DE REGULAMENTAÇÃO DE VELOCIDADE EM CHAPA DE ACO NUM 16 COM PINTURA REFLETIVA                                                                                                                                                                                              </t>
  </si>
  <si>
    <t>COMPOSIÇÃO-SIN005</t>
  </si>
  <si>
    <t>1.5.5</t>
  </si>
  <si>
    <t>Fornecimento e implantação de suporte metálico galvanizado para placa de sinalização</t>
  </si>
  <si>
    <t>Outros- SICRO 5213851</t>
  </si>
  <si>
    <t>1.6</t>
  </si>
  <si>
    <t>SERVIÇOS FINAIS</t>
  </si>
  <si>
    <t>1.6.1</t>
  </si>
  <si>
    <t>DESMOBILIZAÇÃO</t>
  </si>
  <si>
    <t>COMPOSIÇÃO-ADM002</t>
  </si>
  <si>
    <t>TOTAL DO MATERIAL</t>
  </si>
  <si>
    <t>TOTAL DA MÃO DE OBRA</t>
  </si>
  <si>
    <t>TOTAL DO ORÇAMENTO</t>
  </si>
  <si>
    <t>Glorinha, 16 de janeiro de 2024.</t>
  </si>
  <si>
    <t>Notas</t>
  </si>
  <si>
    <t>1. BDI utilizado: .........................................................................................................................</t>
  </si>
  <si>
    <t>Victor Martins Teixeira</t>
  </si>
  <si>
    <t>2. Encargos sociais: ..................................................................................................................</t>
  </si>
  <si>
    <t>70,28% (MÊS)</t>
  </si>
  <si>
    <t>Engenheiro Civil</t>
  </si>
  <si>
    <t>3. Data de preço: 05/2019</t>
  </si>
  <si>
    <t>Cronograma Físico-Financeiro</t>
  </si>
  <si>
    <t>Valor total (R$)</t>
  </si>
  <si>
    <t>Meses</t>
  </si>
  <si>
    <t>R$</t>
  </si>
  <si>
    <t>%</t>
  </si>
  <si>
    <t>Rua Odone da Silva Dutra</t>
  </si>
  <si>
    <t>DESEMBOLSO POR PERÍODO</t>
  </si>
  <si>
    <t>DESEMBOLSO ACUMULADO</t>
  </si>
  <si>
    <t>Glorinha, 16 de janeiro 2024.</t>
  </si>
  <si>
    <t>VICTOR MARTINS TEIXEIRA</t>
  </si>
  <si>
    <t>ENG. CIVIL</t>
  </si>
  <si>
    <t>SETOR DE PROJETOS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</si>
</sst>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&quot;R$&quot;\ #,##0.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  <border>
      <left/>
      <right/>
      <top style="thin">
        <color theme="2" tint="-9.9948118533890809E-2"/>
      </top>
      <bottom/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</borders>
  <cellStyleXfs count="5">
    <xf numFmtId="0" fontId="0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6" fillId="0" borderId="0"/>
  </cellStyleXfs>
  <cellXfs count="126">
    <xf numFmtId="0" fontId="0" fillId="0" borderId="0" xfId="0"/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4" fontId="0" fillId="6" borderId="1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/>
    </xf>
    <xf numFmtId="10" fontId="0" fillId="0" borderId="0" xfId="0" applyNumberForma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0" fillId="6" borderId="1" xfId="0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right" vertical="center" wrapText="1"/>
    </xf>
    <xf numFmtId="4" fontId="0" fillId="0" borderId="0" xfId="0" applyNumberFormat="1" applyAlignment="1">
      <alignment horizontal="right" vertical="center" wrapText="1"/>
    </xf>
    <xf numFmtId="10" fontId="3" fillId="2" borderId="1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5" borderId="0" xfId="0" applyFont="1" applyFill="1" applyAlignment="1">
      <alignment vertical="center"/>
    </xf>
    <xf numFmtId="0" fontId="1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9" fontId="0" fillId="0" borderId="0" xfId="0" applyNumberFormat="1" applyAlignment="1">
      <alignment horizontal="left" vertical="center" wrapText="1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8" fillId="0" borderId="21" xfId="0" applyFont="1" applyBorder="1" applyAlignment="1">
      <alignment horizontal="right"/>
    </xf>
    <xf numFmtId="2" fontId="0" fillId="6" borderId="1" xfId="0" applyNumberForma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Continuous" vertical="center"/>
    </xf>
    <xf numFmtId="0" fontId="1" fillId="0" borderId="25" xfId="0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1" fillId="3" borderId="26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/>
    </xf>
    <xf numFmtId="4" fontId="5" fillId="6" borderId="1" xfId="2" applyNumberFormat="1" applyFont="1" applyFill="1" applyBorder="1" applyAlignment="1">
      <alignment horizontal="right" vertical="center"/>
    </xf>
    <xf numFmtId="0" fontId="5" fillId="6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right" vertical="center"/>
    </xf>
    <xf numFmtId="10" fontId="1" fillId="3" borderId="1" xfId="0" applyNumberFormat="1" applyFont="1" applyFill="1" applyBorder="1" applyAlignment="1">
      <alignment horizontal="center" vertical="center"/>
    </xf>
    <xf numFmtId="4" fontId="1" fillId="6" borderId="1" xfId="2" applyNumberFormat="1" applyFont="1" applyFill="1" applyBorder="1" applyAlignment="1">
      <alignment horizontal="right" vertical="center"/>
    </xf>
    <xf numFmtId="0" fontId="1" fillId="3" borderId="16" xfId="0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right" vertical="center"/>
    </xf>
    <xf numFmtId="10" fontId="1" fillId="3" borderId="16" xfId="3" applyNumberFormat="1" applyFont="1" applyFill="1" applyBorder="1" applyAlignment="1">
      <alignment horizontal="right" vertical="center"/>
    </xf>
    <xf numFmtId="0" fontId="0" fillId="0" borderId="21" xfId="0" applyBorder="1"/>
    <xf numFmtId="0" fontId="7" fillId="0" borderId="0" xfId="0" applyFont="1" applyAlignment="1">
      <alignment horizontal="right"/>
    </xf>
    <xf numFmtId="10" fontId="1" fillId="6" borderId="1" xfId="2" applyNumberFormat="1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left" vertical="center"/>
    </xf>
    <xf numFmtId="0" fontId="14" fillId="3" borderId="18" xfId="0" applyFont="1" applyFill="1" applyBorder="1" applyAlignment="1">
      <alignment horizontal="left" vertical="center"/>
    </xf>
    <xf numFmtId="0" fontId="14" fillId="3" borderId="19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4" fillId="3" borderId="17" xfId="0" applyFont="1" applyFill="1" applyBorder="1" applyAlignment="1">
      <alignment vertical="center"/>
    </xf>
    <xf numFmtId="0" fontId="14" fillId="3" borderId="18" xfId="0" applyFont="1" applyFill="1" applyBorder="1" applyAlignment="1">
      <alignment vertical="center"/>
    </xf>
    <xf numFmtId="0" fontId="14" fillId="3" borderId="19" xfId="0" applyFont="1" applyFill="1" applyBorder="1" applyAlignment="1">
      <alignment vertical="center"/>
    </xf>
    <xf numFmtId="165" fontId="14" fillId="3" borderId="18" xfId="1" applyFont="1" applyFill="1" applyBorder="1" applyAlignment="1">
      <alignment vertical="center"/>
    </xf>
    <xf numFmtId="165" fontId="14" fillId="3" borderId="18" xfId="1" applyFont="1" applyFill="1" applyBorder="1" applyAlignment="1">
      <alignment horizontal="left" vertical="center"/>
    </xf>
    <xf numFmtId="166" fontId="3" fillId="2" borderId="24" xfId="0" applyNumberFormat="1" applyFont="1" applyFill="1" applyBorder="1" applyAlignment="1">
      <alignment vertical="center" wrapText="1"/>
    </xf>
    <xf numFmtId="166" fontId="3" fillId="0" borderId="22" xfId="0" applyNumberFormat="1" applyFont="1" applyBorder="1" applyAlignment="1">
      <alignment vertical="center" wrapText="1"/>
    </xf>
    <xf numFmtId="0" fontId="0" fillId="6" borderId="27" xfId="0" applyFill="1" applyBorder="1" applyAlignment="1">
      <alignment horizontal="center" vertical="center"/>
    </xf>
    <xf numFmtId="0" fontId="0" fillId="6" borderId="27" xfId="0" applyFill="1" applyBorder="1" applyAlignment="1">
      <alignment vertical="center" wrapText="1"/>
    </xf>
    <xf numFmtId="0" fontId="0" fillId="6" borderId="27" xfId="0" applyFill="1" applyBorder="1" applyAlignment="1">
      <alignment horizontal="center" vertical="center" wrapText="1"/>
    </xf>
    <xf numFmtId="4" fontId="0" fillId="6" borderId="27" xfId="0" applyNumberFormat="1" applyFill="1" applyBorder="1" applyAlignment="1">
      <alignment horizontal="right" vertical="center" wrapText="1"/>
    </xf>
    <xf numFmtId="4" fontId="0" fillId="6" borderId="27" xfId="0" applyNumberFormat="1" applyFill="1" applyBorder="1" applyAlignment="1">
      <alignment horizontal="right" vertical="center"/>
    </xf>
    <xf numFmtId="4" fontId="14" fillId="3" borderId="17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4" fontId="0" fillId="0" borderId="0" xfId="0" applyNumberFormat="1"/>
    <xf numFmtId="0" fontId="0" fillId="6" borderId="17" xfId="0" applyFill="1" applyBorder="1" applyAlignment="1">
      <alignment vertical="center" wrapText="1"/>
    </xf>
    <xf numFmtId="0" fontId="0" fillId="6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 wrapText="1"/>
    </xf>
    <xf numFmtId="4" fontId="0" fillId="6" borderId="17" xfId="0" applyNumberFormat="1" applyFill="1" applyBorder="1" applyAlignment="1">
      <alignment horizontal="right" vertical="center" wrapText="1"/>
    </xf>
    <xf numFmtId="4" fontId="0" fillId="6" borderId="17" xfId="0" applyNumberFormat="1" applyFill="1" applyBorder="1" applyAlignment="1">
      <alignment horizontal="right" vertical="center"/>
    </xf>
    <xf numFmtId="0" fontId="10" fillId="0" borderId="15" xfId="0" applyFont="1" applyBorder="1" applyAlignment="1">
      <alignment horizontal="left" vertical="center"/>
    </xf>
    <xf numFmtId="2" fontId="0" fillId="6" borderId="17" xfId="0" applyNumberForma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166" fontId="3" fillId="2" borderId="24" xfId="0" applyNumberFormat="1" applyFont="1" applyFill="1" applyBorder="1" applyAlignment="1">
      <alignment horizontal="center" vertical="center" wrapText="1"/>
    </xf>
    <xf numFmtId="166" fontId="3" fillId="2" borderId="22" xfId="0" applyNumberFormat="1" applyFont="1" applyFill="1" applyBorder="1" applyAlignment="1">
      <alignment horizontal="center" vertical="center" wrapText="1"/>
    </xf>
    <xf numFmtId="166" fontId="3" fillId="0" borderId="24" xfId="0" applyNumberFormat="1" applyFont="1" applyBorder="1" applyAlignment="1">
      <alignment horizontal="center" vertical="center" wrapText="1"/>
    </xf>
    <xf numFmtId="166" fontId="3" fillId="0" borderId="15" xfId="0" applyNumberFormat="1" applyFont="1" applyBorder="1" applyAlignment="1">
      <alignment horizontal="center" vertical="center" wrapText="1"/>
    </xf>
    <xf numFmtId="166" fontId="3" fillId="0" borderId="22" xfId="0" applyNumberFormat="1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0" fontId="1" fillId="0" borderId="0" xfId="3" applyNumberFormat="1" applyFont="1" applyAlignment="1">
      <alignment horizontal="center"/>
    </xf>
    <xf numFmtId="164" fontId="0" fillId="0" borderId="0" xfId="2" applyFont="1" applyAlignment="1">
      <alignment horizontal="center" vertical="center"/>
    </xf>
    <xf numFmtId="10" fontId="1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6" fontId="3" fillId="2" borderId="11" xfId="0" applyNumberFormat="1" applyFont="1" applyFill="1" applyBorder="1" applyAlignment="1">
      <alignment horizontal="center" vertical="center" wrapText="1"/>
    </xf>
    <xf numFmtId="166" fontId="3" fillId="2" borderId="1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166" fontId="3" fillId="2" borderId="9" xfId="0" applyNumberFormat="1" applyFont="1" applyFill="1" applyBorder="1" applyAlignment="1">
      <alignment horizontal="center" vertical="center" wrapText="1"/>
    </xf>
    <xf numFmtId="166" fontId="3" fillId="2" borderId="8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right" vertical="center" wrapText="1"/>
    </xf>
    <xf numFmtId="0" fontId="3" fillId="2" borderId="22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3" borderId="20" xfId="0" applyFont="1" applyFill="1" applyBorder="1" applyAlignment="1">
      <alignment horizontal="right" vertical="center"/>
    </xf>
    <xf numFmtId="0" fontId="1" fillId="3" borderId="16" xfId="0" applyFont="1" applyFill="1" applyBorder="1" applyAlignment="1">
      <alignment horizontal="right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</cellXfs>
  <cellStyles count="5">
    <cellStyle name="Moeda" xfId="2" builtinId="4"/>
    <cellStyle name="Normal" xfId="0" builtinId="0"/>
    <cellStyle name="Normal 2" xfId="4" xr:uid="{3F6344D3-3B20-4C54-A59A-2D41D3579C98}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b85b2933cbcc5ca/1%20-%20Projetos/29%20-%20pra&#231;a%20rotary/rotary%20e%20higienopolis/PLANILHA%20M&#218;LTIPLA%20sanitario%20e%20cal&#231;ad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b85b2933cbcc5ca/1%20-%20Projetos/29%20-%20pra&#231;a%20rotary/rotary%20e%20higienopolis/Or&#231;amento.27.01.2021%20-%20academia%20e%20pi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amentária"/>
      <sheetName val="MEMORIA CALCULO"/>
      <sheetName val="COTAÇÕES"/>
      <sheetName val="Cronograma Físico-Financeiro"/>
      <sheetName val="BDI 1"/>
      <sheetName val="BDI 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5"/>
  <sheetViews>
    <sheetView showGridLines="0" view="pageBreakPreview" zoomScaleNormal="100" zoomScaleSheetLayoutView="100" workbookViewId="0">
      <pane ySplit="10" topLeftCell="A35" activePane="bottomLeft" state="frozen"/>
      <selection pane="bottomLeft" activeCell="E47" sqref="E47"/>
    </sheetView>
  </sheetViews>
  <sheetFormatPr defaultRowHeight="15" x14ac:dyDescent="0.25"/>
  <cols>
    <col min="1" max="1" width="14.5703125" customWidth="1"/>
    <col min="2" max="2" width="9" style="19" customWidth="1"/>
    <col min="3" max="3" width="51.5703125" customWidth="1"/>
    <col min="4" max="4" width="5.5703125" customWidth="1"/>
    <col min="5" max="5" width="9.5703125" bestFit="1" customWidth="1"/>
    <col min="6" max="6" width="8.7109375" customWidth="1"/>
    <col min="7" max="7" width="11.28515625" customWidth="1"/>
    <col min="8" max="9" width="10.7109375" customWidth="1"/>
    <col min="10" max="10" width="14.5703125" bestFit="1" customWidth="1"/>
    <col min="11" max="11" width="14.42578125" customWidth="1"/>
    <col min="12" max="12" width="17.85546875" customWidth="1"/>
    <col min="13" max="13" width="12.42578125" customWidth="1"/>
    <col min="14" max="14" width="1.42578125" customWidth="1"/>
    <col min="15" max="15" width="9.140625" style="1"/>
  </cols>
  <sheetData>
    <row r="1" spans="2:17" ht="12" customHeight="1" x14ac:dyDescent="0.25"/>
    <row r="2" spans="2:17" ht="17.25" customHeight="1" x14ac:dyDescent="0.25">
      <c r="B2" s="105" t="s">
        <v>0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2:17" ht="17.25" customHeight="1" x14ac:dyDescent="0.25">
      <c r="B3" s="78" t="s">
        <v>1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2:17" ht="15.75" customHeight="1" x14ac:dyDescent="0.25">
      <c r="B4" s="106" t="s">
        <v>2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2:17" ht="15.75" customHeight="1" x14ac:dyDescent="0.25">
      <c r="B5" s="107" t="s">
        <v>3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2:17" ht="15.75" customHeight="1" x14ac:dyDescent="0.25">
      <c r="B6" s="109" t="s">
        <v>4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23"/>
      <c r="N6" s="23"/>
      <c r="O6" s="23"/>
    </row>
    <row r="7" spans="2:17" ht="15.75" customHeight="1" x14ac:dyDescent="0.25">
      <c r="B7" s="108" t="s">
        <v>5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22"/>
    </row>
    <row r="8" spans="2:17" ht="2.25" customHeight="1" x14ac:dyDescent="0.25"/>
    <row r="9" spans="2:17" ht="15" customHeight="1" x14ac:dyDescent="0.25">
      <c r="B9" s="101" t="s">
        <v>6</v>
      </c>
      <c r="C9" s="101" t="s">
        <v>7</v>
      </c>
      <c r="D9" s="101" t="s">
        <v>8</v>
      </c>
      <c r="E9" s="101" t="s">
        <v>9</v>
      </c>
      <c r="F9" s="101" t="s">
        <v>10</v>
      </c>
      <c r="G9" s="101"/>
      <c r="H9" s="101"/>
      <c r="I9" s="28"/>
      <c r="J9" s="102" t="s">
        <v>11</v>
      </c>
      <c r="K9" s="103"/>
      <c r="L9" s="104"/>
      <c r="M9" s="87" t="s">
        <v>12</v>
      </c>
    </row>
    <row r="10" spans="2:17" ht="18" customHeight="1" thickBot="1" x14ac:dyDescent="0.3">
      <c r="B10" s="101"/>
      <c r="C10" s="101"/>
      <c r="D10" s="101"/>
      <c r="E10" s="101"/>
      <c r="F10" s="2" t="s">
        <v>13</v>
      </c>
      <c r="G10" s="2" t="s">
        <v>14</v>
      </c>
      <c r="H10" s="2" t="s">
        <v>15</v>
      </c>
      <c r="I10" s="2" t="s">
        <v>16</v>
      </c>
      <c r="J10" s="2" t="s">
        <v>13</v>
      </c>
      <c r="K10" s="2" t="s">
        <v>14</v>
      </c>
      <c r="L10" s="2" t="s">
        <v>15</v>
      </c>
      <c r="M10" s="88"/>
    </row>
    <row r="11" spans="2:17" ht="15" customHeight="1" thickBot="1" x14ac:dyDescent="0.3">
      <c r="B11" s="20"/>
      <c r="C11" s="58" t="s">
        <v>17</v>
      </c>
      <c r="D11" s="59"/>
      <c r="E11" s="59"/>
      <c r="F11" s="59"/>
      <c r="G11" s="59"/>
      <c r="H11" s="59"/>
      <c r="I11" s="59"/>
      <c r="J11" s="59"/>
      <c r="K11" s="59"/>
      <c r="L11" s="61"/>
      <c r="M11" s="60"/>
    </row>
    <row r="12" spans="2:17" ht="15" customHeight="1" thickBot="1" x14ac:dyDescent="0.3">
      <c r="B12" s="20" t="s">
        <v>18</v>
      </c>
      <c r="C12" s="54" t="s">
        <v>19</v>
      </c>
      <c r="D12" s="55"/>
      <c r="E12" s="55"/>
      <c r="F12" s="55"/>
      <c r="G12" s="55"/>
      <c r="H12" s="55"/>
      <c r="I12" s="55"/>
      <c r="J12" s="55"/>
      <c r="K12" s="55"/>
      <c r="L12" s="62"/>
      <c r="M12" s="56"/>
    </row>
    <row r="13" spans="2:17" ht="15" customHeight="1" thickBot="1" x14ac:dyDescent="0.3">
      <c r="B13" s="20" t="s">
        <v>20</v>
      </c>
      <c r="C13" s="54" t="s">
        <v>21</v>
      </c>
      <c r="D13" s="55"/>
      <c r="E13" s="55"/>
      <c r="F13" s="55"/>
      <c r="G13" s="55"/>
      <c r="H13" s="55"/>
      <c r="I13" s="55"/>
      <c r="J13" s="62">
        <f t="shared" ref="J13:K13" si="0">SUM(J14:J16)</f>
        <v>9468</v>
      </c>
      <c r="K13" s="62">
        <f t="shared" si="0"/>
        <v>6314.2</v>
      </c>
      <c r="L13" s="62">
        <f>SUM(L14:L16)</f>
        <v>15782.2</v>
      </c>
      <c r="M13" s="56"/>
    </row>
    <row r="14" spans="2:17" ht="45" x14ac:dyDescent="0.25">
      <c r="B14" s="4" t="s">
        <v>22</v>
      </c>
      <c r="C14" s="3" t="s">
        <v>23</v>
      </c>
      <c r="D14" s="4" t="s">
        <v>24</v>
      </c>
      <c r="E14" s="34">
        <v>1</v>
      </c>
      <c r="F14" s="15">
        <f>ROUNDDOWN(H14*0.6,0)</f>
        <v>1105</v>
      </c>
      <c r="G14" s="15">
        <f>H14-F14</f>
        <v>737.44</v>
      </c>
      <c r="H14" s="15">
        <v>1842.44</v>
      </c>
      <c r="I14" s="5">
        <v>2284.63</v>
      </c>
      <c r="J14" s="15">
        <f>ROUNDDOWN(L14*0.6,0)</f>
        <v>1370</v>
      </c>
      <c r="K14" s="15">
        <f>L14-J14</f>
        <v>914.63</v>
      </c>
      <c r="L14" s="5">
        <v>2284.63</v>
      </c>
      <c r="M14" s="14" t="s">
        <v>25</v>
      </c>
      <c r="Q14">
        <f>E14*I14-L14</f>
        <v>0</v>
      </c>
    </row>
    <row r="15" spans="2:17" ht="30" x14ac:dyDescent="0.25">
      <c r="B15" s="4" t="s">
        <v>26</v>
      </c>
      <c r="C15" s="3" t="s">
        <v>27</v>
      </c>
      <c r="D15" s="4" t="s">
        <v>24</v>
      </c>
      <c r="E15" s="34">
        <v>1</v>
      </c>
      <c r="F15" s="15">
        <f t="shared" ref="F15:F16" si="1">ROUNDDOWN(H15*0.6,0)</f>
        <v>5974</v>
      </c>
      <c r="G15" s="15">
        <f t="shared" ref="G15:G16" si="2">H15-F15</f>
        <v>3983.12</v>
      </c>
      <c r="H15" s="15">
        <v>9957.1200000000008</v>
      </c>
      <c r="I15" s="5">
        <v>12346.83</v>
      </c>
      <c r="J15" s="15">
        <f t="shared" ref="J15:J16" si="3">ROUNDDOWN(L15*0.6,0)</f>
        <v>7408</v>
      </c>
      <c r="K15" s="15">
        <f t="shared" ref="K15:K16" si="4">L15-J15</f>
        <v>4938.83</v>
      </c>
      <c r="L15" s="5">
        <v>12346.83</v>
      </c>
      <c r="M15" s="14" t="s">
        <v>28</v>
      </c>
      <c r="Q15">
        <f t="shared" ref="Q15:Q48" si="5">E15*I15-L15</f>
        <v>0</v>
      </c>
    </row>
    <row r="16" spans="2:17" ht="30.75" thickBot="1" x14ac:dyDescent="0.3">
      <c r="B16" s="4" t="s">
        <v>29</v>
      </c>
      <c r="C16" s="3" t="s">
        <v>30</v>
      </c>
      <c r="D16" s="4" t="s">
        <v>24</v>
      </c>
      <c r="E16" s="34">
        <v>1</v>
      </c>
      <c r="F16" s="15">
        <f t="shared" si="1"/>
        <v>556</v>
      </c>
      <c r="G16" s="15">
        <f t="shared" si="2"/>
        <v>372.02</v>
      </c>
      <c r="H16" s="15">
        <v>928.02</v>
      </c>
      <c r="I16" s="5">
        <v>1150.74</v>
      </c>
      <c r="J16" s="15">
        <f t="shared" si="3"/>
        <v>690</v>
      </c>
      <c r="K16" s="15">
        <f t="shared" si="4"/>
        <v>460.74</v>
      </c>
      <c r="L16" s="5">
        <v>1150.74</v>
      </c>
      <c r="M16" s="14" t="s">
        <v>31</v>
      </c>
      <c r="Q16">
        <f t="shared" si="5"/>
        <v>0</v>
      </c>
    </row>
    <row r="17" spans="1:17" ht="19.5" thickBot="1" x14ac:dyDescent="0.3">
      <c r="B17" s="20" t="s">
        <v>32</v>
      </c>
      <c r="C17" s="54" t="s">
        <v>33</v>
      </c>
      <c r="D17" s="55"/>
      <c r="E17" s="55"/>
      <c r="F17" s="55"/>
      <c r="G17" s="55"/>
      <c r="H17" s="55"/>
      <c r="I17" s="55"/>
      <c r="J17" s="62">
        <f t="shared" ref="J17:K17" si="6">SUM(J18:J24)</f>
        <v>24090</v>
      </c>
      <c r="K17" s="62">
        <f t="shared" si="6"/>
        <v>16065.68</v>
      </c>
      <c r="L17" s="62">
        <f>SUM(L18:L24)</f>
        <v>40155.68</v>
      </c>
      <c r="M17" s="54"/>
    </row>
    <row r="18" spans="1:17" ht="45.75" thickBot="1" x14ac:dyDescent="0.3">
      <c r="B18" s="4" t="s">
        <v>34</v>
      </c>
      <c r="C18" s="3" t="s">
        <v>35</v>
      </c>
      <c r="D18" s="4" t="s">
        <v>36</v>
      </c>
      <c r="E18" s="14">
        <v>511.98</v>
      </c>
      <c r="F18" s="15">
        <f t="shared" ref="F18:F24" si="7">ROUNDDOWN(H18*0.6,0)</f>
        <v>2</v>
      </c>
      <c r="G18" s="15">
        <f t="shared" ref="G18:G24" si="8">H18-F18</f>
        <v>2.37</v>
      </c>
      <c r="H18" s="15">
        <v>4.37</v>
      </c>
      <c r="I18" s="5">
        <v>5.42</v>
      </c>
      <c r="J18" s="15">
        <f t="shared" ref="J18:J24" si="9">ROUNDDOWN(L18*0.6,0)</f>
        <v>1664</v>
      </c>
      <c r="K18" s="15">
        <f t="shared" ref="K18:K24" si="10">L18-J18</f>
        <v>1110.94</v>
      </c>
      <c r="L18" s="5">
        <v>2774.94</v>
      </c>
      <c r="M18" s="14" t="s">
        <v>37</v>
      </c>
      <c r="Q18">
        <f>E18*I18-L18</f>
        <v>-8.4000000001651608E-3</v>
      </c>
    </row>
    <row r="19" spans="1:17" ht="45.75" thickBot="1" x14ac:dyDescent="0.3">
      <c r="B19" s="4" t="s">
        <v>38</v>
      </c>
      <c r="C19" s="3" t="s">
        <v>39</v>
      </c>
      <c r="D19" s="4" t="s">
        <v>36</v>
      </c>
      <c r="E19" s="34">
        <v>227.5</v>
      </c>
      <c r="F19" s="15">
        <f t="shared" si="7"/>
        <v>6</v>
      </c>
      <c r="G19" s="15">
        <f t="shared" si="8"/>
        <v>5.54</v>
      </c>
      <c r="H19" s="15">
        <v>11.54</v>
      </c>
      <c r="I19" s="5">
        <v>14.31</v>
      </c>
      <c r="J19" s="15">
        <f t="shared" si="9"/>
        <v>1953</v>
      </c>
      <c r="K19" s="15">
        <f t="shared" si="10"/>
        <v>1302.52</v>
      </c>
      <c r="L19" s="5">
        <v>3255.52</v>
      </c>
      <c r="M19" s="14" t="s">
        <v>40</v>
      </c>
      <c r="Q19">
        <f t="shared" si="5"/>
        <v>5.0000000001091402E-3</v>
      </c>
    </row>
    <row r="20" spans="1:17" ht="75.75" thickBot="1" x14ac:dyDescent="0.3">
      <c r="B20" s="4" t="s">
        <v>41</v>
      </c>
      <c r="C20" s="3" t="s">
        <v>42</v>
      </c>
      <c r="D20" s="4" t="s">
        <v>36</v>
      </c>
      <c r="E20" s="14">
        <v>511.98</v>
      </c>
      <c r="F20" s="15">
        <f t="shared" si="7"/>
        <v>4</v>
      </c>
      <c r="G20" s="15">
        <f t="shared" si="8"/>
        <v>4.3099999999999996</v>
      </c>
      <c r="H20" s="15">
        <v>8.31</v>
      </c>
      <c r="I20" s="5">
        <v>10.3</v>
      </c>
      <c r="J20" s="15">
        <f t="shared" si="9"/>
        <v>3164</v>
      </c>
      <c r="K20" s="15">
        <f t="shared" si="10"/>
        <v>2109.39</v>
      </c>
      <c r="L20" s="5">
        <v>5273.39</v>
      </c>
      <c r="M20" s="14" t="s">
        <v>43</v>
      </c>
      <c r="Q20">
        <f t="shared" si="5"/>
        <v>3.9999999999054099E-3</v>
      </c>
    </row>
    <row r="21" spans="1:17" ht="45.75" thickBot="1" x14ac:dyDescent="0.3">
      <c r="B21" s="4" t="s">
        <v>44</v>
      </c>
      <c r="C21" s="3" t="s">
        <v>45</v>
      </c>
      <c r="D21" s="4" t="s">
        <v>46</v>
      </c>
      <c r="E21" s="34">
        <v>14508.48</v>
      </c>
      <c r="F21" s="15">
        <f t="shared" si="7"/>
        <v>0</v>
      </c>
      <c r="G21" s="15">
        <f t="shared" si="8"/>
        <v>1.38</v>
      </c>
      <c r="H21" s="15">
        <v>1.38</v>
      </c>
      <c r="I21" s="5">
        <v>1.71</v>
      </c>
      <c r="J21" s="15">
        <f t="shared" si="9"/>
        <v>14885</v>
      </c>
      <c r="K21" s="15">
        <f t="shared" si="10"/>
        <v>9924.5</v>
      </c>
      <c r="L21" s="5">
        <v>24809.5</v>
      </c>
      <c r="M21" s="14" t="s">
        <v>47</v>
      </c>
      <c r="Q21">
        <f t="shared" si="5"/>
        <v>7.9999999798019395E-4</v>
      </c>
    </row>
    <row r="22" spans="1:17" ht="45.75" thickBot="1" x14ac:dyDescent="0.3">
      <c r="B22" s="4" t="s">
        <v>48</v>
      </c>
      <c r="C22" s="3" t="s">
        <v>49</v>
      </c>
      <c r="D22" s="4" t="s">
        <v>46</v>
      </c>
      <c r="E22" s="34">
        <v>2901.7</v>
      </c>
      <c r="F22" s="15">
        <f t="shared" si="7"/>
        <v>0</v>
      </c>
      <c r="G22" s="15">
        <f t="shared" si="8"/>
        <v>0.54</v>
      </c>
      <c r="H22" s="15">
        <v>0.54</v>
      </c>
      <c r="I22" s="5">
        <v>0.67</v>
      </c>
      <c r="J22" s="15">
        <f t="shared" si="9"/>
        <v>1166</v>
      </c>
      <c r="K22" s="15">
        <f t="shared" si="10"/>
        <v>778.13</v>
      </c>
      <c r="L22" s="5">
        <v>1944.13</v>
      </c>
      <c r="M22" s="14" t="s">
        <v>50</v>
      </c>
      <c r="Q22">
        <f t="shared" si="5"/>
        <v>8.99999999978718E-3</v>
      </c>
    </row>
    <row r="23" spans="1:17" ht="30.75" thickBot="1" x14ac:dyDescent="0.3">
      <c r="B23" s="4" t="s">
        <v>51</v>
      </c>
      <c r="C23" s="3" t="s">
        <v>52</v>
      </c>
      <c r="D23" s="4" t="s">
        <v>53</v>
      </c>
      <c r="E23" s="34">
        <v>520</v>
      </c>
      <c r="F23" s="15">
        <f t="shared" si="7"/>
        <v>1</v>
      </c>
      <c r="G23" s="15">
        <f t="shared" si="8"/>
        <v>2.0499999999999998</v>
      </c>
      <c r="H23" s="15">
        <v>3.05</v>
      </c>
      <c r="I23" s="5">
        <v>3.78</v>
      </c>
      <c r="J23" s="15">
        <f t="shared" si="9"/>
        <v>1179</v>
      </c>
      <c r="K23" s="15">
        <f t="shared" si="10"/>
        <v>786.6</v>
      </c>
      <c r="L23" s="5">
        <v>1965.6</v>
      </c>
      <c r="M23" s="14" t="s">
        <v>54</v>
      </c>
      <c r="Q23">
        <f t="shared" si="5"/>
        <v>0</v>
      </c>
    </row>
    <row r="24" spans="1:17" ht="60.75" thickBot="1" x14ac:dyDescent="0.3">
      <c r="B24" s="4" t="s">
        <v>55</v>
      </c>
      <c r="C24" s="3" t="s">
        <v>56</v>
      </c>
      <c r="D24" s="4" t="s">
        <v>53</v>
      </c>
      <c r="E24" s="34">
        <v>260</v>
      </c>
      <c r="F24" s="15">
        <f t="shared" si="7"/>
        <v>0</v>
      </c>
      <c r="G24" s="15">
        <f t="shared" si="8"/>
        <v>0.41</v>
      </c>
      <c r="H24" s="15">
        <v>0.41</v>
      </c>
      <c r="I24" s="5">
        <v>0.51</v>
      </c>
      <c r="J24" s="15">
        <f t="shared" si="9"/>
        <v>79</v>
      </c>
      <c r="K24" s="15">
        <f t="shared" si="10"/>
        <v>53.6</v>
      </c>
      <c r="L24" s="5">
        <v>132.6</v>
      </c>
      <c r="M24" s="14" t="s">
        <v>57</v>
      </c>
      <c r="Q24">
        <f t="shared" si="5"/>
        <v>0</v>
      </c>
    </row>
    <row r="25" spans="1:17" ht="19.5" thickBot="1" x14ac:dyDescent="0.3">
      <c r="A25" t="s">
        <v>58</v>
      </c>
      <c r="B25" s="20" t="s">
        <v>58</v>
      </c>
      <c r="C25" s="54" t="s">
        <v>58</v>
      </c>
      <c r="D25" s="55"/>
      <c r="E25" s="55"/>
      <c r="F25" s="55"/>
      <c r="G25" s="55"/>
      <c r="H25" s="55"/>
      <c r="I25" s="55"/>
      <c r="J25" s="62">
        <f>SUM(J26:J32)</f>
        <v>61874</v>
      </c>
      <c r="K25" s="62">
        <f>SUM(K26:K32)</f>
        <v>41255.129999999997</v>
      </c>
      <c r="L25" s="62">
        <f>SUM(L26:L32)</f>
        <v>103129.13</v>
      </c>
      <c r="M25" s="54"/>
    </row>
    <row r="26" spans="1:17" ht="30.75" thickBot="1" x14ac:dyDescent="0.3">
      <c r="B26" s="4" t="s">
        <v>59</v>
      </c>
      <c r="C26" s="3" t="s">
        <v>60</v>
      </c>
      <c r="D26" s="4" t="s">
        <v>36</v>
      </c>
      <c r="E26" s="34">
        <v>4</v>
      </c>
      <c r="F26" s="15">
        <f t="shared" ref="F26:F32" si="11">ROUNDDOWN(H26*0.6,0)</f>
        <v>84</v>
      </c>
      <c r="G26" s="15">
        <f t="shared" ref="G26:G32" si="12">H26-F26</f>
        <v>56.59</v>
      </c>
      <c r="H26" s="15">
        <v>140.59</v>
      </c>
      <c r="I26" s="5">
        <v>174.33</v>
      </c>
      <c r="J26" s="15">
        <f t="shared" ref="J26:J32" si="13">ROUNDDOWN(L26*0.6,0)</f>
        <v>418</v>
      </c>
      <c r="K26" s="15">
        <f t="shared" ref="K26:K32" si="14">L26-J26</f>
        <v>279.32</v>
      </c>
      <c r="L26" s="5">
        <v>697.32</v>
      </c>
      <c r="M26" s="14" t="s">
        <v>61</v>
      </c>
      <c r="Q26">
        <f t="shared" si="5"/>
        <v>0</v>
      </c>
    </row>
    <row r="27" spans="1:17" ht="75.75" thickBot="1" x14ac:dyDescent="0.3">
      <c r="B27" s="4" t="s">
        <v>62</v>
      </c>
      <c r="C27" s="3" t="s">
        <v>63</v>
      </c>
      <c r="D27" s="4" t="s">
        <v>64</v>
      </c>
      <c r="E27" s="34">
        <v>117.1</v>
      </c>
      <c r="F27" s="15">
        <f t="shared" si="11"/>
        <v>32</v>
      </c>
      <c r="G27" s="15">
        <f t="shared" si="12"/>
        <v>22.69</v>
      </c>
      <c r="H27" s="15">
        <v>54.69</v>
      </c>
      <c r="I27" s="5">
        <v>67.819999999999993</v>
      </c>
      <c r="J27" s="15">
        <f t="shared" si="13"/>
        <v>4765</v>
      </c>
      <c r="K27" s="15">
        <f t="shared" si="14"/>
        <v>3176.72</v>
      </c>
      <c r="L27" s="5">
        <v>7941.72</v>
      </c>
      <c r="M27" s="14" t="s">
        <v>65</v>
      </c>
      <c r="Q27">
        <f t="shared" si="5"/>
        <v>1.9999999985884599E-3</v>
      </c>
    </row>
    <row r="28" spans="1:17" ht="45.75" thickBot="1" x14ac:dyDescent="0.3">
      <c r="B28" s="4" t="s">
        <v>66</v>
      </c>
      <c r="C28" s="3" t="s">
        <v>45</v>
      </c>
      <c r="D28" s="4" t="s">
        <v>46</v>
      </c>
      <c r="E28" s="34">
        <v>300</v>
      </c>
      <c r="F28" s="15">
        <f t="shared" si="11"/>
        <v>0</v>
      </c>
      <c r="G28" s="15">
        <f t="shared" si="12"/>
        <v>1.38</v>
      </c>
      <c r="H28" s="15">
        <v>1.38</v>
      </c>
      <c r="I28" s="5">
        <v>1.71</v>
      </c>
      <c r="J28" s="15">
        <f t="shared" si="13"/>
        <v>307</v>
      </c>
      <c r="K28" s="15">
        <f t="shared" si="14"/>
        <v>206</v>
      </c>
      <c r="L28" s="5">
        <v>513</v>
      </c>
      <c r="M28" s="14" t="s">
        <v>47</v>
      </c>
      <c r="Q28">
        <f t="shared" si="5"/>
        <v>0</v>
      </c>
    </row>
    <row r="29" spans="1:17" ht="45.75" thickBot="1" x14ac:dyDescent="0.3">
      <c r="B29" s="4" t="s">
        <v>67</v>
      </c>
      <c r="C29" s="3" t="s">
        <v>49</v>
      </c>
      <c r="D29" s="4" t="s">
        <v>46</v>
      </c>
      <c r="E29" s="34">
        <v>60</v>
      </c>
      <c r="F29" s="15">
        <f t="shared" si="11"/>
        <v>0</v>
      </c>
      <c r="G29" s="15">
        <f t="shared" si="12"/>
        <v>0.54</v>
      </c>
      <c r="H29" s="15">
        <v>0.54</v>
      </c>
      <c r="I29" s="5">
        <v>0.67</v>
      </c>
      <c r="J29" s="15">
        <f t="shared" si="13"/>
        <v>24</v>
      </c>
      <c r="K29" s="15">
        <f t="shared" si="14"/>
        <v>16.2</v>
      </c>
      <c r="L29" s="5">
        <v>40.200000000000003</v>
      </c>
      <c r="M29" s="14" t="s">
        <v>50</v>
      </c>
      <c r="Q29">
        <f t="shared" si="5"/>
        <v>0</v>
      </c>
    </row>
    <row r="30" spans="1:17" ht="45.75" thickBot="1" x14ac:dyDescent="0.3">
      <c r="B30" s="4" t="s">
        <v>68</v>
      </c>
      <c r="C30" s="3" t="s">
        <v>69</v>
      </c>
      <c r="D30" s="4" t="s">
        <v>36</v>
      </c>
      <c r="E30" s="14">
        <v>31.61</v>
      </c>
      <c r="F30" s="15">
        <f t="shared" si="11"/>
        <v>255</v>
      </c>
      <c r="G30" s="15">
        <f t="shared" si="12"/>
        <v>170.92</v>
      </c>
      <c r="H30" s="15">
        <v>425.92</v>
      </c>
      <c r="I30" s="5">
        <v>528.14</v>
      </c>
      <c r="J30" s="15">
        <f t="shared" si="13"/>
        <v>10016</v>
      </c>
      <c r="K30" s="15">
        <f t="shared" si="14"/>
        <v>6678.5</v>
      </c>
      <c r="L30" s="5">
        <v>16694.5</v>
      </c>
      <c r="M30" s="14" t="s">
        <v>70</v>
      </c>
      <c r="Q30">
        <f t="shared" si="5"/>
        <v>5.39999999818974E-3</v>
      </c>
    </row>
    <row r="31" spans="1:17" ht="60.75" thickBot="1" x14ac:dyDescent="0.3">
      <c r="B31" s="4" t="s">
        <v>71</v>
      </c>
      <c r="C31" s="3" t="s">
        <v>72</v>
      </c>
      <c r="D31" s="4" t="s">
        <v>36</v>
      </c>
      <c r="E31" s="14">
        <v>84.29</v>
      </c>
      <c r="F31" s="15">
        <f t="shared" si="11"/>
        <v>422</v>
      </c>
      <c r="G31" s="15">
        <f t="shared" si="12"/>
        <v>282.41000000000003</v>
      </c>
      <c r="H31" s="15">
        <v>704.41</v>
      </c>
      <c r="I31" s="5">
        <v>873.47</v>
      </c>
      <c r="J31" s="15">
        <f t="shared" si="13"/>
        <v>44174</v>
      </c>
      <c r="K31" s="15">
        <f t="shared" si="14"/>
        <v>29450.79</v>
      </c>
      <c r="L31" s="5">
        <v>73624.789999999994</v>
      </c>
      <c r="M31" s="14" t="s">
        <v>73</v>
      </c>
      <c r="Q31">
        <f t="shared" si="5"/>
        <v>-3.6999999865656701E-3</v>
      </c>
    </row>
    <row r="32" spans="1:17" ht="30.75" thickBot="1" x14ac:dyDescent="0.3">
      <c r="B32" s="4" t="s">
        <v>74</v>
      </c>
      <c r="C32" s="3" t="s">
        <v>75</v>
      </c>
      <c r="D32" s="4" t="s">
        <v>76</v>
      </c>
      <c r="E32" s="34">
        <v>476</v>
      </c>
      <c r="F32" s="15">
        <f t="shared" si="11"/>
        <v>3</v>
      </c>
      <c r="G32" s="15">
        <f t="shared" si="12"/>
        <v>3.13</v>
      </c>
      <c r="H32" s="15">
        <v>6.13</v>
      </c>
      <c r="I32" s="5">
        <v>7.6</v>
      </c>
      <c r="J32" s="15">
        <f t="shared" si="13"/>
        <v>2170</v>
      </c>
      <c r="K32" s="15">
        <f t="shared" si="14"/>
        <v>1447.6</v>
      </c>
      <c r="L32" s="5">
        <v>3617.6</v>
      </c>
      <c r="M32" s="14" t="s">
        <v>77</v>
      </c>
      <c r="Q32">
        <f t="shared" si="5"/>
        <v>0</v>
      </c>
    </row>
    <row r="33" spans="2:17" ht="19.5" thickBot="1" x14ac:dyDescent="0.3">
      <c r="B33" s="20" t="s">
        <v>78</v>
      </c>
      <c r="C33" s="54" t="s">
        <v>79</v>
      </c>
      <c r="D33" s="55"/>
      <c r="E33" s="55"/>
      <c r="F33" s="55"/>
      <c r="G33" s="55"/>
      <c r="H33" s="55"/>
      <c r="I33" s="55"/>
      <c r="J33" s="70">
        <f>SUM(J34:J39)</f>
        <v>191205</v>
      </c>
      <c r="K33" s="70">
        <f>SUM(K34:K39)</f>
        <v>127475.59</v>
      </c>
      <c r="L33" s="70">
        <f>SUM(L34:L39)</f>
        <v>318680.59000000003</v>
      </c>
      <c r="M33" s="54"/>
    </row>
    <row r="34" spans="2:17" ht="75.75" thickBot="1" x14ac:dyDescent="0.3">
      <c r="B34" s="4" t="s">
        <v>80</v>
      </c>
      <c r="C34" s="3" t="s">
        <v>81</v>
      </c>
      <c r="D34" s="4" t="s">
        <v>36</v>
      </c>
      <c r="E34" s="14">
        <v>516.24</v>
      </c>
      <c r="F34" s="15">
        <f t="shared" ref="F34:F39" si="15">ROUNDDOWN(H34*0.6,0)</f>
        <v>5</v>
      </c>
      <c r="G34" s="15">
        <f t="shared" ref="G34:G39" si="16">H34-F34</f>
        <v>3.73</v>
      </c>
      <c r="H34" s="15">
        <v>8.73</v>
      </c>
      <c r="I34" s="5">
        <v>10.83</v>
      </c>
      <c r="J34" s="15">
        <f t="shared" ref="J34:J39" si="17">ROUNDDOWN(L34*0.6,0)</f>
        <v>3354</v>
      </c>
      <c r="K34" s="15">
        <f t="shared" ref="K34:K39" si="18">L34-J34</f>
        <v>2236.88</v>
      </c>
      <c r="L34" s="5">
        <v>5590.88</v>
      </c>
      <c r="M34" s="14" t="s">
        <v>82</v>
      </c>
      <c r="Q34">
        <f t="shared" si="5"/>
        <v>-7.99999999799184E-4</v>
      </c>
    </row>
    <row r="35" spans="2:17" ht="45.75" thickBot="1" x14ac:dyDescent="0.3">
      <c r="B35" s="4" t="s">
        <v>83</v>
      </c>
      <c r="C35" s="3" t="s">
        <v>45</v>
      </c>
      <c r="D35" s="4" t="s">
        <v>46</v>
      </c>
      <c r="E35" s="14">
        <v>28635.82</v>
      </c>
      <c r="F35" s="15">
        <f t="shared" si="15"/>
        <v>0</v>
      </c>
      <c r="G35" s="15">
        <f t="shared" si="16"/>
        <v>1.38</v>
      </c>
      <c r="H35" s="15">
        <v>1.38</v>
      </c>
      <c r="I35" s="5">
        <v>1.71</v>
      </c>
      <c r="J35" s="15">
        <f t="shared" si="17"/>
        <v>29380</v>
      </c>
      <c r="K35" s="15">
        <f t="shared" si="18"/>
        <v>19587.259999999998</v>
      </c>
      <c r="L35" s="5">
        <v>48967.26</v>
      </c>
      <c r="M35" s="14" t="s">
        <v>47</v>
      </c>
      <c r="Q35">
        <f t="shared" si="5"/>
        <v>-7.8000000066822403E-3</v>
      </c>
    </row>
    <row r="36" spans="2:17" ht="30.75" thickBot="1" x14ac:dyDescent="0.3">
      <c r="B36" s="4" t="s">
        <v>84</v>
      </c>
      <c r="C36" s="3" t="s">
        <v>85</v>
      </c>
      <c r="D36" s="4" t="s">
        <v>53</v>
      </c>
      <c r="E36" s="34">
        <v>1912</v>
      </c>
      <c r="F36" s="15">
        <f t="shared" si="15"/>
        <v>0</v>
      </c>
      <c r="G36" s="15">
        <f t="shared" si="16"/>
        <v>1.1599999999999999</v>
      </c>
      <c r="H36" s="15">
        <v>1.1599999999999999</v>
      </c>
      <c r="I36" s="5">
        <v>1.44</v>
      </c>
      <c r="J36" s="15">
        <f t="shared" si="17"/>
        <v>1651</v>
      </c>
      <c r="K36" s="15">
        <f t="shared" si="18"/>
        <v>1102.28</v>
      </c>
      <c r="L36" s="5">
        <v>2753.28</v>
      </c>
      <c r="M36" s="14" t="s">
        <v>86</v>
      </c>
      <c r="Q36">
        <f t="shared" si="5"/>
        <v>0</v>
      </c>
    </row>
    <row r="37" spans="2:17" ht="45.75" thickBot="1" x14ac:dyDescent="0.3">
      <c r="B37" s="4" t="s">
        <v>87</v>
      </c>
      <c r="C37" s="3" t="s">
        <v>88</v>
      </c>
      <c r="D37" s="4" t="s">
        <v>36</v>
      </c>
      <c r="E37" s="14">
        <v>516.24</v>
      </c>
      <c r="F37" s="15">
        <f t="shared" si="15"/>
        <v>75</v>
      </c>
      <c r="G37" s="15">
        <f t="shared" si="16"/>
        <v>51.58</v>
      </c>
      <c r="H37" s="15">
        <v>126.58</v>
      </c>
      <c r="I37" s="5">
        <v>156.96</v>
      </c>
      <c r="J37" s="15">
        <f t="shared" si="17"/>
        <v>48617</v>
      </c>
      <c r="K37" s="15">
        <f t="shared" si="18"/>
        <v>32412.04</v>
      </c>
      <c r="L37" s="5">
        <v>81029.039999999994</v>
      </c>
      <c r="M37" s="14" t="s">
        <v>89</v>
      </c>
      <c r="Q37">
        <f t="shared" si="5"/>
        <v>-9.5999999903142504E-3</v>
      </c>
    </row>
    <row r="38" spans="2:17" ht="45.75" thickBot="1" x14ac:dyDescent="0.3">
      <c r="B38" s="4" t="s">
        <v>90</v>
      </c>
      <c r="C38" s="3" t="s">
        <v>91</v>
      </c>
      <c r="D38" s="4" t="s">
        <v>53</v>
      </c>
      <c r="E38" s="34">
        <v>1912</v>
      </c>
      <c r="F38" s="15">
        <f t="shared" si="15"/>
        <v>45</v>
      </c>
      <c r="G38" s="15">
        <f t="shared" si="16"/>
        <v>30.95</v>
      </c>
      <c r="H38" s="15">
        <v>75.95</v>
      </c>
      <c r="I38" s="5">
        <v>94.18</v>
      </c>
      <c r="J38" s="15">
        <f t="shared" si="17"/>
        <v>108043</v>
      </c>
      <c r="K38" s="15">
        <f t="shared" si="18"/>
        <v>72029.16</v>
      </c>
      <c r="L38" s="5">
        <v>180072.16</v>
      </c>
      <c r="M38" s="14" t="s">
        <v>92</v>
      </c>
      <c r="Q38">
        <f t="shared" si="5"/>
        <v>0</v>
      </c>
    </row>
    <row r="39" spans="2:17" ht="45" x14ac:dyDescent="0.25">
      <c r="B39" s="4" t="s">
        <v>93</v>
      </c>
      <c r="C39" s="3" t="s">
        <v>94</v>
      </c>
      <c r="D39" s="4" t="s">
        <v>64</v>
      </c>
      <c r="E39" s="14">
        <v>0.15</v>
      </c>
      <c r="F39" s="15">
        <f t="shared" si="15"/>
        <v>864</v>
      </c>
      <c r="G39" s="15">
        <f t="shared" si="16"/>
        <v>576.69000000000005</v>
      </c>
      <c r="H39" s="15">
        <v>1440.69</v>
      </c>
      <c r="I39" s="5">
        <v>1786.46</v>
      </c>
      <c r="J39" s="15">
        <f t="shared" si="17"/>
        <v>160</v>
      </c>
      <c r="K39" s="15">
        <f t="shared" si="18"/>
        <v>107.97</v>
      </c>
      <c r="L39" s="5">
        <v>267.97000000000003</v>
      </c>
      <c r="M39" s="14" t="s">
        <v>95</v>
      </c>
      <c r="Q39">
        <f t="shared" si="5"/>
        <v>-1.0000000000332E-3</v>
      </c>
    </row>
    <row r="40" spans="2:17" ht="19.5" thickBot="1" x14ac:dyDescent="0.3">
      <c r="B40" s="20" t="s">
        <v>96</v>
      </c>
      <c r="C40" s="54" t="s">
        <v>97</v>
      </c>
      <c r="D40" s="55"/>
      <c r="E40" s="55"/>
      <c r="F40" s="55"/>
      <c r="G40" s="55"/>
      <c r="H40" s="55"/>
      <c r="I40" s="55"/>
      <c r="J40" s="70">
        <f>SUM(J41:J45)</f>
        <v>2965</v>
      </c>
      <c r="K40" s="70">
        <f t="shared" ref="K40:L40" si="19">SUM(K41:K45)</f>
        <v>1979.28</v>
      </c>
      <c r="L40" s="70">
        <f t="shared" si="19"/>
        <v>4944.28</v>
      </c>
      <c r="M40" s="54"/>
    </row>
    <row r="41" spans="2:17" ht="45" x14ac:dyDescent="0.25">
      <c r="B41" s="4" t="s">
        <v>98</v>
      </c>
      <c r="C41" s="3" t="s">
        <v>99</v>
      </c>
      <c r="D41" s="4" t="s">
        <v>100</v>
      </c>
      <c r="E41" s="14">
        <v>60.11</v>
      </c>
      <c r="F41" s="15">
        <f t="shared" ref="F41:F45" si="20">ROUNDDOWN(H41*0.6,0)</f>
        <v>13</v>
      </c>
      <c r="G41" s="15">
        <f t="shared" ref="G41:G45" si="21">H41-F41</f>
        <v>10.28</v>
      </c>
      <c r="H41" s="15">
        <v>23.28</v>
      </c>
      <c r="I41" s="5">
        <v>28.87</v>
      </c>
      <c r="J41" s="15">
        <f t="shared" ref="J41:J45" si="22">ROUNDDOWN(L41*0.6,0)</f>
        <v>1041</v>
      </c>
      <c r="K41" s="15">
        <f t="shared" ref="K41:K45" si="23">L41-J41</f>
        <v>694.37</v>
      </c>
      <c r="L41" s="5">
        <v>1735.37</v>
      </c>
      <c r="M41" s="14" t="s">
        <v>101</v>
      </c>
      <c r="Q41">
        <f t="shared" si="5"/>
        <v>5.7000000001608004E-3</v>
      </c>
    </row>
    <row r="42" spans="2:17" ht="30.75" thickBot="1" x14ac:dyDescent="0.3">
      <c r="B42" s="4" t="s">
        <v>102</v>
      </c>
      <c r="C42" s="3" t="s">
        <v>103</v>
      </c>
      <c r="D42" s="4" t="s">
        <v>24</v>
      </c>
      <c r="E42" s="34">
        <v>2</v>
      </c>
      <c r="F42" s="15">
        <f t="shared" si="20"/>
        <v>102</v>
      </c>
      <c r="G42" s="15">
        <f t="shared" si="21"/>
        <v>68.319999999999993</v>
      </c>
      <c r="H42" s="15">
        <v>170.32</v>
      </c>
      <c r="I42" s="5">
        <v>211.2</v>
      </c>
      <c r="J42" s="15">
        <f t="shared" si="22"/>
        <v>253</v>
      </c>
      <c r="K42" s="15">
        <f t="shared" si="23"/>
        <v>169.4</v>
      </c>
      <c r="L42" s="5">
        <v>422.4</v>
      </c>
      <c r="M42" s="14" t="s">
        <v>104</v>
      </c>
      <c r="Q42">
        <f t="shared" si="5"/>
        <v>0</v>
      </c>
    </row>
    <row r="43" spans="2:17" ht="45.75" thickBot="1" x14ac:dyDescent="0.3">
      <c r="B43" s="4" t="s">
        <v>105</v>
      </c>
      <c r="C43" s="3" t="s">
        <v>106</v>
      </c>
      <c r="D43" s="4" t="s">
        <v>24</v>
      </c>
      <c r="E43" s="34">
        <v>1</v>
      </c>
      <c r="F43" s="15">
        <f t="shared" si="20"/>
        <v>148</v>
      </c>
      <c r="G43" s="15">
        <f t="shared" si="21"/>
        <v>99.87</v>
      </c>
      <c r="H43" s="15">
        <v>247.87</v>
      </c>
      <c r="I43" s="5">
        <v>307.36</v>
      </c>
      <c r="J43" s="15">
        <f t="shared" si="22"/>
        <v>184</v>
      </c>
      <c r="K43" s="15">
        <f t="shared" si="23"/>
        <v>123.36</v>
      </c>
      <c r="L43" s="5">
        <v>307.36</v>
      </c>
      <c r="M43" s="14" t="s">
        <v>107</v>
      </c>
      <c r="Q43">
        <f t="shared" si="5"/>
        <v>0</v>
      </c>
    </row>
    <row r="44" spans="2:17" ht="45.75" thickBot="1" x14ac:dyDescent="0.3">
      <c r="B44" s="4" t="s">
        <v>108</v>
      </c>
      <c r="C44" s="73" t="s">
        <v>109</v>
      </c>
      <c r="D44" s="74" t="s">
        <v>24</v>
      </c>
      <c r="E44" s="79">
        <v>2</v>
      </c>
      <c r="F44" s="76">
        <f t="shared" si="20"/>
        <v>69</v>
      </c>
      <c r="G44" s="76">
        <f t="shared" si="21"/>
        <v>46.04</v>
      </c>
      <c r="H44" s="76">
        <v>115.04</v>
      </c>
      <c r="I44" s="77">
        <v>142.65</v>
      </c>
      <c r="J44" s="76">
        <f t="shared" si="22"/>
        <v>171</v>
      </c>
      <c r="K44" s="76">
        <f t="shared" si="23"/>
        <v>114.3</v>
      </c>
      <c r="L44" s="77">
        <v>285.3</v>
      </c>
      <c r="M44" s="75" t="s">
        <v>110</v>
      </c>
      <c r="Q44">
        <f t="shared" si="5"/>
        <v>0</v>
      </c>
    </row>
    <row r="45" spans="2:17" ht="45.75" thickBot="1" x14ac:dyDescent="0.3">
      <c r="B45" s="4" t="s">
        <v>111</v>
      </c>
      <c r="C45" s="73" t="s">
        <v>112</v>
      </c>
      <c r="D45" s="74" t="s">
        <v>24</v>
      </c>
      <c r="E45" s="79">
        <v>5</v>
      </c>
      <c r="F45" s="76">
        <f t="shared" si="20"/>
        <v>212</v>
      </c>
      <c r="G45" s="76">
        <f t="shared" si="21"/>
        <v>141.85</v>
      </c>
      <c r="H45" s="76">
        <v>353.85</v>
      </c>
      <c r="I45" s="77">
        <v>438.77</v>
      </c>
      <c r="J45" s="76">
        <f t="shared" si="22"/>
        <v>1316</v>
      </c>
      <c r="K45" s="76">
        <f t="shared" si="23"/>
        <v>877.85</v>
      </c>
      <c r="L45" s="77">
        <v>2193.85</v>
      </c>
      <c r="M45" s="75" t="s">
        <v>113</v>
      </c>
      <c r="Q45">
        <f t="shared" si="5"/>
        <v>0</v>
      </c>
    </row>
    <row r="46" spans="2:17" ht="19.5" thickBot="1" x14ac:dyDescent="0.3">
      <c r="B46" s="20" t="s">
        <v>114</v>
      </c>
      <c r="C46" s="54" t="s">
        <v>115</v>
      </c>
      <c r="D46" s="55"/>
      <c r="E46" s="55"/>
      <c r="F46" s="55"/>
      <c r="G46" s="55"/>
      <c r="H46" s="55"/>
      <c r="I46" s="55"/>
      <c r="J46" s="70">
        <f>J47</f>
        <v>690</v>
      </c>
      <c r="K46" s="70">
        <f>K47</f>
        <v>460.74</v>
      </c>
      <c r="L46" s="70">
        <f>L47</f>
        <v>1150.74</v>
      </c>
      <c r="M46" s="54"/>
    </row>
    <row r="47" spans="2:17" ht="30.75" thickBot="1" x14ac:dyDescent="0.3">
      <c r="B47" s="4" t="s">
        <v>116</v>
      </c>
      <c r="C47" s="3" t="s">
        <v>117</v>
      </c>
      <c r="D47" s="4" t="s">
        <v>24</v>
      </c>
      <c r="E47" s="34">
        <v>1</v>
      </c>
      <c r="F47" s="15">
        <f t="shared" ref="F47" si="24">ROUNDDOWN(H47*0.6,0)</f>
        <v>556</v>
      </c>
      <c r="G47" s="15">
        <f t="shared" ref="G47" si="25">H47-F47</f>
        <v>372.02</v>
      </c>
      <c r="H47" s="15">
        <v>928.02</v>
      </c>
      <c r="I47" s="5">
        <v>1150.74</v>
      </c>
      <c r="J47" s="15">
        <f>ROUNDDOWN(L47*0.6,0)</f>
        <v>690</v>
      </c>
      <c r="K47" s="15">
        <f>L47-J47</f>
        <v>460.74</v>
      </c>
      <c r="L47" s="5">
        <v>1150.74</v>
      </c>
      <c r="M47" s="14" t="s">
        <v>118</v>
      </c>
      <c r="Q47">
        <f t="shared" si="5"/>
        <v>0</v>
      </c>
    </row>
    <row r="48" spans="2:17" ht="15" customHeight="1" thickBot="1" x14ac:dyDescent="0.3">
      <c r="B48" s="65"/>
      <c r="C48" s="66"/>
      <c r="D48" s="65"/>
      <c r="E48" s="67"/>
      <c r="F48" s="68"/>
      <c r="G48" s="68"/>
      <c r="H48" s="68"/>
      <c r="I48" s="68"/>
      <c r="J48" s="69"/>
      <c r="K48" s="69"/>
      <c r="L48" s="69"/>
      <c r="M48" s="67"/>
      <c r="Q48">
        <f t="shared" si="5"/>
        <v>0</v>
      </c>
    </row>
    <row r="49" spans="2:15" ht="15" customHeight="1" x14ac:dyDescent="0.25">
      <c r="B49" s="99" t="s">
        <v>119</v>
      </c>
      <c r="C49" s="100"/>
      <c r="D49" s="82">
        <f>J13+J17+J25+J33+J40+J46</f>
        <v>290292</v>
      </c>
      <c r="E49" s="83"/>
      <c r="F49" s="63"/>
      <c r="G49" s="64"/>
      <c r="H49" s="84"/>
      <c r="I49" s="85"/>
      <c r="J49" s="86"/>
      <c r="K49" s="6"/>
      <c r="L49" s="6"/>
      <c r="M49" s="1"/>
    </row>
    <row r="50" spans="2:15" ht="15" customHeight="1" x14ac:dyDescent="0.25">
      <c r="B50" s="80" t="s">
        <v>120</v>
      </c>
      <c r="C50" s="81"/>
      <c r="D50" s="97">
        <f>K13+K17+K25+K33+K40+K46</f>
        <v>193550.62</v>
      </c>
      <c r="E50" s="98"/>
      <c r="F50" s="17"/>
      <c r="G50" s="16"/>
      <c r="H50" s="16"/>
      <c r="I50" s="16"/>
      <c r="J50" s="6"/>
      <c r="K50" s="6"/>
      <c r="L50" s="6"/>
      <c r="M50" s="1"/>
    </row>
    <row r="51" spans="2:15" ht="18" customHeight="1" x14ac:dyDescent="0.25">
      <c r="B51" s="95" t="s">
        <v>121</v>
      </c>
      <c r="C51" s="96"/>
      <c r="D51" s="93">
        <f>D49+D50</f>
        <v>483842.62</v>
      </c>
      <c r="E51" s="94"/>
      <c r="F51" s="17"/>
      <c r="G51" s="16"/>
      <c r="H51" s="16"/>
      <c r="I51" s="16"/>
      <c r="J51" s="6"/>
      <c r="K51" s="6"/>
      <c r="L51" s="6"/>
      <c r="M51" s="1"/>
    </row>
    <row r="52" spans="2:15" ht="36.75" customHeight="1" x14ac:dyDescent="0.25"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</row>
    <row r="53" spans="2:15" x14ac:dyDescent="0.25">
      <c r="B53" s="21"/>
      <c r="C53" s="18"/>
      <c r="D53" s="18"/>
      <c r="E53" s="18"/>
      <c r="F53" s="16"/>
      <c r="G53" s="16"/>
      <c r="H53" s="16"/>
      <c r="I53" s="16"/>
      <c r="J53" s="6"/>
      <c r="K53" s="6"/>
      <c r="L53" s="6"/>
      <c r="N53" s="9"/>
      <c r="O53" s="24"/>
    </row>
    <row r="54" spans="2:15" ht="15.75" x14ac:dyDescent="0.25">
      <c r="B54" s="21"/>
      <c r="C54" s="29"/>
      <c r="D54" s="18"/>
      <c r="E54" s="18"/>
      <c r="F54" s="16"/>
      <c r="G54" s="16"/>
      <c r="H54" s="16"/>
      <c r="I54" s="16"/>
      <c r="J54" s="6"/>
      <c r="K54" s="6"/>
      <c r="L54" s="10" t="s">
        <v>122</v>
      </c>
      <c r="N54" s="9"/>
      <c r="O54" s="24"/>
    </row>
    <row r="55" spans="2:15" x14ac:dyDescent="0.25">
      <c r="B55" s="21"/>
      <c r="C55" s="18"/>
      <c r="D55" s="8"/>
      <c r="E55" s="1"/>
      <c r="F55" s="1"/>
      <c r="G55" s="1"/>
      <c r="H55" s="16"/>
      <c r="I55" s="16"/>
      <c r="J55" s="6"/>
      <c r="K55" s="6"/>
      <c r="L55" s="6"/>
      <c r="N55" s="9"/>
      <c r="O55" s="25"/>
    </row>
    <row r="56" spans="2:15" x14ac:dyDescent="0.25">
      <c r="B56" s="21"/>
      <c r="C56" s="18"/>
      <c r="D56" s="8"/>
      <c r="E56" s="1"/>
      <c r="F56" s="1"/>
      <c r="H56" s="16"/>
      <c r="I56" s="16"/>
      <c r="J56" s="6"/>
      <c r="K56" s="6"/>
      <c r="L56" s="6"/>
      <c r="N56" s="11"/>
      <c r="O56" s="26"/>
    </row>
    <row r="57" spans="2:15" x14ac:dyDescent="0.25">
      <c r="B57" s="21"/>
      <c r="C57" s="18"/>
      <c r="D57" s="8"/>
      <c r="E57" s="1"/>
      <c r="F57" s="1"/>
      <c r="G57" s="9"/>
      <c r="H57" s="16"/>
      <c r="I57" s="16"/>
      <c r="J57" s="6"/>
      <c r="K57" s="6"/>
      <c r="N57" s="11"/>
      <c r="O57" s="26"/>
    </row>
    <row r="58" spans="2:15" x14ac:dyDescent="0.25">
      <c r="B58" s="30" t="s">
        <v>123</v>
      </c>
      <c r="C58" s="1"/>
      <c r="D58" s="90"/>
      <c r="E58" s="90"/>
      <c r="F58" s="1"/>
      <c r="G58" s="9"/>
      <c r="H58" s="16"/>
      <c r="I58" s="16"/>
      <c r="J58" s="6"/>
      <c r="K58" s="6"/>
      <c r="L58" s="6"/>
      <c r="N58" s="11"/>
      <c r="O58" s="26"/>
    </row>
    <row r="59" spans="2:15" x14ac:dyDescent="0.25">
      <c r="B59" s="27" t="s">
        <v>124</v>
      </c>
      <c r="C59" s="1"/>
      <c r="D59" s="91">
        <v>0.19600000000000001</v>
      </c>
      <c r="E59" s="91"/>
      <c r="H59" s="16"/>
      <c r="I59" s="16"/>
      <c r="J59" s="6"/>
      <c r="K59" s="6"/>
      <c r="L59" s="31" t="s">
        <v>125</v>
      </c>
      <c r="N59" s="11"/>
      <c r="O59" s="26"/>
    </row>
    <row r="60" spans="2:15" x14ac:dyDescent="0.25">
      <c r="B60" s="1" t="s">
        <v>126</v>
      </c>
      <c r="D60" s="89" t="s">
        <v>127</v>
      </c>
      <c r="E60" s="89"/>
      <c r="H60" s="16"/>
      <c r="I60" s="16"/>
      <c r="J60" s="6"/>
      <c r="L60" s="31" t="s">
        <v>128</v>
      </c>
      <c r="N60" s="11"/>
      <c r="O60" s="26"/>
    </row>
    <row r="61" spans="2:15" x14ac:dyDescent="0.25">
      <c r="B61" s="1" t="s">
        <v>129</v>
      </c>
      <c r="C61" s="1"/>
      <c r="E61" s="1"/>
      <c r="H61" s="16"/>
      <c r="I61" s="16"/>
      <c r="J61" s="6"/>
      <c r="L61" s="6"/>
      <c r="M61" s="1"/>
    </row>
    <row r="62" spans="2:15" x14ac:dyDescent="0.25">
      <c r="B62" s="21"/>
      <c r="C62" s="18"/>
      <c r="H62" s="16"/>
      <c r="I62" s="16"/>
      <c r="J62" s="6"/>
      <c r="K62" s="6"/>
      <c r="L62" s="6"/>
      <c r="M62" s="1"/>
    </row>
    <row r="63" spans="2:15" x14ac:dyDescent="0.25">
      <c r="B63" s="21"/>
      <c r="C63" s="18"/>
      <c r="D63" s="18"/>
      <c r="E63" s="18"/>
      <c r="F63" s="16"/>
      <c r="G63" s="16"/>
      <c r="H63" s="16"/>
      <c r="I63" s="16"/>
      <c r="J63" s="6"/>
      <c r="K63" s="6"/>
      <c r="L63" s="6"/>
      <c r="M63" s="1"/>
    </row>
    <row r="64" spans="2:15" x14ac:dyDescent="0.25">
      <c r="B64" s="21"/>
      <c r="C64" s="18"/>
      <c r="D64" s="18"/>
      <c r="E64" s="18"/>
      <c r="F64" s="16"/>
      <c r="G64" s="16"/>
      <c r="H64" s="16"/>
      <c r="I64" s="16"/>
      <c r="J64" s="6"/>
      <c r="K64" s="6"/>
      <c r="L64" s="6"/>
      <c r="M64" s="1"/>
    </row>
    <row r="65" spans="2:13" x14ac:dyDescent="0.25">
      <c r="B65" s="21"/>
      <c r="C65" s="18"/>
      <c r="D65" s="18"/>
      <c r="E65" s="18"/>
      <c r="F65" s="16"/>
      <c r="G65" s="16"/>
      <c r="H65" s="16"/>
      <c r="I65" s="16"/>
      <c r="J65" s="6"/>
      <c r="K65" s="6"/>
      <c r="L65" s="6"/>
      <c r="M65" s="1"/>
    </row>
    <row r="66" spans="2:13" x14ac:dyDescent="0.25">
      <c r="B66" s="21"/>
      <c r="C66" s="18"/>
      <c r="D66" s="18"/>
      <c r="E66" s="18"/>
      <c r="F66" s="16"/>
      <c r="G66" s="16"/>
      <c r="H66" s="16"/>
      <c r="I66" s="16"/>
      <c r="J66" s="6"/>
      <c r="K66" s="6"/>
      <c r="L66" s="6"/>
      <c r="M66" s="1"/>
    </row>
    <row r="67" spans="2:13" x14ac:dyDescent="0.25">
      <c r="B67" s="21"/>
      <c r="C67" s="18"/>
      <c r="D67" s="18"/>
      <c r="E67" s="18"/>
      <c r="F67" s="16"/>
      <c r="G67" s="16"/>
      <c r="H67" s="16"/>
      <c r="I67" s="16"/>
      <c r="J67" s="6"/>
      <c r="K67" s="6"/>
      <c r="L67" s="6"/>
      <c r="M67" s="1"/>
    </row>
    <row r="68" spans="2:13" x14ac:dyDescent="0.25">
      <c r="B68" s="21"/>
      <c r="C68" s="18"/>
      <c r="D68" s="18"/>
      <c r="E68" s="18"/>
      <c r="F68" s="16"/>
      <c r="G68" s="16"/>
      <c r="H68" s="16"/>
      <c r="I68" s="16"/>
      <c r="J68" s="6"/>
      <c r="K68" s="6"/>
      <c r="L68" s="6"/>
      <c r="M68" s="1"/>
    </row>
    <row r="69" spans="2:13" x14ac:dyDescent="0.25">
      <c r="B69" s="21"/>
      <c r="C69" s="18"/>
      <c r="D69" s="18"/>
      <c r="E69" s="18"/>
      <c r="F69" s="16"/>
      <c r="G69" s="16"/>
      <c r="H69" s="16"/>
      <c r="I69" s="16"/>
      <c r="J69" s="6"/>
      <c r="K69" s="6"/>
      <c r="L69" s="6"/>
      <c r="M69" s="1"/>
    </row>
    <row r="70" spans="2:13" x14ac:dyDescent="0.25">
      <c r="B70" s="21"/>
      <c r="C70" s="18"/>
      <c r="D70" s="18"/>
      <c r="E70" s="18"/>
      <c r="F70" s="16"/>
      <c r="G70" s="16"/>
      <c r="H70" s="16"/>
      <c r="I70" s="16"/>
      <c r="J70" s="6"/>
      <c r="K70" s="6"/>
      <c r="L70" s="6"/>
      <c r="M70" s="1"/>
    </row>
    <row r="71" spans="2:13" x14ac:dyDescent="0.25">
      <c r="B71" s="21"/>
      <c r="C71" s="18"/>
      <c r="D71" s="18"/>
      <c r="E71" s="18"/>
      <c r="F71" s="16"/>
      <c r="G71" s="16"/>
      <c r="H71" s="16"/>
      <c r="I71" s="16"/>
      <c r="J71" s="6"/>
      <c r="K71" s="6"/>
      <c r="L71" s="6"/>
      <c r="M71" s="1"/>
    </row>
    <row r="72" spans="2:13" x14ac:dyDescent="0.25">
      <c r="B72" s="21"/>
      <c r="C72" s="18"/>
      <c r="D72" s="18"/>
      <c r="E72" s="18"/>
      <c r="F72" s="16"/>
      <c r="G72" s="16"/>
      <c r="H72" s="16"/>
      <c r="I72" s="16"/>
      <c r="J72" s="6"/>
      <c r="K72" s="6"/>
      <c r="L72" s="6"/>
      <c r="M72" s="1"/>
    </row>
    <row r="73" spans="2:13" x14ac:dyDescent="0.25">
      <c r="B73" s="21"/>
      <c r="C73" s="18"/>
      <c r="D73" s="18"/>
      <c r="E73" s="18"/>
      <c r="F73" s="16"/>
      <c r="G73" s="16"/>
      <c r="H73" s="16"/>
      <c r="I73" s="16"/>
      <c r="J73" s="6"/>
      <c r="K73" s="6"/>
      <c r="L73" s="6"/>
      <c r="M73" s="1"/>
    </row>
    <row r="74" spans="2:13" x14ac:dyDescent="0.25">
      <c r="B74" s="21"/>
      <c r="C74" s="18"/>
      <c r="D74" s="18"/>
      <c r="E74" s="18"/>
      <c r="F74" s="16"/>
      <c r="G74" s="16"/>
      <c r="H74" s="16"/>
      <c r="I74" s="16"/>
      <c r="J74" s="6"/>
      <c r="K74" s="6"/>
      <c r="L74" s="6"/>
      <c r="M74" s="1"/>
    </row>
    <row r="75" spans="2:13" x14ac:dyDescent="0.25">
      <c r="B75" s="21"/>
      <c r="C75" s="18"/>
      <c r="D75" s="18"/>
      <c r="E75" s="18"/>
      <c r="F75" s="16"/>
      <c r="G75" s="16"/>
      <c r="H75" s="16"/>
      <c r="I75" s="16"/>
      <c r="J75" s="6"/>
      <c r="K75" s="6"/>
      <c r="L75" s="6"/>
      <c r="M75" s="1"/>
    </row>
    <row r="76" spans="2:13" x14ac:dyDescent="0.25">
      <c r="B76" s="21"/>
      <c r="C76" s="18"/>
      <c r="D76" s="18"/>
      <c r="E76" s="18"/>
      <c r="F76" s="16"/>
      <c r="G76" s="16"/>
      <c r="H76" s="16"/>
      <c r="I76" s="16"/>
      <c r="J76" s="6"/>
      <c r="K76" s="6"/>
      <c r="L76" s="6"/>
      <c r="M76" s="1"/>
    </row>
    <row r="77" spans="2:13" x14ac:dyDescent="0.25">
      <c r="B77" s="21"/>
      <c r="C77" s="18"/>
      <c r="D77" s="18"/>
      <c r="E77" s="18"/>
      <c r="F77" s="16"/>
      <c r="G77" s="16"/>
      <c r="H77" s="16"/>
      <c r="I77" s="16"/>
      <c r="J77" s="6"/>
      <c r="K77" s="6"/>
      <c r="L77" s="6"/>
      <c r="M77" s="1"/>
    </row>
    <row r="78" spans="2:13" x14ac:dyDescent="0.25">
      <c r="B78" s="21"/>
      <c r="C78" s="18"/>
      <c r="D78" s="18"/>
      <c r="E78" s="18"/>
      <c r="F78" s="16"/>
      <c r="G78" s="16"/>
      <c r="H78" s="16"/>
      <c r="I78" s="16"/>
      <c r="J78" s="6"/>
      <c r="K78" s="6"/>
      <c r="L78" s="6"/>
      <c r="M78" s="1"/>
    </row>
    <row r="79" spans="2:13" x14ac:dyDescent="0.25">
      <c r="B79" s="21"/>
      <c r="C79" s="18"/>
      <c r="D79" s="18"/>
      <c r="E79" s="18"/>
      <c r="F79" s="16"/>
      <c r="G79" s="16"/>
      <c r="H79" s="16"/>
      <c r="I79" s="16"/>
      <c r="J79" s="6"/>
      <c r="K79" s="6"/>
      <c r="L79" s="6"/>
      <c r="M79" s="1"/>
    </row>
    <row r="80" spans="2:13" x14ac:dyDescent="0.25">
      <c r="B80" s="21"/>
      <c r="C80" s="18"/>
      <c r="D80" s="18"/>
      <c r="E80" s="18"/>
      <c r="F80" s="16"/>
      <c r="G80" s="16"/>
      <c r="H80" s="16"/>
      <c r="I80" s="16"/>
      <c r="J80" s="6"/>
      <c r="K80" s="6"/>
      <c r="L80" s="6"/>
      <c r="M80" s="1"/>
    </row>
    <row r="81" spans="2:13" x14ac:dyDescent="0.25">
      <c r="B81" s="21"/>
      <c r="C81" s="18"/>
      <c r="D81" s="18"/>
      <c r="E81" s="18"/>
      <c r="F81" s="16"/>
      <c r="G81" s="16"/>
      <c r="H81" s="16"/>
      <c r="I81" s="16"/>
      <c r="J81" s="6"/>
      <c r="K81" s="6"/>
      <c r="L81" s="6"/>
      <c r="M81" s="1"/>
    </row>
    <row r="82" spans="2:13" x14ac:dyDescent="0.25">
      <c r="B82" s="21"/>
      <c r="C82" s="18"/>
      <c r="D82" s="18"/>
      <c r="E82" s="18"/>
      <c r="F82" s="16"/>
      <c r="G82" s="16"/>
      <c r="H82" s="16"/>
      <c r="I82" s="16"/>
      <c r="J82" s="6"/>
      <c r="K82" s="6"/>
      <c r="L82" s="6"/>
      <c r="M82" s="1"/>
    </row>
    <row r="83" spans="2:13" x14ac:dyDescent="0.25">
      <c r="B83" s="21"/>
      <c r="C83" s="18"/>
      <c r="D83" s="18"/>
      <c r="E83" s="18"/>
      <c r="F83" s="16"/>
      <c r="G83" s="16"/>
      <c r="H83" s="16"/>
      <c r="I83" s="16"/>
      <c r="J83" s="6"/>
      <c r="K83" s="6"/>
      <c r="L83" s="6"/>
      <c r="M83" s="1"/>
    </row>
    <row r="84" spans="2:13" x14ac:dyDescent="0.25">
      <c r="B84" s="21"/>
      <c r="C84" s="18"/>
      <c r="D84" s="18"/>
      <c r="E84" s="18"/>
      <c r="F84" s="16"/>
      <c r="G84" s="16"/>
      <c r="H84" s="16"/>
      <c r="I84" s="16"/>
      <c r="J84" s="6"/>
      <c r="K84" s="6"/>
      <c r="L84" s="6"/>
      <c r="M84" s="1"/>
    </row>
    <row r="85" spans="2:13" x14ac:dyDescent="0.25">
      <c r="B85" s="21"/>
      <c r="C85" s="18"/>
      <c r="D85" s="18"/>
      <c r="E85" s="18"/>
      <c r="F85" s="16"/>
      <c r="G85" s="16"/>
      <c r="H85" s="16"/>
      <c r="I85" s="16"/>
      <c r="J85" s="6"/>
      <c r="K85" s="6"/>
      <c r="L85" s="6"/>
      <c r="M85" s="1"/>
    </row>
    <row r="86" spans="2:13" x14ac:dyDescent="0.25">
      <c r="B86" s="21"/>
      <c r="C86" s="18"/>
      <c r="D86" s="18"/>
      <c r="E86" s="18"/>
      <c r="F86" s="16"/>
      <c r="G86" s="16"/>
      <c r="H86" s="16"/>
      <c r="I86" s="16"/>
      <c r="J86" s="6"/>
      <c r="K86" s="6"/>
      <c r="L86" s="6"/>
      <c r="M86" s="1"/>
    </row>
    <row r="87" spans="2:13" x14ac:dyDescent="0.25">
      <c r="B87" s="21"/>
      <c r="C87" s="18"/>
      <c r="D87" s="18"/>
      <c r="E87" s="18"/>
      <c r="F87" s="16"/>
      <c r="G87" s="16"/>
      <c r="H87" s="16"/>
      <c r="I87" s="16"/>
      <c r="J87" s="6"/>
      <c r="K87" s="6"/>
      <c r="L87" s="6"/>
      <c r="M87" s="1"/>
    </row>
    <row r="88" spans="2:13" x14ac:dyDescent="0.25">
      <c r="B88" s="21"/>
      <c r="C88" s="18"/>
      <c r="D88" s="18"/>
      <c r="E88" s="18"/>
      <c r="F88" s="16"/>
      <c r="G88" s="16"/>
      <c r="H88" s="16"/>
      <c r="I88" s="16"/>
      <c r="J88" s="6"/>
      <c r="K88" s="6"/>
      <c r="L88" s="6"/>
      <c r="M88" s="1"/>
    </row>
    <row r="89" spans="2:13" x14ac:dyDescent="0.25">
      <c r="B89" s="21"/>
      <c r="C89" s="18"/>
      <c r="D89" s="18"/>
      <c r="E89" s="18"/>
      <c r="F89" s="16"/>
      <c r="G89" s="16"/>
      <c r="H89" s="16"/>
      <c r="I89" s="16"/>
      <c r="J89" s="6"/>
      <c r="K89" s="6"/>
      <c r="L89" s="6"/>
      <c r="M89" s="1"/>
    </row>
    <row r="90" spans="2:13" x14ac:dyDescent="0.25">
      <c r="B90" s="21"/>
      <c r="C90" s="18"/>
      <c r="D90" s="18"/>
      <c r="E90" s="18"/>
      <c r="F90" s="16"/>
      <c r="G90" s="16"/>
      <c r="H90" s="16"/>
      <c r="I90" s="16"/>
      <c r="J90" s="6"/>
      <c r="K90" s="6"/>
      <c r="L90" s="6"/>
      <c r="M90" s="1"/>
    </row>
    <row r="91" spans="2:13" x14ac:dyDescent="0.25">
      <c r="B91" s="21"/>
      <c r="C91" s="18"/>
      <c r="D91" s="18"/>
      <c r="E91" s="18"/>
      <c r="F91" s="16"/>
      <c r="G91" s="16"/>
      <c r="H91" s="16"/>
      <c r="I91" s="16"/>
      <c r="J91" s="6"/>
      <c r="K91" s="6"/>
      <c r="L91" s="6"/>
      <c r="M91" s="1"/>
    </row>
    <row r="92" spans="2:13" x14ac:dyDescent="0.25">
      <c r="B92" s="21"/>
      <c r="C92" s="18"/>
      <c r="D92" s="18"/>
      <c r="E92" s="18"/>
      <c r="F92" s="16"/>
      <c r="G92" s="16"/>
      <c r="H92" s="16"/>
      <c r="I92" s="16"/>
      <c r="J92" s="6"/>
      <c r="K92" s="6"/>
      <c r="L92" s="6"/>
      <c r="M92" s="1"/>
    </row>
    <row r="93" spans="2:13" x14ac:dyDescent="0.25">
      <c r="B93" s="21"/>
      <c r="C93" s="18"/>
      <c r="D93" s="18"/>
      <c r="E93" s="18"/>
      <c r="F93" s="16"/>
      <c r="G93" s="16"/>
      <c r="H93" s="16"/>
      <c r="I93" s="16"/>
      <c r="J93" s="6"/>
      <c r="K93" s="6"/>
      <c r="L93" s="6"/>
      <c r="M93" s="1"/>
    </row>
    <row r="94" spans="2:13" x14ac:dyDescent="0.25">
      <c r="B94" s="21"/>
      <c r="C94" s="18"/>
      <c r="D94" s="18"/>
      <c r="E94" s="18"/>
      <c r="F94" s="16"/>
      <c r="G94" s="16"/>
      <c r="H94" s="16"/>
      <c r="I94" s="16"/>
      <c r="J94" s="6"/>
      <c r="K94" s="6"/>
      <c r="L94" s="6"/>
      <c r="M94" s="1"/>
    </row>
    <row r="95" spans="2:13" x14ac:dyDescent="0.25">
      <c r="B95" s="21"/>
      <c r="C95" s="18"/>
      <c r="D95" s="18"/>
      <c r="E95" s="18"/>
      <c r="F95" s="16"/>
      <c r="G95" s="16"/>
      <c r="H95" s="16"/>
      <c r="I95" s="16"/>
      <c r="J95" s="6"/>
      <c r="K95" s="6"/>
      <c r="L95" s="6"/>
      <c r="M95" s="1"/>
    </row>
    <row r="96" spans="2:13" x14ac:dyDescent="0.25">
      <c r="B96" s="21"/>
      <c r="C96" s="18"/>
      <c r="D96" s="18"/>
      <c r="E96" s="18"/>
      <c r="F96" s="16"/>
      <c r="G96" s="16"/>
      <c r="H96" s="16"/>
      <c r="I96" s="16"/>
      <c r="J96" s="6"/>
      <c r="K96" s="6"/>
      <c r="L96" s="6"/>
      <c r="M96" s="1"/>
    </row>
    <row r="97" spans="3:13" x14ac:dyDescent="0.25">
      <c r="C97" s="1"/>
      <c r="D97" s="1"/>
      <c r="E97" s="1"/>
      <c r="F97" s="6"/>
      <c r="G97" s="6"/>
      <c r="H97" s="6"/>
      <c r="I97" s="6"/>
      <c r="J97" s="6"/>
      <c r="K97" s="6"/>
      <c r="L97" s="6"/>
      <c r="M97" s="1"/>
    </row>
    <row r="98" spans="3:13" x14ac:dyDescent="0.25">
      <c r="C98" s="1"/>
      <c r="D98" s="1"/>
      <c r="E98" s="1"/>
      <c r="F98" s="6"/>
      <c r="G98" s="6"/>
      <c r="H98" s="6"/>
      <c r="I98" s="6"/>
      <c r="J98" s="6"/>
      <c r="K98" s="6"/>
      <c r="L98" s="6"/>
      <c r="M98" s="1"/>
    </row>
    <row r="99" spans="3:13" x14ac:dyDescent="0.25">
      <c r="C99" s="1"/>
      <c r="D99" s="1"/>
      <c r="E99" s="1"/>
      <c r="F99" s="6"/>
      <c r="G99" s="6"/>
      <c r="H99" s="6"/>
      <c r="I99" s="6"/>
      <c r="J99" s="6"/>
      <c r="K99" s="6"/>
      <c r="L99" s="6"/>
      <c r="M99" s="1"/>
    </row>
    <row r="100" spans="3:13" x14ac:dyDescent="0.25">
      <c r="C100" s="1"/>
      <c r="D100" s="1"/>
      <c r="E100" s="1"/>
      <c r="F100" s="6"/>
      <c r="G100" s="6"/>
      <c r="H100" s="6"/>
      <c r="I100" s="6"/>
      <c r="J100" s="6"/>
      <c r="K100" s="6"/>
      <c r="L100" s="6"/>
      <c r="M100" s="1"/>
    </row>
    <row r="101" spans="3:13" x14ac:dyDescent="0.25">
      <c r="C101" s="1"/>
      <c r="D101" s="1"/>
      <c r="E101" s="1"/>
      <c r="F101" s="6"/>
      <c r="G101" s="6"/>
      <c r="H101" s="6"/>
      <c r="I101" s="6"/>
      <c r="J101" s="6"/>
      <c r="K101" s="6"/>
      <c r="L101" s="6"/>
      <c r="M101" s="1"/>
    </row>
    <row r="102" spans="3:13" x14ac:dyDescent="0.25">
      <c r="C102" s="1"/>
      <c r="D102" s="1"/>
      <c r="E102" s="1"/>
      <c r="F102" s="6"/>
      <c r="G102" s="6"/>
      <c r="H102" s="6"/>
      <c r="I102" s="6"/>
      <c r="J102" s="6"/>
      <c r="K102" s="6"/>
      <c r="L102" s="6"/>
      <c r="M102" s="1"/>
    </row>
    <row r="103" spans="3:13" x14ac:dyDescent="0.25">
      <c r="C103" s="1"/>
      <c r="D103" s="1"/>
      <c r="E103" s="1"/>
      <c r="F103" s="6"/>
      <c r="G103" s="6"/>
      <c r="H103" s="6"/>
      <c r="I103" s="6"/>
      <c r="J103" s="6"/>
      <c r="K103" s="6"/>
      <c r="L103" s="6"/>
      <c r="M103" s="1"/>
    </row>
    <row r="104" spans="3:13" x14ac:dyDescent="0.25">
      <c r="C104" s="1"/>
      <c r="D104" s="1"/>
      <c r="E104" s="1"/>
      <c r="F104" s="6"/>
      <c r="G104" s="6"/>
      <c r="H104" s="6"/>
      <c r="I104" s="6"/>
      <c r="J104" s="6"/>
      <c r="K104" s="6"/>
      <c r="L104" s="6"/>
      <c r="M104" s="1"/>
    </row>
    <row r="105" spans="3:13" x14ac:dyDescent="0.25">
      <c r="C105" s="1"/>
      <c r="D105" s="1"/>
      <c r="E105" s="1"/>
      <c r="F105" s="6"/>
      <c r="G105" s="6"/>
      <c r="H105" s="6"/>
      <c r="I105" s="6"/>
      <c r="J105" s="6"/>
      <c r="K105" s="6"/>
      <c r="L105" s="6"/>
      <c r="M105" s="1"/>
    </row>
    <row r="106" spans="3:13" x14ac:dyDescent="0.25">
      <c r="C106" s="1"/>
      <c r="D106" s="1"/>
      <c r="E106" s="1"/>
      <c r="F106" s="6"/>
      <c r="G106" s="6"/>
      <c r="H106" s="6"/>
      <c r="I106" s="6"/>
      <c r="J106" s="6"/>
      <c r="K106" s="6"/>
      <c r="L106" s="6"/>
      <c r="M106" s="1"/>
    </row>
    <row r="107" spans="3:13" x14ac:dyDescent="0.25">
      <c r="C107" s="1"/>
      <c r="D107" s="1"/>
      <c r="E107" s="1"/>
      <c r="F107" s="6"/>
      <c r="G107" s="6"/>
      <c r="H107" s="6"/>
      <c r="I107" s="6"/>
      <c r="J107" s="6"/>
      <c r="K107" s="6"/>
      <c r="L107" s="6"/>
      <c r="M107" s="1"/>
    </row>
    <row r="108" spans="3:13" x14ac:dyDescent="0.25">
      <c r="C108" s="1"/>
      <c r="D108" s="1"/>
      <c r="E108" s="1"/>
      <c r="F108" s="6"/>
      <c r="G108" s="6"/>
      <c r="H108" s="6"/>
      <c r="I108" s="6"/>
      <c r="J108" s="6"/>
      <c r="K108" s="6"/>
      <c r="L108" s="6"/>
      <c r="M108" s="1"/>
    </row>
    <row r="109" spans="3:13" x14ac:dyDescent="0.25">
      <c r="F109" s="7"/>
      <c r="G109" s="7"/>
      <c r="H109" s="7"/>
      <c r="I109" s="7"/>
      <c r="J109" s="7"/>
      <c r="K109" s="7"/>
      <c r="L109" s="7"/>
    </row>
    <row r="110" spans="3:13" x14ac:dyDescent="0.25">
      <c r="F110" s="7"/>
      <c r="G110" s="7"/>
      <c r="H110" s="7"/>
      <c r="I110" s="7"/>
      <c r="J110" s="7"/>
      <c r="K110" s="7"/>
      <c r="L110" s="7"/>
    </row>
    <row r="111" spans="3:13" x14ac:dyDescent="0.25">
      <c r="F111" s="7"/>
      <c r="G111" s="7"/>
      <c r="H111" s="7"/>
      <c r="I111" s="7"/>
      <c r="J111" s="7"/>
      <c r="K111" s="7"/>
      <c r="L111" s="7"/>
    </row>
    <row r="112" spans="3:13" x14ac:dyDescent="0.25">
      <c r="F112" s="7"/>
      <c r="G112" s="7"/>
      <c r="H112" s="7"/>
      <c r="I112" s="7"/>
      <c r="J112" s="7"/>
      <c r="K112" s="7"/>
      <c r="L112" s="7"/>
    </row>
    <row r="113" spans="6:12" x14ac:dyDescent="0.25">
      <c r="F113" s="7"/>
      <c r="G113" s="7"/>
      <c r="H113" s="7"/>
      <c r="I113" s="7"/>
      <c r="J113" s="7"/>
      <c r="K113" s="7"/>
      <c r="L113" s="7"/>
    </row>
    <row r="114" spans="6:12" x14ac:dyDescent="0.25">
      <c r="F114" s="7"/>
      <c r="G114" s="7"/>
      <c r="H114" s="7"/>
      <c r="I114" s="7"/>
      <c r="J114" s="7"/>
      <c r="K114" s="7"/>
      <c r="L114" s="7"/>
    </row>
    <row r="115" spans="6:12" x14ac:dyDescent="0.25">
      <c r="F115" s="7"/>
      <c r="G115" s="7"/>
      <c r="H115" s="7"/>
      <c r="I115" s="7"/>
      <c r="J115" s="7"/>
      <c r="K115" s="7"/>
      <c r="L115" s="7"/>
    </row>
    <row r="116" spans="6:12" x14ac:dyDescent="0.25">
      <c r="F116" s="7"/>
      <c r="G116" s="7"/>
      <c r="H116" s="7"/>
      <c r="I116" s="7"/>
      <c r="J116" s="7"/>
      <c r="K116" s="7"/>
      <c r="L116" s="7"/>
    </row>
    <row r="117" spans="6:12" x14ac:dyDescent="0.25">
      <c r="F117" s="7"/>
      <c r="G117" s="7"/>
      <c r="H117" s="7"/>
      <c r="I117" s="7"/>
      <c r="J117" s="7"/>
      <c r="K117" s="7"/>
      <c r="L117" s="7"/>
    </row>
    <row r="118" spans="6:12" x14ac:dyDescent="0.25">
      <c r="F118" s="7"/>
      <c r="G118" s="7"/>
      <c r="H118" s="7"/>
      <c r="I118" s="7"/>
      <c r="J118" s="7"/>
      <c r="K118" s="7"/>
      <c r="L118" s="7"/>
    </row>
    <row r="119" spans="6:12" x14ac:dyDescent="0.25">
      <c r="F119" s="7"/>
      <c r="G119" s="7"/>
      <c r="H119" s="7"/>
      <c r="I119" s="7"/>
      <c r="J119" s="7"/>
      <c r="K119" s="7"/>
      <c r="L119" s="7"/>
    </row>
    <row r="120" spans="6:12" x14ac:dyDescent="0.25">
      <c r="F120" s="7"/>
      <c r="G120" s="7"/>
      <c r="H120" s="7"/>
      <c r="I120" s="7"/>
      <c r="J120" s="7"/>
      <c r="K120" s="7"/>
      <c r="L120" s="7"/>
    </row>
    <row r="121" spans="6:12" x14ac:dyDescent="0.25">
      <c r="F121" s="7"/>
      <c r="G121" s="7"/>
      <c r="H121" s="7"/>
      <c r="I121" s="7"/>
      <c r="J121" s="7"/>
      <c r="K121" s="7"/>
      <c r="L121" s="7"/>
    </row>
    <row r="122" spans="6:12" x14ac:dyDescent="0.25">
      <c r="F122" s="7"/>
      <c r="G122" s="7"/>
      <c r="H122" s="7"/>
      <c r="I122" s="7"/>
      <c r="J122" s="7"/>
      <c r="K122" s="7"/>
      <c r="L122" s="7"/>
    </row>
    <row r="123" spans="6:12" x14ac:dyDescent="0.25">
      <c r="F123" s="7"/>
      <c r="G123" s="7"/>
      <c r="H123" s="7"/>
      <c r="I123" s="7"/>
      <c r="J123" s="7"/>
      <c r="K123" s="7"/>
      <c r="L123" s="7"/>
    </row>
    <row r="124" spans="6:12" x14ac:dyDescent="0.25">
      <c r="F124" s="7"/>
      <c r="G124" s="7"/>
      <c r="H124" s="7"/>
      <c r="I124" s="7"/>
      <c r="J124" s="7"/>
      <c r="K124" s="7"/>
      <c r="L124" s="7"/>
    </row>
    <row r="125" spans="6:12" x14ac:dyDescent="0.25">
      <c r="F125" s="7"/>
      <c r="G125" s="7"/>
      <c r="H125" s="7"/>
      <c r="I125" s="7"/>
      <c r="J125" s="7"/>
      <c r="K125" s="7"/>
      <c r="L125" s="7"/>
    </row>
    <row r="126" spans="6:12" x14ac:dyDescent="0.25">
      <c r="F126" s="7"/>
      <c r="G126" s="7"/>
      <c r="H126" s="7"/>
      <c r="I126" s="7"/>
      <c r="J126" s="7"/>
      <c r="K126" s="7"/>
      <c r="L126" s="7"/>
    </row>
    <row r="127" spans="6:12" x14ac:dyDescent="0.25">
      <c r="F127" s="7"/>
      <c r="G127" s="7"/>
      <c r="H127" s="7"/>
      <c r="I127" s="7"/>
      <c r="J127" s="7"/>
      <c r="K127" s="7"/>
      <c r="L127" s="7"/>
    </row>
    <row r="128" spans="6:12" x14ac:dyDescent="0.25">
      <c r="F128" s="7"/>
      <c r="G128" s="7"/>
      <c r="H128" s="7"/>
      <c r="I128" s="7"/>
      <c r="J128" s="7"/>
      <c r="K128" s="7"/>
      <c r="L128" s="7"/>
    </row>
    <row r="129" spans="6:12" x14ac:dyDescent="0.25">
      <c r="F129" s="7"/>
      <c r="G129" s="7"/>
      <c r="H129" s="7"/>
      <c r="I129" s="7"/>
      <c r="J129" s="7"/>
      <c r="K129" s="7"/>
      <c r="L129" s="7"/>
    </row>
    <row r="130" spans="6:12" x14ac:dyDescent="0.25">
      <c r="F130" s="7"/>
      <c r="G130" s="7"/>
      <c r="H130" s="7"/>
      <c r="I130" s="7"/>
      <c r="J130" s="7"/>
      <c r="K130" s="7"/>
      <c r="L130" s="7"/>
    </row>
    <row r="131" spans="6:12" x14ac:dyDescent="0.25">
      <c r="F131" s="7"/>
      <c r="G131" s="7"/>
      <c r="H131" s="7"/>
      <c r="I131" s="7"/>
      <c r="J131" s="7"/>
      <c r="K131" s="7"/>
      <c r="L131" s="7"/>
    </row>
    <row r="132" spans="6:12" x14ac:dyDescent="0.25">
      <c r="F132" s="7"/>
      <c r="G132" s="7"/>
      <c r="H132" s="7"/>
      <c r="I132" s="7"/>
      <c r="J132" s="7"/>
      <c r="K132" s="7"/>
      <c r="L132" s="7"/>
    </row>
    <row r="133" spans="6:12" x14ac:dyDescent="0.25">
      <c r="F133" s="7"/>
      <c r="G133" s="7"/>
      <c r="H133" s="7"/>
      <c r="I133" s="7"/>
      <c r="J133" s="7"/>
      <c r="K133" s="7"/>
      <c r="L133" s="7"/>
    </row>
    <row r="134" spans="6:12" x14ac:dyDescent="0.25">
      <c r="F134" s="7"/>
      <c r="G134" s="7"/>
      <c r="H134" s="7"/>
      <c r="I134" s="7"/>
      <c r="J134" s="7"/>
      <c r="K134" s="7"/>
      <c r="L134" s="7"/>
    </row>
    <row r="135" spans="6:12" x14ac:dyDescent="0.25">
      <c r="F135" s="7"/>
      <c r="G135" s="7"/>
      <c r="H135" s="7"/>
      <c r="I135" s="7"/>
      <c r="J135" s="7"/>
      <c r="K135" s="7"/>
      <c r="L135" s="7"/>
    </row>
  </sheetData>
  <mergeCells count="23">
    <mergeCell ref="J9:L9"/>
    <mergeCell ref="F9:H9"/>
    <mergeCell ref="B2:L2"/>
    <mergeCell ref="B4:L4"/>
    <mergeCell ref="B5:L5"/>
    <mergeCell ref="B7:L7"/>
    <mergeCell ref="B6:L6"/>
    <mergeCell ref="B50:C50"/>
    <mergeCell ref="D49:E49"/>
    <mergeCell ref="H49:J49"/>
    <mergeCell ref="M9:M10"/>
    <mergeCell ref="D60:E60"/>
    <mergeCell ref="D58:E58"/>
    <mergeCell ref="D59:E59"/>
    <mergeCell ref="B52:M52"/>
    <mergeCell ref="D51:E51"/>
    <mergeCell ref="B51:C51"/>
    <mergeCell ref="D50:E50"/>
    <mergeCell ref="B49:C49"/>
    <mergeCell ref="B9:B10"/>
    <mergeCell ref="C9:C10"/>
    <mergeCell ref="D9:D10"/>
    <mergeCell ref="E9:E10"/>
  </mergeCells>
  <phoneticPr fontId="15" type="noConversion"/>
  <pageMargins left="0.7" right="0.7" top="0.75" bottom="0.75" header="0.3" footer="0.3"/>
  <pageSetup paperSize="9" scale="72" orientation="landscape" r:id="rId1"/>
  <rowBreaks count="2" manualBreakCount="2">
    <brk id="24" min="1" max="13" man="1"/>
    <brk id="39" min="1" max="1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D7083-9320-4521-ABD5-6A9ED1DE89CE}">
  <sheetPr>
    <pageSetUpPr fitToPage="1"/>
  </sheetPr>
  <dimension ref="D2:R28"/>
  <sheetViews>
    <sheetView tabSelected="1" view="pageBreakPreview" zoomScaleNormal="100" zoomScaleSheetLayoutView="100" workbookViewId="0">
      <selection activeCell="E2" sqref="E2:N2"/>
    </sheetView>
  </sheetViews>
  <sheetFormatPr defaultRowHeight="15" x14ac:dyDescent="0.25"/>
  <cols>
    <col min="5" max="5" width="28.140625" customWidth="1"/>
    <col min="6" max="6" width="15.42578125" customWidth="1"/>
    <col min="7" max="7" width="1.140625" customWidth="1"/>
    <col min="8" max="8" width="11" customWidth="1"/>
    <col min="10" max="10" width="11" customWidth="1"/>
    <col min="12" max="12" width="11.42578125" customWidth="1"/>
    <col min="14" max="14" width="10.140625" bestFit="1" customWidth="1"/>
    <col min="18" max="18" width="10.140625" bestFit="1" customWidth="1"/>
    <col min="19" max="19" width="14.7109375" bestFit="1" customWidth="1"/>
  </cols>
  <sheetData>
    <row r="2" spans="4:15" x14ac:dyDescent="0.25">
      <c r="E2" s="110" t="s">
        <v>17</v>
      </c>
      <c r="F2" s="110"/>
      <c r="G2" s="110"/>
      <c r="H2" s="110"/>
      <c r="I2" s="110"/>
      <c r="J2" s="110"/>
      <c r="K2" s="110"/>
      <c r="L2" s="110"/>
      <c r="M2" s="110"/>
      <c r="N2" s="110"/>
    </row>
    <row r="3" spans="4:15" ht="15.75" x14ac:dyDescent="0.25">
      <c r="D3" s="108" t="s">
        <v>130</v>
      </c>
      <c r="E3" s="108"/>
      <c r="F3" s="108"/>
      <c r="G3" s="108"/>
      <c r="H3" s="108"/>
      <c r="I3" s="108"/>
      <c r="J3" s="108"/>
      <c r="K3" s="108"/>
      <c r="L3" s="108"/>
      <c r="M3" s="108"/>
      <c r="N3" s="57"/>
      <c r="O3" s="57"/>
    </row>
    <row r="4" spans="4:15" ht="15.75" x14ac:dyDescent="0.25"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4:15" x14ac:dyDescent="0.25">
      <c r="D5" s="117" t="s">
        <v>6</v>
      </c>
      <c r="E5" s="120" t="s">
        <v>7</v>
      </c>
      <c r="F5" s="120" t="s">
        <v>131</v>
      </c>
      <c r="G5" s="37"/>
      <c r="H5" s="123" t="s">
        <v>132</v>
      </c>
      <c r="I5" s="124"/>
      <c r="J5" s="124"/>
      <c r="K5" s="124"/>
      <c r="L5" s="124"/>
      <c r="M5" s="124"/>
      <c r="N5" s="71"/>
      <c r="O5" s="71"/>
    </row>
    <row r="6" spans="4:15" x14ac:dyDescent="0.25">
      <c r="D6" s="118"/>
      <c r="E6" s="121"/>
      <c r="F6" s="121"/>
      <c r="G6" s="38"/>
      <c r="H6" s="125">
        <v>1</v>
      </c>
      <c r="I6" s="125"/>
      <c r="J6" s="111">
        <v>2</v>
      </c>
      <c r="K6" s="112"/>
      <c r="L6" s="111">
        <v>3</v>
      </c>
      <c r="M6" s="112"/>
      <c r="N6" s="111">
        <v>4</v>
      </c>
      <c r="O6" s="112"/>
    </row>
    <row r="7" spans="4:15" ht="15.75" thickBot="1" x14ac:dyDescent="0.3">
      <c r="D7" s="119"/>
      <c r="E7" s="122"/>
      <c r="F7" s="122"/>
      <c r="G7" s="39"/>
      <c r="H7" s="40" t="s">
        <v>133</v>
      </c>
      <c r="I7" s="40" t="s">
        <v>134</v>
      </c>
      <c r="J7" s="40" t="s">
        <v>133</v>
      </c>
      <c r="K7" s="40" t="s">
        <v>134</v>
      </c>
      <c r="L7" s="40" t="s">
        <v>133</v>
      </c>
      <c r="M7" s="40" t="s">
        <v>134</v>
      </c>
      <c r="N7" s="40" t="s">
        <v>133</v>
      </c>
      <c r="O7" s="40" t="s">
        <v>134</v>
      </c>
    </row>
    <row r="8" spans="4:15" ht="15.75" thickBot="1" x14ac:dyDescent="0.3">
      <c r="D8" s="41" t="s">
        <v>20</v>
      </c>
      <c r="E8" s="3" t="s">
        <v>135</v>
      </c>
      <c r="F8" s="42" cm="1">
        <f t="array" ref="F8:G8">'Planilha Orçamentária'!D51:E51</f>
        <v>483842.62</v>
      </c>
      <c r="G8" s="43">
        <v>0</v>
      </c>
      <c r="H8" s="42">
        <v>150424.23000000001</v>
      </c>
      <c r="I8" s="53">
        <v>0.31090000000000001</v>
      </c>
      <c r="J8" s="42">
        <v>172621.96</v>
      </c>
      <c r="K8" s="53">
        <v>0.35680000000000001</v>
      </c>
      <c r="L8" s="42">
        <v>150380.01999999999</v>
      </c>
      <c r="M8" s="53">
        <v>0.31080000000000002</v>
      </c>
      <c r="N8" s="42">
        <v>10416.41</v>
      </c>
      <c r="O8" s="53">
        <v>2.1499999999999998E-2</v>
      </c>
    </row>
    <row r="9" spans="4:15" ht="15.75" thickBot="1" x14ac:dyDescent="0.3">
      <c r="D9" s="113" t="s">
        <v>136</v>
      </c>
      <c r="E9" s="114"/>
      <c r="F9" s="114"/>
      <c r="G9" s="44"/>
      <c r="H9" s="45">
        <f t="shared" ref="H9:O9" si="0">H8</f>
        <v>150424.23000000001</v>
      </c>
      <c r="I9" s="46">
        <f t="shared" si="0"/>
        <v>0.31090000000000001</v>
      </c>
      <c r="J9" s="47">
        <f t="shared" si="0"/>
        <v>172621.96</v>
      </c>
      <c r="K9" s="46">
        <f t="shared" si="0"/>
        <v>0.35680000000000001</v>
      </c>
      <c r="L9" s="47">
        <f t="shared" si="0"/>
        <v>150380.01999999999</v>
      </c>
      <c r="M9" s="46">
        <f t="shared" si="0"/>
        <v>0.31080000000000002</v>
      </c>
      <c r="N9" s="47">
        <f t="shared" si="0"/>
        <v>10416.41</v>
      </c>
      <c r="O9" s="46">
        <f t="shared" si="0"/>
        <v>2.1499999999999998E-2</v>
      </c>
    </row>
    <row r="10" spans="4:15" x14ac:dyDescent="0.25">
      <c r="D10" s="115" t="s">
        <v>137</v>
      </c>
      <c r="E10" s="116"/>
      <c r="F10" s="116"/>
      <c r="G10" s="48"/>
      <c r="H10" s="49">
        <f>H9</f>
        <v>150424.23000000001</v>
      </c>
      <c r="I10" s="50">
        <f>I9</f>
        <v>0.31090000000000001</v>
      </c>
      <c r="J10" s="49">
        <f>J9+H10</f>
        <v>323046.19</v>
      </c>
      <c r="K10" s="50">
        <f>J10/N10</f>
        <v>0.66769999999999996</v>
      </c>
      <c r="L10" s="49">
        <f>L9+J10</f>
        <v>473426.21</v>
      </c>
      <c r="M10" s="50">
        <f>L10/N10</f>
        <v>0.97850000000000004</v>
      </c>
      <c r="N10" s="49">
        <f>N9+L10</f>
        <v>483842.62</v>
      </c>
      <c r="O10" s="50">
        <f>N10/N10</f>
        <v>1</v>
      </c>
    </row>
    <row r="11" spans="4:15" x14ac:dyDescent="0.25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4:15" x14ac:dyDescent="0.25"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4:15" ht="15.75" x14ac:dyDescent="0.25">
      <c r="D13" s="9"/>
      <c r="E13" s="6"/>
      <c r="F13" s="6"/>
      <c r="G13" s="6"/>
      <c r="H13" s="6"/>
      <c r="L13" s="10" t="s">
        <v>138</v>
      </c>
    </row>
    <row r="14" spans="4:15" x14ac:dyDescent="0.25">
      <c r="D14" s="9"/>
      <c r="E14" s="6"/>
      <c r="F14" s="6"/>
      <c r="G14" s="6"/>
      <c r="H14" s="6"/>
      <c r="I14" s="9"/>
      <c r="J14" s="9"/>
      <c r="K14" s="9"/>
      <c r="L14" s="9"/>
      <c r="M14" s="9"/>
      <c r="N14" s="9"/>
      <c r="O14" s="9"/>
    </row>
    <row r="15" spans="4:15" ht="15.75" x14ac:dyDescent="0.25">
      <c r="D15" s="9"/>
      <c r="E15" s="6"/>
      <c r="F15" s="51"/>
      <c r="G15" s="32"/>
      <c r="H15" s="32"/>
      <c r="I15" s="33"/>
      <c r="J15" s="12"/>
      <c r="K15" s="12"/>
      <c r="L15" s="12"/>
      <c r="M15" s="12"/>
      <c r="N15" s="12"/>
      <c r="O15" s="12"/>
    </row>
    <row r="16" spans="4:15" x14ac:dyDescent="0.25">
      <c r="D16" s="11"/>
      <c r="E16" s="6"/>
    </row>
    <row r="17" spans="4:18" x14ac:dyDescent="0.25">
      <c r="D17" s="11"/>
      <c r="E17" s="6"/>
      <c r="R17" s="72"/>
    </row>
    <row r="18" spans="4:18" x14ac:dyDescent="0.25">
      <c r="D18" s="11"/>
      <c r="E18" s="6"/>
    </row>
    <row r="19" spans="4:18" ht="15.75" x14ac:dyDescent="0.25">
      <c r="D19" s="11"/>
      <c r="E19" s="6"/>
      <c r="G19" s="6"/>
      <c r="H19" s="35" t="s">
        <v>139</v>
      </c>
      <c r="I19" s="10"/>
      <c r="J19" s="10"/>
      <c r="K19" s="10"/>
      <c r="L19" s="10"/>
      <c r="M19" s="10"/>
      <c r="N19" s="10"/>
      <c r="O19" s="10"/>
    </row>
    <row r="20" spans="4:18" x14ac:dyDescent="0.25">
      <c r="D20" s="11"/>
      <c r="E20" s="11"/>
      <c r="G20" s="35"/>
      <c r="H20" s="35" t="s">
        <v>140</v>
      </c>
      <c r="I20" s="13"/>
      <c r="J20" s="13"/>
      <c r="K20" s="13"/>
      <c r="L20" s="13"/>
      <c r="M20" s="13"/>
      <c r="N20" s="13"/>
      <c r="O20" s="13"/>
    </row>
    <row r="21" spans="4:18" x14ac:dyDescent="0.25">
      <c r="D21" s="11"/>
      <c r="E21" s="11"/>
      <c r="G21" s="35"/>
      <c r="H21" s="35" t="s">
        <v>141</v>
      </c>
      <c r="I21" s="52"/>
      <c r="J21" s="52"/>
      <c r="K21" s="52"/>
      <c r="L21" s="52"/>
      <c r="M21" s="52"/>
      <c r="N21" s="52"/>
      <c r="O21" s="52"/>
    </row>
    <row r="27" spans="4:18" x14ac:dyDescent="0.25">
      <c r="H27" s="72"/>
    </row>
    <row r="28" spans="4:18" x14ac:dyDescent="0.25">
      <c r="H28" s="72"/>
    </row>
  </sheetData>
  <mergeCells count="12">
    <mergeCell ref="E2:N2"/>
    <mergeCell ref="N6:O6"/>
    <mergeCell ref="D9:F9"/>
    <mergeCell ref="D10:F10"/>
    <mergeCell ref="D3:M3"/>
    <mergeCell ref="D5:D7"/>
    <mergeCell ref="E5:E7"/>
    <mergeCell ref="F5:F7"/>
    <mergeCell ref="H5:M5"/>
    <mergeCell ref="H6:I6"/>
    <mergeCell ref="J6:K6"/>
    <mergeCell ref="L6:M6"/>
  </mergeCells>
  <phoneticPr fontId="15" type="noConversion"/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Orçamentária</vt:lpstr>
      <vt:lpstr>cronograma</vt:lpstr>
      <vt:lpstr>cronograma!Area_de_impressao</vt:lpstr>
      <vt:lpstr>'Planilha Orçamentária'!Area_de_impressao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</dc:creator>
  <cp:keywords/>
  <dc:description/>
  <cp:lastModifiedBy>Fabiana Rosa</cp:lastModifiedBy>
  <cp:revision/>
  <cp:lastPrinted>2024-03-20T14:23:19Z</cp:lastPrinted>
  <dcterms:created xsi:type="dcterms:W3CDTF">2014-09-30T14:38:19Z</dcterms:created>
  <dcterms:modified xsi:type="dcterms:W3CDTF">2024-03-20T14:24:02Z</dcterms:modified>
  <cp:category/>
  <cp:contentStatus/>
</cp:coreProperties>
</file>