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L:\Direção Administrativa\Compras\PROA\PROA2025\COA\Agencia Central Atendimento 0079 25-5\"/>
    </mc:Choice>
  </mc:AlternateContent>
  <xr:revisionPtr revIDLastSave="0" documentId="8_{E948EFF5-653C-47B9-9E9F-E6001EE3825C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Cargo diurno" sheetId="1" r:id="rId1"/>
    <sheet name="Cargo noturno" sheetId="2" r:id="rId2"/>
    <sheet name="Resumo" sheetId="3" r:id="rId3"/>
  </sheets>
  <externalReferences>
    <externalReference r:id="rId4"/>
    <externalReference r:id="rId5"/>
  </externalReferences>
  <definedNames>
    <definedName name="_xlnm.Print_Area" localSheetId="0">'Cargo diurno'!$A$1:$I$174</definedName>
    <definedName name="_xlnm.Print_Area" localSheetId="1">'Cargo noturno'!$A$1:$I$182</definedName>
    <definedName name="Auxiliar" localSheetId="1">#REF!</definedName>
    <definedName name="Auxiliar">#REF!</definedName>
    <definedName name="CUSTO_VALE_TRANSPORTE" localSheetId="1">#REF!</definedName>
    <definedName name="CUSTO_VALE_TRANSPORTE">#REF!</definedName>
    <definedName name="ecwece4c" localSheetId="1">#REF!</definedName>
    <definedName name="ecwece4c">#REF!</definedName>
    <definedName name="MOMB4">'[1]SERVENTE MANUTENCAO'!$I$144</definedName>
    <definedName name="MONA1" localSheetId="1">#REF!</definedName>
    <definedName name="MONA1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>#REF!</definedName>
    <definedName name="MONA6" localSheetId="1">#REF!</definedName>
    <definedName name="MONA6">#REF!</definedName>
    <definedName name="MONA7" localSheetId="1">#REF!</definedName>
    <definedName name="MONA7">#REF!</definedName>
    <definedName name="MONA8">[2]MECANICO_REFRIGERACAO!$I$138</definedName>
    <definedName name="MONB1" localSheetId="1">#REF!</definedName>
    <definedName name="MONB1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>#REF!</definedName>
    <definedName name="MONB6" localSheetId="1">#REF!</definedName>
    <definedName name="MONB6">#REF!</definedName>
    <definedName name="MONB7" localSheetId="1">#REF!</definedName>
    <definedName name="MONB7">#REF!</definedName>
    <definedName name="MONB8">[2]MECANICO_REFRIGERACAO!$I$144</definedName>
    <definedName name="MONC1" localSheetId="1">#REF!</definedName>
    <definedName name="MONC1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>#REF!</definedName>
    <definedName name="MONC6" localSheetId="1">#REF!</definedName>
    <definedName name="MONC6">#REF!</definedName>
    <definedName name="MONC7" localSheetId="1">#REF!</definedName>
    <definedName name="MONC7">#REF!</definedName>
    <definedName name="MONC8">[2]MECANICO_REFRIGERACAO!$I$148</definedName>
    <definedName name="mont" localSheetId="1">#REF!</definedName>
    <definedName name="mont">#REF!</definedName>
    <definedName name="MONTANTEA" localSheetId="1">#REF!</definedName>
    <definedName name="MONTANTEA">#REF!</definedName>
    <definedName name="MONTANTEA1" localSheetId="1">#REF!</definedName>
    <definedName name="MONTANTEA1">#REF!</definedName>
    <definedName name="MONTANTEA2" localSheetId="1">#REF!</definedName>
    <definedName name="MONTANTEA2">#REF!</definedName>
    <definedName name="MONTANTEB" localSheetId="1">#REF!</definedName>
    <definedName name="MONTANTEB">#REF!</definedName>
    <definedName name="MONTANTEB1" localSheetId="1">#REF!</definedName>
    <definedName name="MONTANTEB1">#REF!</definedName>
    <definedName name="MONTANTEB2" localSheetId="1">#REF!</definedName>
    <definedName name="MONTANTEB2">#REF!</definedName>
    <definedName name="MONTANTEC" localSheetId="1">#REF!</definedName>
    <definedName name="MONTANTEC">#REF!</definedName>
    <definedName name="MONTANTEC1" localSheetId="1">#REF!</definedName>
    <definedName name="MONTANTEC1">#REF!</definedName>
    <definedName name="MONTANTEC2" localSheetId="1">#REF!</definedName>
    <definedName name="MONTANTEC2">#REF!</definedName>
    <definedName name="ok" localSheetId="1">#REF!</definedName>
    <definedName name="ok">#REF!</definedName>
    <definedName name="REMUNERACAO1" localSheetId="1">#REF!</definedName>
    <definedName name="REMUNERACAO1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>#REF!</definedName>
    <definedName name="REMUNERACAO6" localSheetId="1">#REF!</definedName>
    <definedName name="REMUNERACAO6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1">#REF!</definedName>
    <definedName name="TOTAL_MONT_A">#REF!</definedName>
    <definedName name="TOTAL1" localSheetId="1">#REF!</definedName>
    <definedName name="TOTAL1">#REF!</definedName>
    <definedName name="TOTAL2" localSheetId="1">#REF!</definedName>
    <definedName name="TOTAL2">#REF!</definedName>
    <definedName name="VALE_TRANSPORTE" localSheetId="1">#REF!</definedName>
    <definedName name="VALE_TRANSPOR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88" i="2" l="1"/>
  <c r="A89" i="2" s="1"/>
  <c r="A90" i="2" s="1"/>
  <c r="A91" i="2" s="1"/>
  <c r="A92" i="2" s="1"/>
  <c r="A80" i="1" l="1"/>
  <c r="A81" i="1" s="1"/>
  <c r="A82" i="1" s="1"/>
  <c r="A83" i="1" s="1"/>
  <c r="A84" i="1" s="1"/>
  <c r="F95" i="1" l="1"/>
  <c r="F36" i="3" l="1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G3" i="3"/>
  <c r="H180" i="2"/>
  <c r="A180" i="2"/>
  <c r="E154" i="2"/>
  <c r="H153" i="2"/>
  <c r="H156" i="2" s="1"/>
  <c r="D153" i="2" s="1"/>
  <c r="E153" i="2" s="1"/>
  <c r="G153" i="2"/>
  <c r="G156" i="2" s="1"/>
  <c r="D152" i="2" s="1"/>
  <c r="E152" i="2" s="1"/>
  <c r="I127" i="2"/>
  <c r="I170" i="2" s="1"/>
  <c r="F120" i="2"/>
  <c r="I114" i="2" s="1"/>
  <c r="G105" i="2"/>
  <c r="C105" i="2"/>
  <c r="A105" i="2"/>
  <c r="E105" i="2" s="1"/>
  <c r="H104" i="2"/>
  <c r="G101" i="2"/>
  <c r="C101" i="2"/>
  <c r="A101" i="2"/>
  <c r="E101" i="2" s="1"/>
  <c r="G97" i="2"/>
  <c r="C97" i="2"/>
  <c r="A97" i="2"/>
  <c r="E97" i="2" s="1"/>
  <c r="I92" i="2"/>
  <c r="I91" i="2"/>
  <c r="H78" i="2"/>
  <c r="H71" i="2"/>
  <c r="H59" i="2"/>
  <c r="B47" i="2"/>
  <c r="I43" i="2"/>
  <c r="I42" i="2"/>
  <c r="I41" i="2"/>
  <c r="I40" i="2"/>
  <c r="I39" i="2"/>
  <c r="I38" i="2"/>
  <c r="I37" i="2"/>
  <c r="A36" i="2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I31" i="2"/>
  <c r="I30" i="2"/>
  <c r="I29" i="2"/>
  <c r="I28" i="2"/>
  <c r="G11" i="2"/>
  <c r="A6" i="2"/>
  <c r="I5" i="2"/>
  <c r="I35" i="2" s="1"/>
  <c r="G5" i="2"/>
  <c r="H172" i="1"/>
  <c r="A172" i="1"/>
  <c r="E146" i="1"/>
  <c r="H145" i="1"/>
  <c r="H148" i="1" s="1"/>
  <c r="D145" i="1" s="1"/>
  <c r="E145" i="1" s="1"/>
  <c r="G145" i="1"/>
  <c r="G148" i="1" s="1"/>
  <c r="D144" i="1" s="1"/>
  <c r="E144" i="1" s="1"/>
  <c r="F145" i="1"/>
  <c r="F144" i="1"/>
  <c r="F143" i="1"/>
  <c r="I119" i="1"/>
  <c r="I162" i="1" s="1"/>
  <c r="F112" i="1"/>
  <c r="I104" i="1" s="1"/>
  <c r="G97" i="1"/>
  <c r="C97" i="1"/>
  <c r="A97" i="1"/>
  <c r="H96" i="1"/>
  <c r="G93" i="1"/>
  <c r="C93" i="1"/>
  <c r="A93" i="1"/>
  <c r="E93" i="1" s="1"/>
  <c r="F93" i="1" s="1"/>
  <c r="G89" i="1"/>
  <c r="C89" i="1"/>
  <c r="A89" i="1"/>
  <c r="E89" i="1" s="1"/>
  <c r="I84" i="1"/>
  <c r="I83" i="1"/>
  <c r="H70" i="1"/>
  <c r="H63" i="1"/>
  <c r="H51" i="1"/>
  <c r="B39" i="1"/>
  <c r="I38" i="1"/>
  <c r="I37" i="1"/>
  <c r="I36" i="1"/>
  <c r="I35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G11" i="1"/>
  <c r="A6" i="1"/>
  <c r="I5" i="1"/>
  <c r="I31" i="1" s="1"/>
  <c r="I40" i="1" s="1"/>
  <c r="H81" i="1" s="1"/>
  <c r="G5" i="1"/>
  <c r="I112" i="2" l="1"/>
  <c r="I117" i="2" s="1"/>
  <c r="I169" i="2" s="1"/>
  <c r="I45" i="2"/>
  <c r="I44" i="2"/>
  <c r="G36" i="3"/>
  <c r="E97" i="1"/>
  <c r="F97" i="1" s="1"/>
  <c r="H97" i="1" s="1"/>
  <c r="I97" i="1" s="1"/>
  <c r="I79" i="1" s="1"/>
  <c r="H79" i="1" s="1"/>
  <c r="H85" i="1" s="1"/>
  <c r="H93" i="1"/>
  <c r="I93" i="1" s="1"/>
  <c r="I80" i="1" s="1"/>
  <c r="H80" i="1" s="1"/>
  <c r="H81" i="2"/>
  <c r="H82" i="2" s="1"/>
  <c r="H84" i="2" s="1"/>
  <c r="H36" i="1"/>
  <c r="H73" i="1"/>
  <c r="H74" i="1" s="1"/>
  <c r="H76" i="1" s="1"/>
  <c r="H84" i="1"/>
  <c r="I155" i="1"/>
  <c r="A127" i="1"/>
  <c r="I55" i="1"/>
  <c r="I63" i="1" s="1"/>
  <c r="I45" i="1"/>
  <c r="H33" i="1"/>
  <c r="I68" i="1"/>
  <c r="I62" i="1"/>
  <c r="I44" i="1"/>
  <c r="H38" i="1"/>
  <c r="I61" i="1"/>
  <c r="H83" i="1"/>
  <c r="I43" i="1"/>
  <c r="I51" i="1" s="1"/>
  <c r="H39" i="1"/>
  <c r="I60" i="1"/>
  <c r="I50" i="1"/>
  <c r="I49" i="1"/>
  <c r="H37" i="1"/>
  <c r="I58" i="1"/>
  <c r="H34" i="1"/>
  <c r="I69" i="1"/>
  <c r="I59" i="1"/>
  <c r="I67" i="1"/>
  <c r="I70" i="1" s="1"/>
  <c r="I57" i="1"/>
  <c r="I47" i="1"/>
  <c r="I48" i="1"/>
  <c r="I56" i="1"/>
  <c r="I46" i="1"/>
  <c r="A114" i="1"/>
  <c r="H35" i="1"/>
  <c r="H32" i="1"/>
  <c r="I48" i="2"/>
  <c r="F97" i="2"/>
  <c r="H97" i="2" s="1"/>
  <c r="I97" i="2" s="1"/>
  <c r="I90" i="2" s="1"/>
  <c r="H44" i="2"/>
  <c r="I46" i="2"/>
  <c r="H31" i="1"/>
  <c r="H40" i="1" s="1"/>
  <c r="F89" i="1"/>
  <c r="H89" i="1" s="1"/>
  <c r="I89" i="1" s="1"/>
  <c r="I82" i="1" s="1"/>
  <c r="F101" i="2"/>
  <c r="H101" i="2" s="1"/>
  <c r="I101" i="2" s="1"/>
  <c r="I88" i="2" s="1"/>
  <c r="F105" i="2"/>
  <c r="H105" i="2" s="1"/>
  <c r="I105" i="2" s="1"/>
  <c r="I87" i="2" s="1"/>
  <c r="I106" i="1"/>
  <c r="I109" i="1" s="1"/>
  <c r="I73" i="1" l="1"/>
  <c r="I74" i="1" s="1"/>
  <c r="F114" i="1" s="1"/>
  <c r="H41" i="2"/>
  <c r="H89" i="2"/>
  <c r="H46" i="2"/>
  <c r="H42" i="2"/>
  <c r="H88" i="2"/>
  <c r="I161" i="1"/>
  <c r="I133" i="2"/>
  <c r="I120" i="2"/>
  <c r="H90" i="2"/>
  <c r="I158" i="1"/>
  <c r="E114" i="1"/>
  <c r="E127" i="1"/>
  <c r="H37" i="2"/>
  <c r="C114" i="1"/>
  <c r="C127" i="1"/>
  <c r="D114" i="1"/>
  <c r="D127" i="1"/>
  <c r="I125" i="1"/>
  <c r="I112" i="1"/>
  <c r="H82" i="1"/>
  <c r="H43" i="2"/>
  <c r="I70" i="2"/>
  <c r="I52" i="2"/>
  <c r="H38" i="2"/>
  <c r="A122" i="2"/>
  <c r="I69" i="2"/>
  <c r="I51" i="2"/>
  <c r="I59" i="2" s="1"/>
  <c r="I163" i="2"/>
  <c r="H92" i="2"/>
  <c r="I68" i="2"/>
  <c r="I58" i="2"/>
  <c r="H40" i="2"/>
  <c r="H36" i="2"/>
  <c r="I77" i="2"/>
  <c r="I67" i="2"/>
  <c r="I57" i="2"/>
  <c r="I75" i="2"/>
  <c r="I78" i="2" s="1"/>
  <c r="I55" i="2"/>
  <c r="I76" i="2"/>
  <c r="I66" i="2"/>
  <c r="I56" i="2"/>
  <c r="H47" i="2"/>
  <c r="I65" i="2"/>
  <c r="I64" i="2"/>
  <c r="I54" i="2"/>
  <c r="A135" i="2"/>
  <c r="I81" i="2"/>
  <c r="I82" i="2" s="1"/>
  <c r="I63" i="2"/>
  <c r="I71" i="2" s="1"/>
  <c r="I53" i="2"/>
  <c r="H39" i="2"/>
  <c r="H87" i="2"/>
  <c r="H93" i="2" s="1"/>
  <c r="I93" i="2"/>
  <c r="H35" i="2"/>
  <c r="H48" i="2" s="1"/>
  <c r="H99" i="1"/>
  <c r="I85" i="1"/>
  <c r="H91" i="2"/>
  <c r="H45" i="2"/>
  <c r="F127" i="1" l="1"/>
  <c r="I156" i="1"/>
  <c r="I76" i="1"/>
  <c r="I99" i="1" s="1"/>
  <c r="A143" i="1" s="1"/>
  <c r="E135" i="2"/>
  <c r="E122" i="2"/>
  <c r="I166" i="2"/>
  <c r="G135" i="2"/>
  <c r="G122" i="2"/>
  <c r="I165" i="2"/>
  <c r="I164" i="2"/>
  <c r="C122" i="2"/>
  <c r="I84" i="2"/>
  <c r="I107" i="2" s="1"/>
  <c r="A151" i="2" s="1"/>
  <c r="C135" i="2"/>
  <c r="G114" i="1"/>
  <c r="H114" i="1" s="1"/>
  <c r="I114" i="1" s="1"/>
  <c r="G127" i="1"/>
  <c r="H127" i="1" s="1"/>
  <c r="I127" i="1" s="1"/>
  <c r="I157" i="1"/>
  <c r="D135" i="2"/>
  <c r="D122" i="2"/>
  <c r="F135" i="2"/>
  <c r="F122" i="2"/>
  <c r="H107" i="2"/>
  <c r="H135" i="2" l="1"/>
  <c r="I135" i="2" s="1"/>
  <c r="H122" i="2"/>
  <c r="I122" i="2" s="1"/>
  <c r="H115" i="2" s="1"/>
  <c r="H118" i="1"/>
  <c r="H117" i="1"/>
  <c r="H119" i="1" s="1"/>
  <c r="G125" i="1"/>
  <c r="I122" i="1" s="1"/>
  <c r="H126" i="2"/>
  <c r="G133" i="2"/>
  <c r="I130" i="2" s="1"/>
  <c r="H125" i="2"/>
  <c r="H108" i="1"/>
  <c r="H107" i="1"/>
  <c r="G112" i="1"/>
  <c r="H105" i="1"/>
  <c r="H103" i="1"/>
  <c r="H104" i="1"/>
  <c r="H106" i="1"/>
  <c r="H114" i="2"/>
  <c r="G120" i="2"/>
  <c r="H113" i="2"/>
  <c r="H111" i="2"/>
  <c r="H116" i="2"/>
  <c r="H112" i="2"/>
  <c r="H127" i="2" l="1"/>
  <c r="I123" i="1"/>
  <c r="H122" i="1"/>
  <c r="H123" i="1" s="1"/>
  <c r="H117" i="2"/>
  <c r="I131" i="2"/>
  <c r="H130" i="2"/>
  <c r="H131" i="2" s="1"/>
  <c r="H109" i="1"/>
  <c r="H129" i="1" s="1"/>
  <c r="I171" i="2" l="1"/>
  <c r="I137" i="2"/>
  <c r="C151" i="2" s="1"/>
  <c r="D151" i="2" s="1"/>
  <c r="H137" i="2"/>
  <c r="I163" i="1"/>
  <c r="I129" i="1"/>
  <c r="C143" i="1" s="1"/>
  <c r="D143" i="1" s="1"/>
  <c r="I172" i="2" l="1"/>
  <c r="I133" i="1"/>
  <c r="I135" i="1"/>
  <c r="H135" i="1" s="1"/>
  <c r="I134" i="1"/>
  <c r="H134" i="1" s="1"/>
  <c r="I136" i="1"/>
  <c r="H136" i="1" s="1"/>
  <c r="I137" i="1"/>
  <c r="H137" i="1" s="1"/>
  <c r="I164" i="1"/>
  <c r="I143" i="2"/>
  <c r="H143" i="2" s="1"/>
  <c r="I142" i="2"/>
  <c r="H142" i="2" s="1"/>
  <c r="I145" i="2"/>
  <c r="H145" i="2" s="1"/>
  <c r="I141" i="2"/>
  <c r="I144" i="2"/>
  <c r="H144" i="2" s="1"/>
  <c r="I146" i="2" l="1"/>
  <c r="H141" i="2"/>
  <c r="H146" i="2" s="1"/>
  <c r="H159" i="2" s="1"/>
  <c r="I138" i="1"/>
  <c r="H133" i="1"/>
  <c r="H138" i="1" s="1"/>
  <c r="H151" i="1" s="1"/>
  <c r="I167" i="1" l="1"/>
  <c r="I151" i="1"/>
  <c r="I168" i="1"/>
  <c r="G172" i="1" s="1"/>
  <c r="I176" i="2"/>
  <c r="G180" i="2" s="1"/>
  <c r="I175" i="2"/>
  <c r="I159" i="2"/>
  <c r="H167" i="1" l="1"/>
  <c r="H168" i="1" s="1"/>
  <c r="I180" i="2"/>
  <c r="I182" i="2" s="1"/>
  <c r="H169" i="2"/>
  <c r="H170" i="2"/>
  <c r="H163" i="2"/>
  <c r="H164" i="2"/>
  <c r="H165" i="2"/>
  <c r="H171" i="2"/>
  <c r="H175" i="2"/>
  <c r="H176" i="2" s="1"/>
  <c r="I172" i="1"/>
  <c r="I174" i="1" s="1"/>
  <c r="H162" i="1"/>
  <c r="H155" i="1"/>
  <c r="H156" i="1"/>
  <c r="H161" i="1"/>
  <c r="H157" i="1"/>
  <c r="H163" i="1"/>
  <c r="H158" i="1" l="1"/>
  <c r="H164" i="1"/>
  <c r="H166" i="2"/>
  <c r="H17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0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0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0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16.232 DE 16/12/2024 - https://www.legisweb.com.br/legislacao/?id=470474 -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1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1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1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16040 DE 20/11/2023 - https://www.diariooficial.rs.gov.br/materia?id=927337 -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28" authorId="0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29" authorId="0" shapeId="0" xr:uid="{00000000-0006-0000-0100-00001D000000}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0" authorId="0" shapeId="0" xr:uid="{00000000-0006-0000-0100-00001E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1" authorId="0" shapeId="0" xr:uid="{00000000-0006-0000-0100-00001F000000}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<sst xmlns="http://schemas.openxmlformats.org/spreadsheetml/2006/main" count="522" uniqueCount="202">
  <si>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</si>
  <si>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</si>
  <si>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</si>
  <si>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</si>
  <si>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</si>
  <si>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</si>
  <si>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</si>
  <si>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</si>
  <si>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</si>
  <si>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</si>
  <si>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</si>
  <si>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</si>
  <si>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</si>
  <si>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</si>
  <si>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</si>
  <si>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</si>
  <si>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</si>
  <si>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</si>
  <si>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</si>
  <si>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</si>
  <si>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</si>
  <si>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</si>
  <si>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</si>
  <si>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r>
      <rPr>
        <sz val="8"/>
        <color rgb="FF000000"/>
        <rFont val="Calibri"/>
        <family val="2"/>
        <charset val="1"/>
      </rPr>
      <t xml:space="preserve">Outros benefícios que refletem na planilha de custos, caso constem na CCT.                                     Obs.: PARA POSTOS REFERENTE A CCT DA SINDASSEIO E SEEAC (LIMPEZA E OUTROS), UTILIZAR ESTE CAMPO PARA O </t>
    </r>
    <r>
      <rPr>
        <b/>
        <sz val="10"/>
        <color rgb="FFFF0000"/>
        <rFont val="Calibri"/>
        <family val="2"/>
        <charset val="1"/>
      </rPr>
      <t>PLANO DE BENEFÍCIO SOCIAL FAMILIAR.</t>
    </r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</si>
  <si>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</si>
  <si>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</si>
  <si>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</si>
  <si>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</si>
  <si>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</si>
  <si>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</si>
  <si>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</si>
  <si>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</si>
  <si>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</si>
  <si>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</si>
  <si>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</si>
  <si>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</si>
  <si>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</si>
  <si>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</si>
  <si>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</si>
  <si>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</si>
  <si>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</si>
  <si>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</si>
  <si>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</si>
  <si>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</si>
  <si>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</si>
  <si>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</si>
  <si>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</si>
  <si>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</si>
  <si>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</si>
  <si>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</si>
  <si>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</si>
  <si>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</si>
  <si>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</si>
  <si>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</si>
  <si>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</si>
  <si>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</si>
  <si>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</si>
  <si>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</si>
  <si>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</si>
  <si>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</si>
  <si>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</si>
  <si>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</si>
  <si>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</si>
  <si>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</si>
  <si>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</si>
  <si>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</si>
  <si>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</si>
  <si>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</si>
  <si>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</si>
  <si>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</si>
  <si>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</si>
  <si>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</si>
  <si>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</si>
  <si>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</si>
  <si>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</si>
  <si>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</si>
  <si>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</si>
  <si>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</si>
  <si>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</si>
  <si>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</si>
  <si>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</si>
  <si>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</si>
  <si>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</si>
  <si>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</si>
  <si>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</si>
  <si>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</si>
  <si>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</si>
  <si>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</si>
  <si>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</si>
  <si>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</si>
  <si>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</si>
  <si>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</si>
  <si>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</si>
  <si>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</si>
  <si>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</si>
  <si>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</si>
  <si>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</si>
  <si>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</si>
  <si>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</si>
  <si>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</si>
  <si>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</si>
  <si>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</si>
  <si>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</si>
  <si>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</si>
  <si>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</si>
  <si>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</si>
  <si>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</si>
  <si>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</si>
  <si>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</si>
  <si>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</si>
  <si>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</si>
  <si>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</si>
  <si>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</si>
  <si>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</si>
  <si>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</si>
  <si>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</si>
  <si>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</si>
  <si>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</si>
  <si>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</si>
  <si>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</si>
  <si>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</si>
  <si>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</si>
  <si>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</si>
  <si>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</si>
  <si>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</si>
  <si>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</si>
  <si>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</si>
  <si>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</si>
  <si>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</si>
  <si>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</si>
  <si>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</si>
  <si>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</si>
  <si>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</si>
  <si>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</si>
  <si>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</si>
  <si>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</si>
  <si>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</si>
  <si>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</si>
  <si>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</si>
  <si>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</si>
  <si>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</si>
  <si>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</si>
  <si>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</si>
  <si>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</si>
  <si>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</si>
  <si>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</si>
  <si>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</si>
  <si>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</si>
  <si>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</si>
  <si>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</si>
  <si>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</si>
  <si>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</si>
  <si>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</si>
  <si>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</si>
  <si>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</si>
  <si>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</si>
  <si>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</si>
  <si>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</si>
  <si>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</si>
  <si>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</si>
  <si>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</si>
  <si>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</si>
  <si>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</si>
  <si>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</si>
  <si>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</si>
  <si>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</si>
  <si>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</si>
  <si>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</si>
  <si>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</si>
  <si>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</si>
  <si>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</si>
  <si>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</si>
  <si>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</si>
  <si>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</si>
  <si>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</si>
  <si>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</si>
  <si>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</si>
  <si>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</si>
  <si>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</si>
  <si>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</si>
  <si>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</si>
  <si>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</si>
  <si>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</si>
  <si>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</si>
  <si>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</si>
  <si>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</si>
  <si>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</si>
  <si>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</si>
  <si>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Quadro Resumo Mensal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</si>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</sst>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3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b/>
      <sz val="10"/>
      <color rgb="FFFF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30" fillId="0" borderId="0" applyBorder="0" applyProtection="0"/>
    <xf numFmtId="0" fontId="30" fillId="0" borderId="0"/>
    <xf numFmtId="0" fontId="30" fillId="0" borderId="0"/>
    <xf numFmtId="0" fontId="30" fillId="0" borderId="0"/>
    <xf numFmtId="9" fontId="30" fillId="0" borderId="0" applyBorder="0" applyProtection="0"/>
  </cellStyleXfs>
  <cellXfs count="151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5" fontId="14" fillId="7" borderId="1" xfId="0" applyNumberFormat="1" applyFont="1" applyFill="1" applyBorder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5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4" fillId="10" borderId="1" xfId="0" applyNumberFormat="1" applyFont="1" applyFill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0" fontId="30" fillId="0" borderId="0" xfId="4"/>
    <xf numFmtId="0" fontId="28" fillId="12" borderId="1" xfId="4" applyFont="1" applyFill="1" applyBorder="1" applyAlignment="1">
      <alignment horizontal="center" vertical="center" wrapText="1"/>
    </xf>
    <xf numFmtId="0" fontId="27" fillId="12" borderId="1" xfId="4" applyFont="1" applyFill="1" applyBorder="1" applyAlignment="1">
      <alignment horizontal="center" vertical="center" wrapText="1"/>
    </xf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30" fillId="0" borderId="1" xfId="4" applyNumberFormat="1" applyBorder="1"/>
    <xf numFmtId="0" fontId="30" fillId="0" borderId="1" xfId="4" applyBorder="1" applyAlignment="1">
      <alignment horizontal="center"/>
    </xf>
    <xf numFmtId="0" fontId="27" fillId="0" borderId="1" xfId="4" applyFont="1" applyBorder="1" applyAlignment="1">
      <alignment horizontal="center"/>
    </xf>
    <xf numFmtId="164" fontId="27" fillId="0" borderId="1" xfId="4" applyNumberFormat="1" applyFont="1" applyBorder="1"/>
    <xf numFmtId="170" fontId="30" fillId="0" borderId="0" xfId="4" applyNumberFormat="1"/>
    <xf numFmtId="0" fontId="29" fillId="0" borderId="0" xfId="4" applyFont="1"/>
    <xf numFmtId="0" fontId="2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right" vertical="center" wrapText="1"/>
    </xf>
    <xf numFmtId="0" fontId="14" fillId="3" borderId="7" xfId="0" applyFont="1" applyFill="1" applyBorder="1" applyAlignment="1">
      <alignment horizontal="right" vertical="center" wrapText="1"/>
    </xf>
    <xf numFmtId="0" fontId="14" fillId="3" borderId="7" xfId="0" applyFont="1" applyFill="1" applyBorder="1" applyAlignment="1">
      <alignment horizontal="left" vertical="center" wrapText="1"/>
    </xf>
    <xf numFmtId="0" fontId="14" fillId="3" borderId="10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7" fillId="11" borderId="1" xfId="4" applyFont="1" applyFill="1" applyBorder="1" applyAlignment="1">
      <alignment horizontal="center"/>
    </xf>
    <xf numFmtId="0" fontId="27" fillId="0" borderId="1" xfId="4" applyFont="1" applyBorder="1" applyAlignment="1">
      <alignment horizontal="right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4"/>
  <sheetViews>
    <sheetView tabSelected="1" view="pageBreakPreview" topLeftCell="A4" zoomScale="130" zoomScaleNormal="130" zoomScaleSheetLayoutView="130" zoomScalePageLayoutView="130" workbookViewId="0">
      <selection activeCell="I27" sqref="I27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2" t="s">
        <v>0</v>
      </c>
      <c r="B1" s="92"/>
      <c r="C1" s="92"/>
      <c r="D1" s="92"/>
      <c r="E1" s="92"/>
      <c r="F1" s="92"/>
      <c r="G1" s="92"/>
      <c r="H1" s="92"/>
      <c r="I1" s="92"/>
      <c r="K1" s="4"/>
    </row>
    <row r="2" spans="1:11" ht="22.5" customHeight="1" x14ac:dyDescent="0.25">
      <c r="A2" s="92" t="s">
        <v>1</v>
      </c>
      <c r="B2" s="92"/>
      <c r="C2" s="93"/>
      <c r="D2" s="93"/>
      <c r="E2" s="94" t="s">
        <v>2</v>
      </c>
      <c r="F2" s="94"/>
      <c r="G2" s="94"/>
      <c r="H2" s="94"/>
      <c r="I2" s="94"/>
    </row>
    <row r="3" spans="1:11" ht="11.25" customHeight="1" x14ac:dyDescent="0.25">
      <c r="A3" s="92" t="s">
        <v>3</v>
      </c>
      <c r="B3" s="92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5" t="s">
        <v>5</v>
      </c>
      <c r="B5" s="95"/>
      <c r="C5" s="95"/>
      <c r="D5" s="96"/>
      <c r="E5" s="96"/>
      <c r="F5" s="96"/>
      <c r="G5" s="97" t="str">
        <f>IF(D6="12x36","Regime de trabalho:","Quantidade de HORAS/MÊS")</f>
        <v>Quantidade de HORAS/MÊS</v>
      </c>
      <c r="H5" s="97"/>
      <c r="I5" s="98">
        <f>IF(D6="12x36",D6,5*D6)</f>
        <v>0</v>
      </c>
    </row>
    <row r="6" spans="1:11" ht="18.75" customHeight="1" x14ac:dyDescent="0.25">
      <c r="A6" s="95" t="str">
        <f>IF(D6="12x36","Regime de trabalho:","Regime de trabalho (horas semanais):")</f>
        <v>Regime de trabalho (horas semanais):</v>
      </c>
      <c r="B6" s="95"/>
      <c r="C6" s="95"/>
      <c r="D6" s="95"/>
      <c r="E6" s="95"/>
      <c r="F6" s="95"/>
      <c r="G6" s="97"/>
      <c r="H6" s="97"/>
      <c r="I6" s="98"/>
    </row>
    <row r="7" spans="1:11" ht="22.5" customHeight="1" x14ac:dyDescent="0.25">
      <c r="A7" s="95" t="s">
        <v>6</v>
      </c>
      <c r="B7" s="95"/>
      <c r="C7" s="95"/>
      <c r="D7" s="99"/>
      <c r="E7" s="99"/>
      <c r="F7" s="99"/>
      <c r="G7" s="100" t="s">
        <v>7</v>
      </c>
      <c r="H7" s="100"/>
      <c r="I7" s="101"/>
    </row>
    <row r="8" spans="1:11" ht="22.5" customHeight="1" x14ac:dyDescent="0.25">
      <c r="A8" s="95" t="s">
        <v>8</v>
      </c>
      <c r="B8" s="95"/>
      <c r="C8" s="95"/>
      <c r="D8" s="99"/>
      <c r="E8" s="99"/>
      <c r="F8" s="99"/>
      <c r="G8" s="100"/>
      <c r="H8" s="100"/>
      <c r="I8" s="101"/>
    </row>
    <row r="9" spans="1:11" ht="24.75" customHeight="1" x14ac:dyDescent="0.25">
      <c r="A9" s="95" t="s">
        <v>9</v>
      </c>
      <c r="B9" s="95"/>
      <c r="C9" s="95"/>
      <c r="D9" s="95"/>
      <c r="E9" s="95"/>
      <c r="F9" s="95"/>
      <c r="G9" s="100" t="s">
        <v>10</v>
      </c>
      <c r="H9" s="100"/>
      <c r="I9" s="9" t="s">
        <v>11</v>
      </c>
    </row>
    <row r="10" spans="1:11" ht="32.25" customHeight="1" x14ac:dyDescent="0.25">
      <c r="A10" s="102" t="s">
        <v>12</v>
      </c>
      <c r="B10" s="102"/>
      <c r="C10" s="102"/>
      <c r="D10" s="102"/>
      <c r="E10" s="102"/>
      <c r="F10" s="102"/>
      <c r="G10" s="8" t="s">
        <v>13</v>
      </c>
      <c r="H10" s="10"/>
      <c r="I10" s="11"/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>
        <f>D9</f>
        <v>0</v>
      </c>
      <c r="H11" s="10" t="s">
        <v>15</v>
      </c>
      <c r="I11" s="13"/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/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/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/>
    </row>
    <row r="15" spans="1:11" ht="11.25" customHeight="1" x14ac:dyDescent="0.25">
      <c r="A15" s="103" t="s">
        <v>21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/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</v>
      </c>
      <c r="I16" s="14"/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/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05" t="s">
        <v>23</v>
      </c>
      <c r="B21" s="105"/>
      <c r="C21" s="105"/>
      <c r="D21" s="105"/>
      <c r="E21" s="105"/>
      <c r="F21" s="105"/>
      <c r="G21" s="15" t="s">
        <v>17</v>
      </c>
      <c r="H21" s="15" t="s">
        <v>24</v>
      </c>
      <c r="I21" s="16"/>
    </row>
    <row r="22" spans="1:9" ht="22.5" customHeight="1" x14ac:dyDescent="0.25">
      <c r="A22" s="106" t="s">
        <v>25</v>
      </c>
      <c r="B22" s="106"/>
      <c r="C22" s="106"/>
      <c r="D22" s="106"/>
      <c r="E22" s="106"/>
      <c r="F22" s="106"/>
      <c r="G22" s="15"/>
      <c r="H22" s="15" t="s">
        <v>26</v>
      </c>
      <c r="I22" s="18" t="s">
        <v>11</v>
      </c>
    </row>
    <row r="23" spans="1:9" ht="34.5" customHeight="1" x14ac:dyDescent="0.25">
      <c r="A23" s="106" t="s">
        <v>27</v>
      </c>
      <c r="B23" s="106"/>
      <c r="C23" s="106"/>
      <c r="D23" s="106"/>
      <c r="E23" s="106"/>
      <c r="F23" s="106"/>
      <c r="G23" s="10"/>
      <c r="H23" s="10" t="s">
        <v>28</v>
      </c>
      <c r="I23" s="11"/>
    </row>
    <row r="24" spans="1:9" ht="15" customHeight="1" x14ac:dyDescent="0.25">
      <c r="A24" s="106" t="s">
        <v>29</v>
      </c>
      <c r="B24" s="106"/>
      <c r="C24" s="106"/>
      <c r="D24" s="106"/>
      <c r="E24" s="106"/>
      <c r="F24" s="106"/>
      <c r="G24" s="15"/>
      <c r="H24" s="19" t="s">
        <v>30</v>
      </c>
      <c r="I24" s="20" t="s">
        <v>11</v>
      </c>
    </row>
    <row r="25" spans="1:9" ht="15" customHeight="1" x14ac:dyDescent="0.25">
      <c r="A25" s="106"/>
      <c r="B25" s="106"/>
      <c r="C25" s="106"/>
      <c r="D25" s="106"/>
      <c r="E25" s="106"/>
      <c r="F25" s="106"/>
      <c r="G25" s="15"/>
      <c r="H25" s="21" t="s">
        <v>31</v>
      </c>
      <c r="I25" s="9" t="s">
        <v>11</v>
      </c>
    </row>
    <row r="26" spans="1:9" ht="26.25" customHeight="1" x14ac:dyDescent="0.25">
      <c r="A26" s="106" t="s">
        <v>32</v>
      </c>
      <c r="B26" s="106"/>
      <c r="C26" s="106"/>
      <c r="D26" s="106"/>
      <c r="E26" s="106"/>
      <c r="F26" s="106"/>
      <c r="G26" s="15"/>
      <c r="H26" s="10" t="s">
        <v>30</v>
      </c>
      <c r="I26" s="20" t="s">
        <v>11</v>
      </c>
    </row>
    <row r="27" spans="1:9" ht="35.25" customHeight="1" x14ac:dyDescent="0.25">
      <c r="A27" s="106" t="s">
        <v>33</v>
      </c>
      <c r="B27" s="106"/>
      <c r="C27" s="106"/>
      <c r="D27" s="106"/>
      <c r="E27" s="106"/>
      <c r="F27" s="106"/>
      <c r="G27" s="10"/>
      <c r="H27" s="8" t="s">
        <v>26</v>
      </c>
      <c r="I27" s="9"/>
    </row>
    <row r="28" spans="1:9" ht="4.5" customHeight="1" x14ac:dyDescent="0.25"/>
    <row r="29" spans="1:9" ht="17.25" customHeight="1" x14ac:dyDescent="0.25">
      <c r="A29" s="107" t="s">
        <v>34</v>
      </c>
      <c r="B29" s="107"/>
      <c r="C29" s="107"/>
      <c r="D29" s="107"/>
      <c r="E29" s="107"/>
      <c r="F29" s="107"/>
      <c r="G29" s="107"/>
      <c r="H29" s="107"/>
      <c r="I29" s="107"/>
    </row>
    <row r="30" spans="1:9" ht="33.75" customHeight="1" x14ac:dyDescent="0.25">
      <c r="A30" s="22" t="s">
        <v>35</v>
      </c>
      <c r="B30" s="108" t="s">
        <v>36</v>
      </c>
      <c r="C30" s="108"/>
      <c r="D30" s="108"/>
      <c r="E30" s="108"/>
      <c r="F30" s="108"/>
      <c r="G30" s="108"/>
      <c r="H30" s="22" t="s">
        <v>37</v>
      </c>
      <c r="I30" s="22" t="s">
        <v>38</v>
      </c>
    </row>
    <row r="31" spans="1:9" ht="15" customHeight="1" x14ac:dyDescent="0.25">
      <c r="A31" s="17">
        <v>1</v>
      </c>
      <c r="B31" s="99" t="s">
        <v>39</v>
      </c>
      <c r="C31" s="99"/>
      <c r="D31" s="99"/>
      <c r="E31" s="99"/>
      <c r="F31" s="99"/>
      <c r="G31" s="99"/>
      <c r="H31" s="23" t="e">
        <f t="shared" ref="H31:H39" si="0">I31/$I$40</f>
        <v>#DIV/0!</v>
      </c>
      <c r="I31" s="24" t="e">
        <f>IF(D6="12x36",I10,I10/H10*I5)</f>
        <v>#DIV/0!</v>
      </c>
    </row>
    <row r="32" spans="1:9" ht="15" customHeight="1" x14ac:dyDescent="0.25">
      <c r="A32" s="17">
        <f t="shared" ref="A32:A39" si="1">A31+1</f>
        <v>2</v>
      </c>
      <c r="B32" s="99" t="s">
        <v>40</v>
      </c>
      <c r="C32" s="99"/>
      <c r="D32" s="99"/>
      <c r="E32" s="99"/>
      <c r="F32" s="99"/>
      <c r="G32" s="99"/>
      <c r="H32" s="23" t="e">
        <f t="shared" si="0"/>
        <v>#DIV/0!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9" t="s">
        <v>41</v>
      </c>
      <c r="C33" s="99"/>
      <c r="D33" s="99"/>
      <c r="E33" s="99"/>
      <c r="F33" s="99"/>
      <c r="G33" s="99"/>
      <c r="H33" s="23" t="e">
        <f t="shared" si="0"/>
        <v>#DIV/0!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9" t="s">
        <v>42</v>
      </c>
      <c r="C34" s="99"/>
      <c r="D34" s="99"/>
      <c r="E34" s="99"/>
      <c r="F34" s="99"/>
      <c r="G34" s="99"/>
      <c r="H34" s="23" t="e">
        <f t="shared" si="0"/>
        <v>#DIV/0!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9" t="s">
        <v>43</v>
      </c>
      <c r="C35" s="99"/>
      <c r="D35" s="99"/>
      <c r="E35" s="99"/>
      <c r="F35" s="99"/>
      <c r="G35" s="99"/>
      <c r="H35" s="23" t="e">
        <f t="shared" si="0"/>
        <v>#DIV/0!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9" t="s">
        <v>195</v>
      </c>
      <c r="C36" s="99"/>
      <c r="D36" s="99"/>
      <c r="E36" s="99"/>
      <c r="F36" s="99"/>
      <c r="G36" s="99"/>
      <c r="H36" s="23" t="e">
        <f t="shared" si="0"/>
        <v>#DIV/0!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9" t="s">
        <v>44</v>
      </c>
      <c r="C37" s="99"/>
      <c r="D37" s="99"/>
      <c r="E37" s="99"/>
      <c r="F37" s="99"/>
      <c r="G37" s="99"/>
      <c r="H37" s="23" t="e">
        <f t="shared" si="0"/>
        <v>#DIV/0!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9" t="s">
        <v>45</v>
      </c>
      <c r="C38" s="99"/>
      <c r="D38" s="99"/>
      <c r="E38" s="99"/>
      <c r="F38" s="99"/>
      <c r="G38" s="99"/>
      <c r="H38" s="23" t="e">
        <f t="shared" si="0"/>
        <v>#DIV/0!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09" t="str">
        <f>IF(D6="12x36","Para postos 12x36 os feriados são considerados compensados, conforme parágrafo único, Art. 59-A da CLT","Outros")</f>
        <v>Outros</v>
      </c>
      <c r="C39" s="109"/>
      <c r="D39" s="109"/>
      <c r="E39" s="109"/>
      <c r="F39" s="109"/>
      <c r="G39" s="109"/>
      <c r="H39" s="23" t="e">
        <f t="shared" si="0"/>
        <v>#DIV/0!</v>
      </c>
      <c r="I39" s="24">
        <v>0</v>
      </c>
    </row>
    <row r="40" spans="1:10" s="28" customFormat="1" ht="15" customHeight="1" x14ac:dyDescent="0.25">
      <c r="A40" s="110" t="s">
        <v>46</v>
      </c>
      <c r="B40" s="110"/>
      <c r="C40" s="110"/>
      <c r="D40" s="110"/>
      <c r="E40" s="110"/>
      <c r="F40" s="110"/>
      <c r="G40" s="110"/>
      <c r="H40" s="25" t="e">
        <f>SUM(H31:H39)</f>
        <v>#DIV/0!</v>
      </c>
      <c r="I40" s="26" t="e">
        <f>SUM(I31:I39)</f>
        <v>#DIV/0!</v>
      </c>
      <c r="J40" s="27"/>
    </row>
    <row r="41" spans="1:10" ht="4.5" customHeight="1" x14ac:dyDescent="0.25"/>
    <row r="42" spans="1:10" ht="33.75" customHeight="1" x14ac:dyDescent="0.25">
      <c r="A42" s="22" t="s">
        <v>47</v>
      </c>
      <c r="B42" s="108" t="s">
        <v>48</v>
      </c>
      <c r="C42" s="108"/>
      <c r="D42" s="108"/>
      <c r="E42" s="108"/>
      <c r="F42" s="108"/>
      <c r="G42" s="108"/>
      <c r="H42" s="22" t="s">
        <v>37</v>
      </c>
      <c r="I42" s="22" t="s">
        <v>38</v>
      </c>
    </row>
    <row r="43" spans="1:10" ht="15" customHeight="1" x14ac:dyDescent="0.25">
      <c r="A43" s="17">
        <v>1</v>
      </c>
      <c r="B43" s="99" t="s">
        <v>49</v>
      </c>
      <c r="C43" s="99"/>
      <c r="D43" s="99"/>
      <c r="E43" s="99"/>
      <c r="F43" s="99"/>
      <c r="G43" s="99"/>
      <c r="H43" s="23">
        <v>0.2</v>
      </c>
      <c r="I43" s="24" t="e">
        <f t="shared" ref="I43:I50" si="2">$I$40*H43</f>
        <v>#DIV/0!</v>
      </c>
    </row>
    <row r="44" spans="1:10" ht="15" customHeight="1" x14ac:dyDescent="0.25">
      <c r="A44" s="17">
        <v>2</v>
      </c>
      <c r="B44" s="99" t="s">
        <v>50</v>
      </c>
      <c r="C44" s="99"/>
      <c r="D44" s="99"/>
      <c r="E44" s="99"/>
      <c r="F44" s="99"/>
      <c r="G44" s="99"/>
      <c r="H44" s="23">
        <v>1.4999999999999999E-2</v>
      </c>
      <c r="I44" s="24" t="e">
        <f t="shared" si="2"/>
        <v>#DIV/0!</v>
      </c>
    </row>
    <row r="45" spans="1:10" ht="15" customHeight="1" x14ac:dyDescent="0.25">
      <c r="A45" s="17">
        <v>3</v>
      </c>
      <c r="B45" s="99" t="s">
        <v>51</v>
      </c>
      <c r="C45" s="99"/>
      <c r="D45" s="99"/>
      <c r="E45" s="99"/>
      <c r="F45" s="99"/>
      <c r="G45" s="99"/>
      <c r="H45" s="23">
        <v>0.01</v>
      </c>
      <c r="I45" s="24" t="e">
        <f t="shared" si="2"/>
        <v>#DIV/0!</v>
      </c>
    </row>
    <row r="46" spans="1:10" ht="15" customHeight="1" x14ac:dyDescent="0.25">
      <c r="A46" s="17">
        <v>4</v>
      </c>
      <c r="B46" s="99" t="s">
        <v>52</v>
      </c>
      <c r="C46" s="99"/>
      <c r="D46" s="99"/>
      <c r="E46" s="99"/>
      <c r="F46" s="99"/>
      <c r="G46" s="99"/>
      <c r="H46" s="23">
        <v>2E-3</v>
      </c>
      <c r="I46" s="24" t="e">
        <f t="shared" si="2"/>
        <v>#DIV/0!</v>
      </c>
    </row>
    <row r="47" spans="1:10" ht="15" customHeight="1" x14ac:dyDescent="0.25">
      <c r="A47" s="17">
        <v>5</v>
      </c>
      <c r="B47" s="99" t="s">
        <v>53</v>
      </c>
      <c r="C47" s="99"/>
      <c r="D47" s="99"/>
      <c r="E47" s="99"/>
      <c r="F47" s="99"/>
      <c r="G47" s="99"/>
      <c r="H47" s="23">
        <v>2.5000000000000001E-2</v>
      </c>
      <c r="I47" s="24" t="e">
        <f t="shared" si="2"/>
        <v>#DIV/0!</v>
      </c>
    </row>
    <row r="48" spans="1:10" ht="15" customHeight="1" x14ac:dyDescent="0.25">
      <c r="A48" s="17">
        <v>6</v>
      </c>
      <c r="B48" s="99" t="s">
        <v>54</v>
      </c>
      <c r="C48" s="99"/>
      <c r="D48" s="99"/>
      <c r="E48" s="99"/>
      <c r="F48" s="99"/>
      <c r="G48" s="99"/>
      <c r="H48" s="23">
        <v>0.08</v>
      </c>
      <c r="I48" s="24" t="e">
        <f t="shared" si="2"/>
        <v>#DIV/0!</v>
      </c>
    </row>
    <row r="49" spans="1:10" ht="15" customHeight="1" x14ac:dyDescent="0.25">
      <c r="A49" s="17">
        <v>7</v>
      </c>
      <c r="B49" s="99" t="s">
        <v>55</v>
      </c>
      <c r="C49" s="99"/>
      <c r="D49" s="99"/>
      <c r="E49" s="99"/>
      <c r="F49" s="99"/>
      <c r="G49" s="99"/>
      <c r="H49" s="23">
        <v>0.03</v>
      </c>
      <c r="I49" s="24" t="e">
        <f t="shared" si="2"/>
        <v>#DIV/0!</v>
      </c>
    </row>
    <row r="50" spans="1:10" ht="15" customHeight="1" x14ac:dyDescent="0.25">
      <c r="A50" s="17">
        <v>8</v>
      </c>
      <c r="B50" s="99" t="s">
        <v>56</v>
      </c>
      <c r="C50" s="99"/>
      <c r="D50" s="99"/>
      <c r="E50" s="99"/>
      <c r="F50" s="99"/>
      <c r="G50" s="99"/>
      <c r="H50" s="23">
        <v>6.0000000000000001E-3</v>
      </c>
      <c r="I50" s="24" t="e">
        <f t="shared" si="2"/>
        <v>#DIV/0!</v>
      </c>
    </row>
    <row r="51" spans="1:10" s="28" customFormat="1" ht="15" customHeight="1" x14ac:dyDescent="0.25">
      <c r="A51" s="110" t="s">
        <v>57</v>
      </c>
      <c r="B51" s="110"/>
      <c r="C51" s="110"/>
      <c r="D51" s="110"/>
      <c r="E51" s="110"/>
      <c r="F51" s="110"/>
      <c r="G51" s="110"/>
      <c r="H51" s="25">
        <f>SUM(H43:H50)</f>
        <v>0.3680000000000001</v>
      </c>
      <c r="I51" s="26" t="e">
        <f>SUM(I43:I50)</f>
        <v>#DIV/0!</v>
      </c>
      <c r="J51" s="27"/>
    </row>
    <row r="52" spans="1:10" ht="15" customHeight="1" x14ac:dyDescent="0.25">
      <c r="A52" s="111" t="s">
        <v>58</v>
      </c>
      <c r="B52" s="111"/>
      <c r="C52" s="111"/>
      <c r="D52" s="111"/>
      <c r="E52" s="111"/>
      <c r="F52" s="111"/>
      <c r="G52" s="111"/>
      <c r="H52" s="111"/>
      <c r="I52" s="111"/>
    </row>
    <row r="53" spans="1:10" ht="30.75" customHeight="1" x14ac:dyDescent="0.25">
      <c r="A53" s="112" t="s">
        <v>59</v>
      </c>
      <c r="B53" s="112"/>
      <c r="C53" s="112"/>
      <c r="D53" s="112"/>
      <c r="E53" s="112"/>
      <c r="F53" s="112"/>
      <c r="G53" s="112"/>
      <c r="H53" s="112"/>
      <c r="I53" s="112"/>
    </row>
    <row r="54" spans="1:10" ht="33.75" customHeight="1" x14ac:dyDescent="0.25">
      <c r="A54" s="22" t="s">
        <v>60</v>
      </c>
      <c r="B54" s="108" t="s">
        <v>61</v>
      </c>
      <c r="C54" s="108"/>
      <c r="D54" s="108"/>
      <c r="E54" s="108"/>
      <c r="F54" s="108"/>
      <c r="G54" s="108"/>
      <c r="H54" s="22" t="s">
        <v>37</v>
      </c>
      <c r="I54" s="22" t="s">
        <v>38</v>
      </c>
    </row>
    <row r="55" spans="1:10" ht="15" customHeight="1" x14ac:dyDescent="0.25">
      <c r="A55" s="17">
        <v>1</v>
      </c>
      <c r="B55" s="99" t="s">
        <v>62</v>
      </c>
      <c r="C55" s="99"/>
      <c r="D55" s="99"/>
      <c r="E55" s="99"/>
      <c r="F55" s="99"/>
      <c r="G55" s="99"/>
      <c r="H55" s="23">
        <v>0.119314</v>
      </c>
      <c r="I55" s="24" t="e">
        <f t="shared" ref="I55:I62" si="3">$I$40*H55</f>
        <v>#DIV/0!</v>
      </c>
    </row>
    <row r="56" spans="1:10" ht="15" customHeight="1" x14ac:dyDescent="0.25">
      <c r="A56" s="17">
        <v>2</v>
      </c>
      <c r="B56" s="99" t="s">
        <v>63</v>
      </c>
      <c r="C56" s="99"/>
      <c r="D56" s="99"/>
      <c r="E56" s="99"/>
      <c r="F56" s="99"/>
      <c r="G56" s="99"/>
      <c r="H56" s="23">
        <v>2.0479000000000001E-2</v>
      </c>
      <c r="I56" s="24" t="e">
        <f t="shared" si="3"/>
        <v>#DIV/0!</v>
      </c>
    </row>
    <row r="57" spans="1:10" ht="15" customHeight="1" x14ac:dyDescent="0.25">
      <c r="A57" s="17">
        <v>3</v>
      </c>
      <c r="B57" s="99" t="s">
        <v>64</v>
      </c>
      <c r="C57" s="99"/>
      <c r="D57" s="99"/>
      <c r="E57" s="99"/>
      <c r="F57" s="99"/>
      <c r="G57" s="99"/>
      <c r="H57" s="23">
        <v>1.2123E-2</v>
      </c>
      <c r="I57" s="24" t="e">
        <f t="shared" si="3"/>
        <v>#DIV/0!</v>
      </c>
    </row>
    <row r="58" spans="1:10" ht="15" customHeight="1" x14ac:dyDescent="0.25">
      <c r="A58" s="17">
        <v>4</v>
      </c>
      <c r="B58" s="99" t="s">
        <v>65</v>
      </c>
      <c r="C58" s="99"/>
      <c r="D58" s="99"/>
      <c r="E58" s="99"/>
      <c r="F58" s="99"/>
      <c r="G58" s="99"/>
      <c r="H58" s="23">
        <v>1.1436E-2</v>
      </c>
      <c r="I58" s="24" t="e">
        <f t="shared" si="3"/>
        <v>#DIV/0!</v>
      </c>
    </row>
    <row r="59" spans="1:10" ht="15" customHeight="1" x14ac:dyDescent="0.25">
      <c r="A59" s="17">
        <v>5</v>
      </c>
      <c r="B59" s="99" t="s">
        <v>66</v>
      </c>
      <c r="C59" s="99"/>
      <c r="D59" s="99"/>
      <c r="E59" s="99"/>
      <c r="F59" s="99"/>
      <c r="G59" s="99"/>
      <c r="H59" s="23">
        <v>1.74E-4</v>
      </c>
      <c r="I59" s="24" t="e">
        <f t="shared" si="3"/>
        <v>#DIV/0!</v>
      </c>
    </row>
    <row r="60" spans="1:10" ht="15" customHeight="1" x14ac:dyDescent="0.25">
      <c r="A60" s="17">
        <v>6</v>
      </c>
      <c r="B60" s="99" t="s">
        <v>67</v>
      </c>
      <c r="C60" s="99"/>
      <c r="D60" s="99"/>
      <c r="E60" s="99"/>
      <c r="F60" s="99"/>
      <c r="G60" s="99"/>
      <c r="H60" s="23">
        <v>4.4200000000000001E-4</v>
      </c>
      <c r="I60" s="24" t="e">
        <f t="shared" si="3"/>
        <v>#DIV/0!</v>
      </c>
    </row>
    <row r="61" spans="1:10" ht="15" customHeight="1" x14ac:dyDescent="0.25">
      <c r="A61" s="17">
        <v>7</v>
      </c>
      <c r="B61" s="99" t="s">
        <v>68</v>
      </c>
      <c r="C61" s="99"/>
      <c r="D61" s="99"/>
      <c r="E61" s="99"/>
      <c r="F61" s="99"/>
      <c r="G61" s="99"/>
      <c r="H61" s="23">
        <v>1.85E-4</v>
      </c>
      <c r="I61" s="24" t="e">
        <f t="shared" si="3"/>
        <v>#DIV/0!</v>
      </c>
    </row>
    <row r="62" spans="1:10" ht="15" customHeight="1" x14ac:dyDescent="0.25">
      <c r="A62" s="17">
        <v>8</v>
      </c>
      <c r="B62" s="99" t="s">
        <v>69</v>
      </c>
      <c r="C62" s="99"/>
      <c r="D62" s="99"/>
      <c r="E62" s="99"/>
      <c r="F62" s="99"/>
      <c r="G62" s="99"/>
      <c r="H62" s="23">
        <v>9.0789999999999996E-2</v>
      </c>
      <c r="I62" s="24" t="e">
        <f t="shared" si="3"/>
        <v>#DIV/0!</v>
      </c>
    </row>
    <row r="63" spans="1:10" s="28" customFormat="1" ht="15" customHeight="1" x14ac:dyDescent="0.25">
      <c r="A63" s="110" t="s">
        <v>70</v>
      </c>
      <c r="B63" s="110"/>
      <c r="C63" s="110"/>
      <c r="D63" s="110"/>
      <c r="E63" s="110"/>
      <c r="F63" s="110"/>
      <c r="G63" s="110"/>
      <c r="H63" s="25">
        <f>SUM(H55:H62)</f>
        <v>0.25494299999999998</v>
      </c>
      <c r="I63" s="26" t="e">
        <f>SUM(I55:I62)</f>
        <v>#DIV/0!</v>
      </c>
      <c r="J63" s="27"/>
    </row>
    <row r="64" spans="1:10" ht="11.25" customHeight="1" x14ac:dyDescent="0.25">
      <c r="A64" s="29" t="s">
        <v>71</v>
      </c>
      <c r="B64" s="113" t="s">
        <v>72</v>
      </c>
      <c r="C64" s="113"/>
      <c r="D64" s="113"/>
      <c r="E64" s="113"/>
      <c r="F64" s="113"/>
      <c r="G64" s="113"/>
      <c r="H64" s="113"/>
      <c r="I64" s="113"/>
    </row>
    <row r="65" spans="1:11" ht="15" customHeight="1" x14ac:dyDescent="0.25">
      <c r="A65" s="29" t="s">
        <v>73</v>
      </c>
      <c r="B65" s="114" t="s">
        <v>74</v>
      </c>
      <c r="C65" s="114"/>
      <c r="D65" s="114"/>
      <c r="E65" s="114"/>
      <c r="F65" s="114"/>
      <c r="G65" s="114"/>
      <c r="H65" s="114"/>
      <c r="I65" s="114"/>
    </row>
    <row r="66" spans="1:11" ht="33.75" customHeight="1" x14ac:dyDescent="0.25">
      <c r="A66" s="22" t="s">
        <v>75</v>
      </c>
      <c r="B66" s="108" t="s">
        <v>76</v>
      </c>
      <c r="C66" s="108"/>
      <c r="D66" s="108"/>
      <c r="E66" s="108"/>
      <c r="F66" s="108"/>
      <c r="G66" s="108"/>
      <c r="H66" s="22" t="s">
        <v>37</v>
      </c>
      <c r="I66" s="22" t="s">
        <v>38</v>
      </c>
    </row>
    <row r="67" spans="1:11" ht="15" customHeight="1" x14ac:dyDescent="0.25">
      <c r="A67" s="17">
        <v>1</v>
      </c>
      <c r="B67" s="99" t="s">
        <v>77</v>
      </c>
      <c r="C67" s="99"/>
      <c r="D67" s="99"/>
      <c r="E67" s="99"/>
      <c r="F67" s="99"/>
      <c r="G67" s="99"/>
      <c r="H67" s="23">
        <v>2.3626999999999999E-2</v>
      </c>
      <c r="I67" s="24" t="e">
        <f>$I$40*H67</f>
        <v>#DIV/0!</v>
      </c>
    </row>
    <row r="68" spans="1:11" ht="15" customHeight="1" x14ac:dyDescent="0.25">
      <c r="A68" s="17">
        <v>2</v>
      </c>
      <c r="B68" s="99" t="s">
        <v>78</v>
      </c>
      <c r="C68" s="99"/>
      <c r="D68" s="99"/>
      <c r="E68" s="99"/>
      <c r="F68" s="99"/>
      <c r="G68" s="99"/>
      <c r="H68" s="23">
        <v>1.717E-3</v>
      </c>
      <c r="I68" s="24" t="e">
        <f>$I$40*H68</f>
        <v>#DIV/0!</v>
      </c>
    </row>
    <row r="69" spans="1:11" ht="15" customHeight="1" x14ac:dyDescent="0.25">
      <c r="A69" s="17">
        <v>3</v>
      </c>
      <c r="B69" s="99" t="s">
        <v>79</v>
      </c>
      <c r="C69" s="99"/>
      <c r="D69" s="99"/>
      <c r="E69" s="99"/>
      <c r="F69" s="99"/>
      <c r="G69" s="99"/>
      <c r="H69" s="23">
        <v>9.4509999999999993E-3</v>
      </c>
      <c r="I69" s="24" t="e">
        <f>$I$40*H69</f>
        <v>#DIV/0!</v>
      </c>
    </row>
    <row r="70" spans="1:11" s="28" customFormat="1" ht="15" customHeight="1" x14ac:dyDescent="0.25">
      <c r="A70" s="110" t="s">
        <v>80</v>
      </c>
      <c r="B70" s="110"/>
      <c r="C70" s="110"/>
      <c r="D70" s="110"/>
      <c r="E70" s="110"/>
      <c r="F70" s="110"/>
      <c r="G70" s="110"/>
      <c r="H70" s="25">
        <f>SUM(H67:H69)</f>
        <v>3.4795E-2</v>
      </c>
      <c r="I70" s="26" t="e">
        <f>SUM(I67:I69)</f>
        <v>#DIV/0!</v>
      </c>
      <c r="J70" s="27"/>
    </row>
    <row r="71" spans="1:11" ht="4.5" customHeight="1" x14ac:dyDescent="0.25"/>
    <row r="72" spans="1:11" ht="33.75" customHeight="1" x14ac:dyDescent="0.25">
      <c r="A72" s="22" t="s">
        <v>81</v>
      </c>
      <c r="B72" s="108" t="s">
        <v>82</v>
      </c>
      <c r="C72" s="108"/>
      <c r="D72" s="108"/>
      <c r="E72" s="108"/>
      <c r="F72" s="108"/>
      <c r="G72" s="108"/>
      <c r="H72" s="22" t="s">
        <v>37</v>
      </c>
      <c r="I72" s="22" t="s">
        <v>38</v>
      </c>
    </row>
    <row r="73" spans="1:11" ht="15" customHeight="1" x14ac:dyDescent="0.25">
      <c r="A73" s="17">
        <v>1</v>
      </c>
      <c r="B73" s="99" t="s">
        <v>83</v>
      </c>
      <c r="C73" s="99"/>
      <c r="D73" s="99"/>
      <c r="E73" s="99"/>
      <c r="F73" s="99"/>
      <c r="G73" s="99"/>
      <c r="H73" s="23">
        <f>(H51*H63)</f>
        <v>9.3819024000000015E-2</v>
      </c>
      <c r="I73" s="24" t="e">
        <f>$I$40*H73</f>
        <v>#DIV/0!</v>
      </c>
    </row>
    <row r="74" spans="1:11" s="28" customFormat="1" ht="15" customHeight="1" x14ac:dyDescent="0.25">
      <c r="A74" s="110" t="s">
        <v>84</v>
      </c>
      <c r="B74" s="110"/>
      <c r="C74" s="110"/>
      <c r="D74" s="110"/>
      <c r="E74" s="110"/>
      <c r="F74" s="110"/>
      <c r="G74" s="110"/>
      <c r="H74" s="25">
        <f>SUM(H73:H73)</f>
        <v>9.3819024000000015E-2</v>
      </c>
      <c r="I74" s="26" t="e">
        <f>I73</f>
        <v>#DIV/0!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5" t="s">
        <v>85</v>
      </c>
      <c r="B76" s="115"/>
      <c r="C76" s="115"/>
      <c r="D76" s="115"/>
      <c r="E76" s="115"/>
      <c r="F76" s="115"/>
      <c r="G76" s="115"/>
      <c r="H76" s="32">
        <f>H51+H63+H70+H74</f>
        <v>0.75155702400000002</v>
      </c>
      <c r="I76" s="33" t="e">
        <f>I51+I63+I70+I74</f>
        <v>#DIV/0!</v>
      </c>
      <c r="J76" s="27"/>
    </row>
    <row r="77" spans="1:11" ht="4.5" customHeight="1" x14ac:dyDescent="0.25"/>
    <row r="78" spans="1:11" ht="33.75" customHeight="1" x14ac:dyDescent="0.25">
      <c r="A78" s="22" t="s">
        <v>86</v>
      </c>
      <c r="B78" s="108" t="s">
        <v>87</v>
      </c>
      <c r="C78" s="108"/>
      <c r="D78" s="108"/>
      <c r="E78" s="108"/>
      <c r="F78" s="108"/>
      <c r="G78" s="108"/>
      <c r="H78" s="22" t="s">
        <v>37</v>
      </c>
      <c r="I78" s="22" t="s">
        <v>38</v>
      </c>
    </row>
    <row r="79" spans="1:11" ht="15" customHeight="1" x14ac:dyDescent="0.25">
      <c r="A79" s="17">
        <v>1</v>
      </c>
      <c r="B79" s="99" t="s">
        <v>21</v>
      </c>
      <c r="C79" s="99"/>
      <c r="D79" s="99"/>
      <c r="E79" s="99"/>
      <c r="F79" s="99"/>
      <c r="G79" s="99"/>
      <c r="H79" s="23" t="e">
        <f t="shared" ref="H79:H84" si="4">I79/$I$40</f>
        <v>#DIV/0!</v>
      </c>
      <c r="I79" s="24">
        <f>I97</f>
        <v>0</v>
      </c>
    </row>
    <row r="80" spans="1:11" ht="15" customHeight="1" x14ac:dyDescent="0.25">
      <c r="A80" s="17">
        <f>A79+1</f>
        <v>2</v>
      </c>
      <c r="B80" s="99" t="s">
        <v>22</v>
      </c>
      <c r="C80" s="99"/>
      <c r="D80" s="99"/>
      <c r="E80" s="99"/>
      <c r="F80" s="99"/>
      <c r="G80" s="99"/>
      <c r="H80" s="23" t="e">
        <f t="shared" si="4"/>
        <v>#DIV/0!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16" t="s">
        <v>199</v>
      </c>
      <c r="C81" s="117"/>
      <c r="D81" s="117"/>
      <c r="E81" s="117"/>
      <c r="F81" s="117"/>
      <c r="G81" s="118"/>
      <c r="H81" s="23" t="e">
        <f t="shared" si="4"/>
        <v>#DIV/0!</v>
      </c>
      <c r="I81" s="24">
        <v>0</v>
      </c>
    </row>
    <row r="82" spans="1:10" ht="15" customHeight="1" x14ac:dyDescent="0.25">
      <c r="A82" s="17">
        <f t="shared" si="5"/>
        <v>4</v>
      </c>
      <c r="B82" s="99" t="s">
        <v>88</v>
      </c>
      <c r="C82" s="99"/>
      <c r="D82" s="99"/>
      <c r="E82" s="99"/>
      <c r="F82" s="99"/>
      <c r="G82" s="99"/>
      <c r="H82" s="23" t="e">
        <f t="shared" si="4"/>
        <v>#DIV/0!</v>
      </c>
      <c r="I82" s="24" t="e">
        <f>I89</f>
        <v>#DIV/0!</v>
      </c>
    </row>
    <row r="83" spans="1:10" ht="15" customHeight="1" x14ac:dyDescent="0.25">
      <c r="A83" s="17">
        <f t="shared" si="5"/>
        <v>5</v>
      </c>
      <c r="B83" s="99" t="s">
        <v>89</v>
      </c>
      <c r="C83" s="99"/>
      <c r="D83" s="99"/>
      <c r="E83" s="99"/>
      <c r="F83" s="99"/>
      <c r="G83" s="99"/>
      <c r="H83" s="23" t="e">
        <f t="shared" si="4"/>
        <v>#DIV/0!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9" t="s">
        <v>90</v>
      </c>
      <c r="C84" s="99"/>
      <c r="D84" s="99"/>
      <c r="E84" s="99"/>
      <c r="F84" s="99"/>
      <c r="G84" s="99"/>
      <c r="H84" s="23" t="e">
        <f t="shared" si="4"/>
        <v>#DIV/0!</v>
      </c>
      <c r="I84" s="24">
        <f>IF(I21="Não aplicável",0,I21)</f>
        <v>0</v>
      </c>
    </row>
    <row r="85" spans="1:10" ht="15" customHeight="1" x14ac:dyDescent="0.25">
      <c r="A85" s="110" t="s">
        <v>91</v>
      </c>
      <c r="B85" s="110"/>
      <c r="C85" s="110"/>
      <c r="D85" s="110"/>
      <c r="E85" s="110"/>
      <c r="F85" s="110"/>
      <c r="G85" s="110"/>
      <c r="H85" s="25" t="e">
        <f>SUM(H79:H84)</f>
        <v>#DIV/0!</v>
      </c>
      <c r="I85" s="26" t="e">
        <f>SUM(I79:I84)</f>
        <v>#DIV/0!</v>
      </c>
      <c r="J85" s="34"/>
    </row>
    <row r="86" spans="1:10" ht="18" customHeight="1" x14ac:dyDescent="0.25">
      <c r="A86" s="29" t="s">
        <v>92</v>
      </c>
      <c r="B86" s="111" t="s">
        <v>93</v>
      </c>
      <c r="C86" s="111"/>
      <c r="D86" s="111"/>
      <c r="E86" s="111"/>
      <c r="F86" s="111"/>
      <c r="G86" s="111"/>
      <c r="H86" s="35"/>
      <c r="I86" s="36"/>
    </row>
    <row r="87" spans="1:10" ht="15" customHeight="1" x14ac:dyDescent="0.25">
      <c r="A87" s="119" t="s">
        <v>94</v>
      </c>
      <c r="B87" s="119"/>
      <c r="C87" s="119"/>
      <c r="D87" s="119"/>
      <c r="E87" s="119"/>
      <c r="F87" s="119"/>
      <c r="G87" s="119"/>
      <c r="H87" s="119"/>
      <c r="I87" s="119"/>
    </row>
    <row r="88" spans="1:10" ht="24" customHeight="1" x14ac:dyDescent="0.25">
      <c r="A88" s="106" t="s">
        <v>95</v>
      </c>
      <c r="B88" s="106"/>
      <c r="C88" s="17" t="s">
        <v>96</v>
      </c>
      <c r="D88" s="17" t="s">
        <v>97</v>
      </c>
      <c r="E88" s="17" t="s">
        <v>98</v>
      </c>
      <c r="F88" s="17" t="s">
        <v>99</v>
      </c>
      <c r="G88" s="17" t="s">
        <v>100</v>
      </c>
      <c r="H88" s="23" t="s">
        <v>101</v>
      </c>
      <c r="I88" s="24" t="s">
        <v>102</v>
      </c>
    </row>
    <row r="89" spans="1:10" ht="15" customHeight="1" x14ac:dyDescent="0.25">
      <c r="A89" s="120">
        <f>I12</f>
        <v>0</v>
      </c>
      <c r="B89" s="120"/>
      <c r="C89" s="17">
        <f>I13</f>
        <v>0</v>
      </c>
      <c r="D89" s="17">
        <v>2</v>
      </c>
      <c r="E89" s="37">
        <f>A89*C89*D89</f>
        <v>0</v>
      </c>
      <c r="F89" s="37" t="e">
        <f>I31</f>
        <v>#DIV/0!</v>
      </c>
      <c r="G89" s="38">
        <f>I14</f>
        <v>0</v>
      </c>
      <c r="H89" s="37" t="e">
        <f>F89*G89</f>
        <v>#DIV/0!</v>
      </c>
      <c r="I89" s="24" t="e">
        <f>IF((E89-H89)&gt;0,E89-H89,0)</f>
        <v>#DIV/0!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9" t="s">
        <v>103</v>
      </c>
      <c r="B91" s="119"/>
      <c r="C91" s="119"/>
      <c r="D91" s="119"/>
      <c r="E91" s="119"/>
      <c r="F91" s="119"/>
      <c r="G91" s="119"/>
      <c r="H91" s="119"/>
      <c r="I91" s="119"/>
    </row>
    <row r="92" spans="1:10" ht="23.25" customHeight="1" x14ac:dyDescent="0.25">
      <c r="A92" s="106" t="s">
        <v>95</v>
      </c>
      <c r="B92" s="106"/>
      <c r="C92" s="17" t="s">
        <v>104</v>
      </c>
      <c r="D92" s="17" t="s">
        <v>97</v>
      </c>
      <c r="E92" s="17" t="s">
        <v>98</v>
      </c>
      <c r="F92" s="17" t="s">
        <v>99</v>
      </c>
      <c r="G92" s="17" t="s">
        <v>100</v>
      </c>
      <c r="H92" s="23" t="s">
        <v>101</v>
      </c>
      <c r="I92" s="24" t="s">
        <v>102</v>
      </c>
    </row>
    <row r="93" spans="1:10" ht="15" customHeight="1" x14ac:dyDescent="0.25">
      <c r="A93" s="121">
        <f>I18</f>
        <v>0</v>
      </c>
      <c r="B93" s="121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4" t="s">
        <v>196</v>
      </c>
      <c r="B95" s="125"/>
      <c r="C95" s="125"/>
      <c r="D95" s="125"/>
      <c r="E95" s="125"/>
      <c r="F95" s="126" t="str">
        <f>A15</f>
        <v>Auxílio Alimentação</v>
      </c>
      <c r="G95" s="126"/>
      <c r="H95" s="126"/>
      <c r="I95" s="127"/>
    </row>
    <row r="96" spans="1:10" ht="23.25" customHeight="1" x14ac:dyDescent="0.25">
      <c r="A96" s="122" t="s">
        <v>95</v>
      </c>
      <c r="B96" s="122"/>
      <c r="C96" s="89" t="s">
        <v>104</v>
      </c>
      <c r="D96" s="89" t="s">
        <v>97</v>
      </c>
      <c r="E96" s="89" t="s">
        <v>98</v>
      </c>
      <c r="F96" s="89" t="s">
        <v>99</v>
      </c>
      <c r="G96" s="89" t="s">
        <v>100</v>
      </c>
      <c r="H96" s="90" t="str">
        <f>H88</f>
        <v>Valor desconto</v>
      </c>
      <c r="I96" s="91" t="s">
        <v>102</v>
      </c>
    </row>
    <row r="97" spans="1:12" ht="15" customHeight="1" x14ac:dyDescent="0.25">
      <c r="A97" s="121">
        <f>I15</f>
        <v>0</v>
      </c>
      <c r="B97" s="121"/>
      <c r="C97" s="42">
        <f>I16</f>
        <v>0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123" t="s">
        <v>106</v>
      </c>
      <c r="B99" s="123"/>
      <c r="C99" s="123"/>
      <c r="D99" s="123"/>
      <c r="E99" s="123"/>
      <c r="F99" s="123"/>
      <c r="G99" s="123"/>
      <c r="H99" s="47" t="e">
        <f>H40+H76+H85</f>
        <v>#DIV/0!</v>
      </c>
      <c r="I99" s="48" t="e">
        <f>I40+I76+I85</f>
        <v>#DIV/0!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7" t="s">
        <v>107</v>
      </c>
      <c r="B101" s="107"/>
      <c r="C101" s="107"/>
      <c r="D101" s="107"/>
      <c r="E101" s="107"/>
      <c r="F101" s="107"/>
      <c r="G101" s="107"/>
      <c r="H101" s="107"/>
      <c r="I101" s="107"/>
    </row>
    <row r="102" spans="1:12" ht="33.75" customHeight="1" x14ac:dyDescent="0.25">
      <c r="A102" s="22" t="s">
        <v>35</v>
      </c>
      <c r="B102" s="108" t="s">
        <v>108</v>
      </c>
      <c r="C102" s="108"/>
      <c r="D102" s="108"/>
      <c r="E102" s="108"/>
      <c r="F102" s="108"/>
      <c r="G102" s="108"/>
      <c r="H102" s="22" t="s">
        <v>37</v>
      </c>
      <c r="I102" s="22" t="s">
        <v>38</v>
      </c>
    </row>
    <row r="103" spans="1:12" ht="15" customHeight="1" x14ac:dyDescent="0.25">
      <c r="A103" s="17">
        <v>1</v>
      </c>
      <c r="B103" s="99" t="s">
        <v>109</v>
      </c>
      <c r="C103" s="99"/>
      <c r="D103" s="99"/>
      <c r="E103" s="99"/>
      <c r="F103" s="99"/>
      <c r="G103" s="99"/>
      <c r="H103" s="23" t="e">
        <f t="shared" ref="H103:H108" si="6">I103/$I$114</f>
        <v>#DIV/0!</v>
      </c>
      <c r="I103" s="24">
        <v>0</v>
      </c>
    </row>
    <row r="104" spans="1:12" ht="15" customHeight="1" x14ac:dyDescent="0.25">
      <c r="A104" s="17">
        <v>2</v>
      </c>
      <c r="B104" s="95" t="s">
        <v>110</v>
      </c>
      <c r="C104" s="95"/>
      <c r="D104" s="95"/>
      <c r="E104" s="95"/>
      <c r="F104" s="95"/>
      <c r="G104" s="95"/>
      <c r="H104" s="23" t="e">
        <f t="shared" si="6"/>
        <v>#DIV/0!</v>
      </c>
      <c r="I104" s="24">
        <f>IF(F112=10%,G112,0)</f>
        <v>0</v>
      </c>
    </row>
    <row r="105" spans="1:12" ht="15" customHeight="1" x14ac:dyDescent="0.25">
      <c r="A105" s="17">
        <v>3</v>
      </c>
      <c r="B105" s="99" t="s">
        <v>111</v>
      </c>
      <c r="C105" s="99"/>
      <c r="D105" s="99"/>
      <c r="E105" s="99"/>
      <c r="F105" s="99"/>
      <c r="G105" s="99"/>
      <c r="H105" s="23" t="e">
        <f t="shared" si="6"/>
        <v>#DIV/0!</v>
      </c>
      <c r="I105" s="24">
        <v>0</v>
      </c>
    </row>
    <row r="106" spans="1:12" ht="15" customHeight="1" x14ac:dyDescent="0.25">
      <c r="A106" s="17">
        <v>4</v>
      </c>
      <c r="B106" s="95" t="s">
        <v>112</v>
      </c>
      <c r="C106" s="95"/>
      <c r="D106" s="95"/>
      <c r="E106" s="95"/>
      <c r="F106" s="95"/>
      <c r="G106" s="95"/>
      <c r="H106" s="23" t="e">
        <f t="shared" si="6"/>
        <v>#DIV/0!</v>
      </c>
      <c r="I106" s="24">
        <f>IF(F112=20%,G112,0)</f>
        <v>0</v>
      </c>
    </row>
    <row r="107" spans="1:12" ht="15" customHeight="1" x14ac:dyDescent="0.25">
      <c r="A107" s="17">
        <v>5</v>
      </c>
      <c r="B107" s="99" t="s">
        <v>113</v>
      </c>
      <c r="C107" s="99"/>
      <c r="D107" s="99"/>
      <c r="E107" s="99"/>
      <c r="F107" s="99"/>
      <c r="G107" s="99"/>
      <c r="H107" s="23" t="e">
        <f t="shared" si="6"/>
        <v>#DIV/0!</v>
      </c>
      <c r="I107" s="24">
        <v>0</v>
      </c>
    </row>
    <row r="108" spans="1:12" ht="15" customHeight="1" x14ac:dyDescent="0.25">
      <c r="A108" s="17">
        <v>6</v>
      </c>
      <c r="B108" s="99" t="s">
        <v>114</v>
      </c>
      <c r="C108" s="99"/>
      <c r="D108" s="99"/>
      <c r="E108" s="99"/>
      <c r="F108" s="99"/>
      <c r="G108" s="99"/>
      <c r="H108" s="23" t="e">
        <f t="shared" si="6"/>
        <v>#DIV/0!</v>
      </c>
      <c r="I108" s="24">
        <v>0</v>
      </c>
    </row>
    <row r="109" spans="1:12" ht="15" customHeight="1" x14ac:dyDescent="0.25">
      <c r="A109" s="110" t="s">
        <v>115</v>
      </c>
      <c r="B109" s="110"/>
      <c r="C109" s="110"/>
      <c r="D109" s="110"/>
      <c r="E109" s="110"/>
      <c r="F109" s="110"/>
      <c r="G109" s="110"/>
      <c r="H109" s="25" t="e">
        <f>H103+H104+H105+H106+H107+H108</f>
        <v>#DIV/0!</v>
      </c>
      <c r="I109" s="54">
        <f>SUM(I103:I108)</f>
        <v>0</v>
      </c>
      <c r="J109" s="34"/>
    </row>
    <row r="110" spans="1:12" ht="30" customHeight="1" x14ac:dyDescent="0.25">
      <c r="B110" s="113" t="s">
        <v>116</v>
      </c>
      <c r="C110" s="113"/>
      <c r="D110" s="113"/>
      <c r="E110" s="113"/>
      <c r="F110" s="113"/>
      <c r="G110" s="113"/>
      <c r="H110" s="113"/>
      <c r="I110" s="113"/>
    </row>
    <row r="111" spans="1:12" ht="5.25" customHeight="1" x14ac:dyDescent="0.25"/>
    <row r="112" spans="1:12" ht="48.75" customHeight="1" x14ac:dyDescent="0.25">
      <c r="A112" s="128" t="s">
        <v>117</v>
      </c>
      <c r="B112" s="128"/>
      <c r="C112" s="128"/>
      <c r="D112" s="128"/>
      <c r="E112" s="128"/>
      <c r="F112" s="55">
        <f>I27</f>
        <v>0</v>
      </c>
      <c r="G112" s="56" t="e">
        <f>I114*F112</f>
        <v>#DIV/0!</v>
      </c>
      <c r="H112" s="57" t="s">
        <v>118</v>
      </c>
      <c r="I112" s="58" t="e">
        <f>I82</f>
        <v>#DIV/0!</v>
      </c>
    </row>
    <row r="113" spans="1:12" s="61" customFormat="1" ht="16.5" customHeight="1" x14ac:dyDescent="0.25">
      <c r="A113" s="129" t="s">
        <v>119</v>
      </c>
      <c r="B113" s="129"/>
      <c r="C113" s="57" t="s">
        <v>120</v>
      </c>
      <c r="D113" s="57" t="s">
        <v>121</v>
      </c>
      <c r="E113" s="57" t="s">
        <v>122</v>
      </c>
      <c r="F113" s="57" t="s">
        <v>123</v>
      </c>
      <c r="G113" s="57" t="s">
        <v>124</v>
      </c>
      <c r="H113" s="57" t="s">
        <v>125</v>
      </c>
      <c r="I113" s="59" t="s">
        <v>126</v>
      </c>
      <c r="J113" s="60"/>
    </row>
    <row r="114" spans="1:12" ht="16.5" customHeight="1" x14ac:dyDescent="0.25">
      <c r="A114" s="130" t="e">
        <f>I40</f>
        <v>#DIV/0!</v>
      </c>
      <c r="B114" s="130"/>
      <c r="C114" s="62" t="e">
        <f>I51</f>
        <v>#DIV/0!</v>
      </c>
      <c r="D114" s="62" t="e">
        <f>I63</f>
        <v>#DIV/0!</v>
      </c>
      <c r="E114" s="62" t="e">
        <f>I70</f>
        <v>#DIV/0!</v>
      </c>
      <c r="F114" s="62" t="e">
        <f>I74</f>
        <v>#DIV/0!</v>
      </c>
      <c r="G114" s="62" t="e">
        <f>I85</f>
        <v>#DIV/0!</v>
      </c>
      <c r="H114" s="62" t="e">
        <f>A114+C114+D114+E114+F114+G114</f>
        <v>#DIV/0!</v>
      </c>
      <c r="I114" s="62" t="e">
        <f>H114-I112</f>
        <v>#DIV/0!</v>
      </c>
      <c r="J114" s="34"/>
    </row>
    <row r="115" spans="1:12" ht="4.5" customHeight="1" x14ac:dyDescent="0.25">
      <c r="A115" s="29"/>
      <c r="B115" s="131"/>
      <c r="C115" s="131"/>
      <c r="D115" s="131"/>
      <c r="E115" s="131"/>
      <c r="F115" s="131"/>
      <c r="G115" s="131"/>
      <c r="H115" s="131"/>
      <c r="I115" s="131"/>
    </row>
    <row r="116" spans="1:12" ht="33.75" customHeight="1" x14ac:dyDescent="0.25">
      <c r="A116" s="22" t="s">
        <v>47</v>
      </c>
      <c r="B116" s="108" t="s">
        <v>127</v>
      </c>
      <c r="C116" s="108"/>
      <c r="D116" s="108"/>
      <c r="E116" s="108"/>
      <c r="F116" s="108"/>
      <c r="G116" s="108"/>
      <c r="H116" s="22" t="s">
        <v>37</v>
      </c>
      <c r="I116" s="22" t="s">
        <v>38</v>
      </c>
    </row>
    <row r="117" spans="1:12" ht="15" customHeight="1" x14ac:dyDescent="0.25">
      <c r="A117" s="17">
        <v>1</v>
      </c>
      <c r="B117" s="99" t="s">
        <v>128</v>
      </c>
      <c r="C117" s="99"/>
      <c r="D117" s="99"/>
      <c r="E117" s="99"/>
      <c r="F117" s="99"/>
      <c r="G117" s="99"/>
      <c r="H117" s="23" t="e">
        <f>I117/$I$127</f>
        <v>#DIV/0!</v>
      </c>
      <c r="I117" s="24">
        <v>100</v>
      </c>
    </row>
    <row r="118" spans="1:12" ht="15" customHeight="1" x14ac:dyDescent="0.25">
      <c r="A118" s="17">
        <v>2</v>
      </c>
      <c r="B118" s="99" t="s">
        <v>129</v>
      </c>
      <c r="C118" s="99"/>
      <c r="D118" s="99"/>
      <c r="E118" s="99"/>
      <c r="F118" s="99"/>
      <c r="G118" s="99"/>
      <c r="H118" s="23" t="e">
        <f>I118/$I$127</f>
        <v>#DIV/0!</v>
      </c>
      <c r="I118" s="24">
        <v>50</v>
      </c>
    </row>
    <row r="119" spans="1:12" ht="35.450000000000003" customHeight="1" x14ac:dyDescent="0.25">
      <c r="A119" s="110" t="s">
        <v>201</v>
      </c>
      <c r="B119" s="110"/>
      <c r="C119" s="110"/>
      <c r="D119" s="110"/>
      <c r="E119" s="110"/>
      <c r="F119" s="110"/>
      <c r="G119" s="110"/>
      <c r="H119" s="25" t="e">
        <f>H117+H118</f>
        <v>#DIV/0!</v>
      </c>
      <c r="I119" s="26">
        <f>SUM(I117:I118)</f>
        <v>150</v>
      </c>
    </row>
    <row r="120" spans="1:12" ht="4.5" customHeight="1" x14ac:dyDescent="0.25"/>
    <row r="121" spans="1:12" ht="33.75" customHeight="1" x14ac:dyDescent="0.25">
      <c r="A121" s="22" t="s">
        <v>60</v>
      </c>
      <c r="B121" s="108" t="s">
        <v>130</v>
      </c>
      <c r="C121" s="108"/>
      <c r="D121" s="108"/>
      <c r="E121" s="108"/>
      <c r="F121" s="108"/>
      <c r="G121" s="108"/>
      <c r="H121" s="22" t="s">
        <v>37</v>
      </c>
      <c r="I121" s="22" t="s">
        <v>38</v>
      </c>
    </row>
    <row r="122" spans="1:12" ht="15" customHeight="1" x14ac:dyDescent="0.25">
      <c r="A122" s="17">
        <v>1</v>
      </c>
      <c r="B122" s="99" t="s">
        <v>130</v>
      </c>
      <c r="C122" s="99"/>
      <c r="D122" s="99"/>
      <c r="E122" s="99"/>
      <c r="F122" s="99"/>
      <c r="G122" s="99"/>
      <c r="H122" s="23" t="e">
        <f>I122/I127</f>
        <v>#DIV/0!</v>
      </c>
      <c r="I122" s="24" t="e">
        <f>G125-I119</f>
        <v>#DIV/0!</v>
      </c>
    </row>
    <row r="123" spans="1:12" ht="36.6" customHeight="1" x14ac:dyDescent="0.25">
      <c r="A123" s="110" t="s">
        <v>200</v>
      </c>
      <c r="B123" s="110"/>
      <c r="C123" s="110"/>
      <c r="D123" s="110"/>
      <c r="E123" s="110"/>
      <c r="F123" s="110"/>
      <c r="G123" s="110"/>
      <c r="H123" s="25" t="e">
        <f>H122</f>
        <v>#DIV/0!</v>
      </c>
      <c r="I123" s="26" t="e">
        <f>I122</f>
        <v>#DIV/0!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2" t="s">
        <v>131</v>
      </c>
      <c r="B125" s="132"/>
      <c r="C125" s="132"/>
      <c r="D125" s="132"/>
      <c r="E125" s="132"/>
      <c r="F125" s="55">
        <v>0.18</v>
      </c>
      <c r="G125" s="56" t="e">
        <f>I127*F125</f>
        <v>#DIV/0!</v>
      </c>
      <c r="H125" s="57" t="s">
        <v>118</v>
      </c>
      <c r="I125" s="58" t="e">
        <f>I82</f>
        <v>#DIV/0!</v>
      </c>
      <c r="L125" s="2"/>
    </row>
    <row r="126" spans="1:12" s="61" customFormat="1" ht="16.5" customHeight="1" x14ac:dyDescent="0.25">
      <c r="A126" s="129" t="s">
        <v>119</v>
      </c>
      <c r="B126" s="129"/>
      <c r="C126" s="57" t="s">
        <v>120</v>
      </c>
      <c r="D126" s="57" t="s">
        <v>121</v>
      </c>
      <c r="E126" s="57" t="s">
        <v>122</v>
      </c>
      <c r="F126" s="57" t="s">
        <v>123</v>
      </c>
      <c r="G126" s="57" t="s">
        <v>124</v>
      </c>
      <c r="H126" s="57" t="s">
        <v>125</v>
      </c>
      <c r="I126" s="59" t="s">
        <v>126</v>
      </c>
      <c r="J126" s="60"/>
      <c r="L126" s="60"/>
    </row>
    <row r="127" spans="1:12" ht="16.5" customHeight="1" x14ac:dyDescent="0.25">
      <c r="A127" s="130" t="e">
        <f>I40</f>
        <v>#DIV/0!</v>
      </c>
      <c r="B127" s="130"/>
      <c r="C127" s="62" t="e">
        <f>I51</f>
        <v>#DIV/0!</v>
      </c>
      <c r="D127" s="62" t="e">
        <f>I63</f>
        <v>#DIV/0!</v>
      </c>
      <c r="E127" s="62" t="e">
        <f>I70</f>
        <v>#DIV/0!</v>
      </c>
      <c r="F127" s="62" t="e">
        <f>I74</f>
        <v>#DIV/0!</v>
      </c>
      <c r="G127" s="62" t="e">
        <f>I85</f>
        <v>#DIV/0!</v>
      </c>
      <c r="H127" s="62" t="e">
        <f>A127+C127+D127+E127+F127+G127</f>
        <v>#DIV/0!</v>
      </c>
      <c r="I127" s="62" t="e">
        <f>H127-I125</f>
        <v>#DIV/0!</v>
      </c>
      <c r="J127" s="34"/>
      <c r="L127" s="2"/>
    </row>
    <row r="128" spans="1:12" ht="4.5" customHeight="1" x14ac:dyDescent="0.25"/>
    <row r="129" spans="1:10" ht="12" customHeight="1" x14ac:dyDescent="0.25">
      <c r="A129" s="123" t="s">
        <v>132</v>
      </c>
      <c r="B129" s="123"/>
      <c r="C129" s="123"/>
      <c r="D129" s="123"/>
      <c r="E129" s="123"/>
      <c r="F129" s="123"/>
      <c r="G129" s="123"/>
      <c r="H129" s="47" t="e">
        <f>H109+H119+H123</f>
        <v>#DIV/0!</v>
      </c>
      <c r="I129" s="48" t="e">
        <f>I109+I119+I123</f>
        <v>#DIV/0!</v>
      </c>
    </row>
    <row r="130" spans="1:10" ht="4.5" customHeight="1" x14ac:dyDescent="0.25"/>
    <row r="131" spans="1:10" ht="11.25" customHeight="1" x14ac:dyDescent="0.25">
      <c r="A131" s="107" t="s">
        <v>133</v>
      </c>
      <c r="B131" s="107"/>
      <c r="C131" s="107"/>
      <c r="D131" s="107"/>
      <c r="E131" s="107"/>
      <c r="F131" s="107"/>
      <c r="G131" s="107"/>
      <c r="H131" s="107"/>
      <c r="I131" s="107"/>
    </row>
    <row r="132" spans="1:10" ht="33.75" customHeight="1" x14ac:dyDescent="0.25">
      <c r="A132" s="22" t="s">
        <v>35</v>
      </c>
      <c r="B132" s="108" t="s">
        <v>134</v>
      </c>
      <c r="C132" s="108"/>
      <c r="D132" s="108"/>
      <c r="E132" s="108"/>
      <c r="F132" s="108"/>
      <c r="G132" s="108"/>
      <c r="H132" s="22" t="s">
        <v>37</v>
      </c>
      <c r="I132" s="22" t="s">
        <v>38</v>
      </c>
    </row>
    <row r="133" spans="1:10" ht="15" customHeight="1" x14ac:dyDescent="0.25">
      <c r="A133" s="17">
        <v>1</v>
      </c>
      <c r="B133" s="99" t="s">
        <v>135</v>
      </c>
      <c r="C133" s="99"/>
      <c r="D133" s="99"/>
      <c r="E133" s="99"/>
      <c r="F133" s="99"/>
      <c r="G133" s="99"/>
      <c r="H133" s="23" t="e">
        <f>I133/$I$99</f>
        <v>#DIV/0!</v>
      </c>
      <c r="I133" s="24" t="e">
        <f>($D$143/$E$144)*G143</f>
        <v>#DIV/0!</v>
      </c>
    </row>
    <row r="134" spans="1:10" ht="15" customHeight="1" x14ac:dyDescent="0.25">
      <c r="A134" s="17">
        <v>2</v>
      </c>
      <c r="B134" s="99" t="s">
        <v>136</v>
      </c>
      <c r="C134" s="99"/>
      <c r="D134" s="99"/>
      <c r="E134" s="99"/>
      <c r="F134" s="99"/>
      <c r="G134" s="99"/>
      <c r="H134" s="23" t="e">
        <f>I134/$I$99</f>
        <v>#DIV/0!</v>
      </c>
      <c r="I134" s="24" t="e">
        <f>($D$143/$E$144)*G144</f>
        <v>#DIV/0!</v>
      </c>
    </row>
    <row r="135" spans="1:10" ht="15" customHeight="1" x14ac:dyDescent="0.25">
      <c r="A135" s="17">
        <v>3</v>
      </c>
      <c r="B135" s="99" t="s">
        <v>14</v>
      </c>
      <c r="C135" s="99"/>
      <c r="D135" s="99"/>
      <c r="E135" s="99"/>
      <c r="F135" s="99"/>
      <c r="G135" s="99"/>
      <c r="H135" s="23" t="e">
        <f>I135/$I$99</f>
        <v>#DIV/0!</v>
      </c>
      <c r="I135" s="24" t="e">
        <f>($D$143/$E$144)*G145</f>
        <v>#DIV/0!</v>
      </c>
    </row>
    <row r="136" spans="1:10" ht="15" customHeight="1" x14ac:dyDescent="0.25">
      <c r="A136" s="17">
        <v>4</v>
      </c>
      <c r="B136" s="99" t="s">
        <v>137</v>
      </c>
      <c r="C136" s="99"/>
      <c r="D136" s="99"/>
      <c r="E136" s="99"/>
      <c r="F136" s="99"/>
      <c r="G136" s="99"/>
      <c r="H136" s="23" t="e">
        <f>I136/$I$99</f>
        <v>#DIV/0!</v>
      </c>
      <c r="I136" s="24" t="e">
        <f>($D$143/$E$144)*G146</f>
        <v>#DIV/0!</v>
      </c>
    </row>
    <row r="137" spans="1:10" ht="15" customHeight="1" x14ac:dyDescent="0.25">
      <c r="A137" s="17">
        <v>5</v>
      </c>
      <c r="B137" s="99" t="s">
        <v>138</v>
      </c>
      <c r="C137" s="99"/>
      <c r="D137" s="99"/>
      <c r="E137" s="99"/>
      <c r="F137" s="99"/>
      <c r="G137" s="99"/>
      <c r="H137" s="23" t="e">
        <f>I137/$I$99</f>
        <v>#DIV/0!</v>
      </c>
      <c r="I137" s="24" t="e">
        <f>($D$143/$E$144)*G147</f>
        <v>#DIV/0!</v>
      </c>
    </row>
    <row r="138" spans="1:10" ht="15" customHeight="1" x14ac:dyDescent="0.25">
      <c r="A138" s="110" t="s">
        <v>139</v>
      </c>
      <c r="B138" s="110"/>
      <c r="C138" s="110"/>
      <c r="D138" s="110"/>
      <c r="E138" s="110"/>
      <c r="F138" s="110"/>
      <c r="G138" s="110"/>
      <c r="H138" s="25" t="e">
        <f>H133+H134+H135+H136+H137</f>
        <v>#DIV/0!</v>
      </c>
      <c r="I138" s="26" t="e">
        <f>SUM(I133:I137)</f>
        <v>#DIV/0!</v>
      </c>
    </row>
    <row r="139" spans="1:10" ht="11.25" customHeight="1" x14ac:dyDescent="0.25">
      <c r="A139" s="29" t="s">
        <v>140</v>
      </c>
      <c r="B139" s="113" t="s">
        <v>141</v>
      </c>
      <c r="C139" s="113"/>
      <c r="D139" s="113"/>
      <c r="E139" s="113"/>
      <c r="F139" s="113"/>
      <c r="G139" s="113"/>
      <c r="H139" s="113"/>
      <c r="I139" s="113"/>
    </row>
    <row r="140" spans="1:10" ht="18.75" customHeight="1" x14ac:dyDescent="0.25">
      <c r="A140" s="29" t="s">
        <v>142</v>
      </c>
      <c r="B140" s="133" t="s">
        <v>143</v>
      </c>
      <c r="C140" s="133"/>
      <c r="D140" s="133"/>
      <c r="E140" s="133"/>
      <c r="F140" s="133"/>
      <c r="G140" s="133"/>
      <c r="H140" s="133"/>
      <c r="I140" s="133"/>
    </row>
    <row r="141" spans="1:10" ht="13.5" customHeight="1" x14ac:dyDescent="0.25">
      <c r="A141" s="119" t="s">
        <v>144</v>
      </c>
      <c r="B141" s="119"/>
      <c r="C141" s="119"/>
      <c r="D141" s="119"/>
      <c r="E141" s="119"/>
      <c r="F141" s="119"/>
      <c r="G141" s="119"/>
      <c r="H141" s="119"/>
      <c r="I141" s="119"/>
    </row>
    <row r="142" spans="1:10" ht="13.5" customHeight="1" x14ac:dyDescent="0.25">
      <c r="A142" s="106" t="s">
        <v>145</v>
      </c>
      <c r="B142" s="106"/>
      <c r="C142" s="17" t="s">
        <v>146</v>
      </c>
      <c r="D142" s="103" t="s">
        <v>147</v>
      </c>
      <c r="E142" s="103"/>
      <c r="F142" s="17" t="s">
        <v>148</v>
      </c>
      <c r="G142" s="63" t="s">
        <v>149</v>
      </c>
      <c r="H142" s="106" t="s">
        <v>150</v>
      </c>
      <c r="I142" s="106"/>
    </row>
    <row r="143" spans="1:10" ht="13.5" customHeight="1" x14ac:dyDescent="0.25">
      <c r="A143" s="134" t="e">
        <f>I99</f>
        <v>#DIV/0!</v>
      </c>
      <c r="B143" s="134"/>
      <c r="C143" s="24" t="e">
        <f>I129</f>
        <v>#DIV/0!</v>
      </c>
      <c r="D143" s="135" t="e">
        <f>A143+C143</f>
        <v>#DIV/0!</v>
      </c>
      <c r="E143" s="135"/>
      <c r="F143" s="17" t="str">
        <f>B133</f>
        <v>PIS</v>
      </c>
      <c r="G143" s="64">
        <v>1.6500000000000001E-2</v>
      </c>
      <c r="H143" s="136">
        <v>6.4999999999999997E-3</v>
      </c>
      <c r="I143" s="136"/>
      <c r="J143" s="34"/>
    </row>
    <row r="144" spans="1:10" ht="13.5" customHeight="1" x14ac:dyDescent="0.25">
      <c r="A144" s="137" t="s">
        <v>151</v>
      </c>
      <c r="B144" s="137"/>
      <c r="C144" s="63">
        <v>1</v>
      </c>
      <c r="D144" s="65">
        <f>G148/1</f>
        <v>9.2499999999999999E-2</v>
      </c>
      <c r="E144" s="66">
        <f>C144-D144</f>
        <v>0.90749999999999997</v>
      </c>
      <c r="F144" s="17" t="str">
        <f>B134</f>
        <v>COFINS</v>
      </c>
      <c r="G144" s="64">
        <v>7.5999999999999998E-2</v>
      </c>
      <c r="H144" s="136">
        <v>0.03</v>
      </c>
      <c r="I144" s="136"/>
    </row>
    <row r="145" spans="1:10" ht="13.5" customHeight="1" x14ac:dyDescent="0.25">
      <c r="A145" s="138" t="s">
        <v>152</v>
      </c>
      <c r="B145" s="138"/>
      <c r="C145" s="17">
        <v>1</v>
      </c>
      <c r="D145" s="67">
        <f>H148</f>
        <v>3.6499999999999998E-2</v>
      </c>
      <c r="E145" s="68">
        <f>C145-D145</f>
        <v>0.96350000000000002</v>
      </c>
      <c r="F145" s="17" t="str">
        <f>B135</f>
        <v>ISS</v>
      </c>
      <c r="G145" s="64">
        <f>I11</f>
        <v>0</v>
      </c>
      <c r="H145" s="136">
        <f>I11</f>
        <v>0</v>
      </c>
      <c r="I145" s="136"/>
    </row>
    <row r="146" spans="1:10" ht="13.5" customHeight="1" x14ac:dyDescent="0.25">
      <c r="A146" s="139" t="s">
        <v>153</v>
      </c>
      <c r="B146" s="139"/>
      <c r="C146" s="17">
        <v>1</v>
      </c>
      <c r="D146" s="69">
        <v>0.09</v>
      </c>
      <c r="E146" s="70">
        <f>C146-D146</f>
        <v>0.91</v>
      </c>
      <c r="F146" s="17" t="s">
        <v>154</v>
      </c>
      <c r="G146" s="64">
        <v>0</v>
      </c>
      <c r="H146" s="136">
        <v>0</v>
      </c>
      <c r="I146" s="136"/>
    </row>
    <row r="147" spans="1:10" ht="13.5" customHeight="1" x14ac:dyDescent="0.25">
      <c r="A147" s="140" t="s">
        <v>155</v>
      </c>
      <c r="B147" s="140" t="s">
        <v>156</v>
      </c>
      <c r="C147" s="140"/>
      <c r="D147" s="140"/>
      <c r="E147" s="140"/>
      <c r="F147" s="12" t="s">
        <v>157</v>
      </c>
      <c r="G147" s="64">
        <v>0</v>
      </c>
      <c r="H147" s="136">
        <v>0</v>
      </c>
      <c r="I147" s="136"/>
    </row>
    <row r="148" spans="1:10" ht="18" customHeight="1" x14ac:dyDescent="0.25">
      <c r="A148" s="140"/>
      <c r="B148" s="140"/>
      <c r="C148" s="140"/>
      <c r="D148" s="140"/>
      <c r="E148" s="140"/>
      <c r="F148" s="3" t="s">
        <v>158</v>
      </c>
      <c r="G148" s="71">
        <f>SUM(G143:G147)</f>
        <v>9.2499999999999999E-2</v>
      </c>
      <c r="H148" s="141">
        <f>SUM(H143:I147)</f>
        <v>3.6499999999999998E-2</v>
      </c>
      <c r="I148" s="141"/>
    </row>
    <row r="149" spans="1:10" ht="18" customHeight="1" x14ac:dyDescent="0.25">
      <c r="A149" s="29" t="s">
        <v>159</v>
      </c>
      <c r="B149" s="133" t="s">
        <v>160</v>
      </c>
      <c r="C149" s="133"/>
      <c r="D149" s="133"/>
      <c r="E149" s="133"/>
      <c r="F149" s="133"/>
      <c r="G149" s="133"/>
      <c r="H149" s="133"/>
      <c r="I149" s="133"/>
    </row>
    <row r="150" spans="1:10" ht="4.5" customHeight="1" x14ac:dyDescent="0.25">
      <c r="A150" s="72"/>
      <c r="B150" s="142"/>
      <c r="C150" s="142"/>
      <c r="D150" s="142"/>
      <c r="E150" s="142"/>
      <c r="F150" s="142"/>
      <c r="G150" s="142"/>
      <c r="H150" s="142"/>
      <c r="I150" s="142"/>
    </row>
    <row r="151" spans="1:10" ht="12" customHeight="1" x14ac:dyDescent="0.25">
      <c r="A151" s="123" t="s">
        <v>161</v>
      </c>
      <c r="B151" s="123"/>
      <c r="C151" s="123"/>
      <c r="D151" s="123"/>
      <c r="E151" s="123"/>
      <c r="F151" s="123"/>
      <c r="G151" s="123"/>
      <c r="H151" s="47" t="e">
        <f>H138</f>
        <v>#DIV/0!</v>
      </c>
      <c r="I151" s="48" t="e">
        <f>I138</f>
        <v>#DIV/0!</v>
      </c>
    </row>
    <row r="152" spans="1:10" ht="4.5" customHeight="1" x14ac:dyDescent="0.25"/>
    <row r="153" spans="1:10" ht="11.25" customHeight="1" x14ac:dyDescent="0.25">
      <c r="A153" s="143" t="s">
        <v>162</v>
      </c>
      <c r="B153" s="143"/>
      <c r="C153" s="143"/>
      <c r="D153" s="143"/>
      <c r="E153" s="143"/>
      <c r="F153" s="143"/>
      <c r="G153" s="143"/>
      <c r="H153" s="143"/>
      <c r="I153" s="143"/>
    </row>
    <row r="154" spans="1:10" ht="11.25" customHeight="1" x14ac:dyDescent="0.25">
      <c r="A154" s="107" t="s">
        <v>34</v>
      </c>
      <c r="B154" s="107"/>
      <c r="C154" s="107"/>
      <c r="D154" s="107"/>
      <c r="E154" s="107"/>
      <c r="F154" s="107"/>
      <c r="G154" s="107"/>
      <c r="H154" s="107"/>
      <c r="I154" s="107"/>
    </row>
    <row r="155" spans="1:10" ht="15" customHeight="1" x14ac:dyDescent="0.25">
      <c r="A155" s="17">
        <v>1</v>
      </c>
      <c r="B155" s="99" t="s">
        <v>163</v>
      </c>
      <c r="C155" s="99"/>
      <c r="D155" s="99"/>
      <c r="E155" s="99"/>
      <c r="F155" s="99"/>
      <c r="G155" s="99"/>
      <c r="H155" s="23" t="e">
        <f>I155/$G$172</f>
        <v>#DIV/0!</v>
      </c>
      <c r="I155" s="73" t="e">
        <f>I40</f>
        <v>#DIV/0!</v>
      </c>
    </row>
    <row r="156" spans="1:10" ht="15" customHeight="1" x14ac:dyDescent="0.25">
      <c r="A156" s="17">
        <v>2</v>
      </c>
      <c r="B156" s="99" t="s">
        <v>164</v>
      </c>
      <c r="C156" s="99"/>
      <c r="D156" s="99"/>
      <c r="E156" s="99"/>
      <c r="F156" s="99"/>
      <c r="G156" s="99"/>
      <c r="H156" s="23" t="e">
        <f>I156/$G$172</f>
        <v>#DIV/0!</v>
      </c>
      <c r="I156" s="73" t="e">
        <f>I51+I63+I70+I74</f>
        <v>#DIV/0!</v>
      </c>
    </row>
    <row r="157" spans="1:10" ht="15" customHeight="1" x14ac:dyDescent="0.25">
      <c r="A157" s="17">
        <v>3</v>
      </c>
      <c r="B157" s="99" t="s">
        <v>165</v>
      </c>
      <c r="C157" s="99"/>
      <c r="D157" s="99"/>
      <c r="E157" s="99"/>
      <c r="F157" s="99"/>
      <c r="G157" s="99"/>
      <c r="H157" s="23" t="e">
        <f>I157/$G$172</f>
        <v>#DIV/0!</v>
      </c>
      <c r="I157" s="73" t="e">
        <f>I85</f>
        <v>#DIV/0!</v>
      </c>
    </row>
    <row r="158" spans="1:10" s="28" customFormat="1" ht="15" customHeight="1" x14ac:dyDescent="0.25">
      <c r="A158" s="123" t="s">
        <v>166</v>
      </c>
      <c r="B158" s="123"/>
      <c r="C158" s="123"/>
      <c r="D158" s="123"/>
      <c r="E158" s="123"/>
      <c r="F158" s="123"/>
      <c r="G158" s="123"/>
      <c r="H158" s="47" t="e">
        <f>H155+H156+H157</f>
        <v>#DIV/0!</v>
      </c>
      <c r="I158" s="48" t="e">
        <f>SUM(I155:I157)</f>
        <v>#DIV/0!</v>
      </c>
      <c r="J158" s="35"/>
    </row>
    <row r="159" spans="1:10" ht="4.5" customHeight="1" x14ac:dyDescent="0.25"/>
    <row r="160" spans="1:10" ht="11.25" customHeight="1" x14ac:dyDescent="0.25">
      <c r="A160" s="107" t="s">
        <v>107</v>
      </c>
      <c r="B160" s="107"/>
      <c r="C160" s="107"/>
      <c r="D160" s="107"/>
      <c r="E160" s="107"/>
      <c r="F160" s="107"/>
      <c r="G160" s="107"/>
      <c r="H160" s="107"/>
      <c r="I160" s="107"/>
    </row>
    <row r="161" spans="1:11" ht="15" customHeight="1" x14ac:dyDescent="0.25">
      <c r="A161" s="17">
        <v>1</v>
      </c>
      <c r="B161" s="99" t="s">
        <v>167</v>
      </c>
      <c r="C161" s="99"/>
      <c r="D161" s="99"/>
      <c r="E161" s="99"/>
      <c r="F161" s="99"/>
      <c r="G161" s="99"/>
      <c r="H161" s="23" t="e">
        <f>I161/$G$172</f>
        <v>#DIV/0!</v>
      </c>
      <c r="I161" s="24">
        <f>I109</f>
        <v>0</v>
      </c>
    </row>
    <row r="162" spans="1:11" ht="15" customHeight="1" x14ac:dyDescent="0.25">
      <c r="A162" s="17">
        <v>2</v>
      </c>
      <c r="B162" s="99" t="s">
        <v>168</v>
      </c>
      <c r="C162" s="99"/>
      <c r="D162" s="99"/>
      <c r="E162" s="99"/>
      <c r="F162" s="99"/>
      <c r="G162" s="99"/>
      <c r="H162" s="23" t="e">
        <f>I162/$G$172</f>
        <v>#DIV/0!</v>
      </c>
      <c r="I162" s="24">
        <f>I119</f>
        <v>150</v>
      </c>
    </row>
    <row r="163" spans="1:11" ht="15" customHeight="1" x14ac:dyDescent="0.25">
      <c r="A163" s="17">
        <v>3</v>
      </c>
      <c r="B163" s="99" t="s">
        <v>169</v>
      </c>
      <c r="C163" s="99"/>
      <c r="D163" s="99"/>
      <c r="E163" s="99"/>
      <c r="F163" s="99"/>
      <c r="G163" s="99"/>
      <c r="H163" s="23" t="e">
        <f>I163/$G$172</f>
        <v>#DIV/0!</v>
      </c>
      <c r="I163" s="24" t="e">
        <f>I123</f>
        <v>#DIV/0!</v>
      </c>
    </row>
    <row r="164" spans="1:11" ht="15" customHeight="1" x14ac:dyDescent="0.25">
      <c r="A164" s="123" t="s">
        <v>170</v>
      </c>
      <c r="B164" s="123"/>
      <c r="C164" s="123"/>
      <c r="D164" s="123"/>
      <c r="E164" s="123"/>
      <c r="F164" s="123"/>
      <c r="G164" s="123"/>
      <c r="H164" s="47" t="e">
        <f>H161+H162+H163</f>
        <v>#DIV/0!</v>
      </c>
      <c r="I164" s="48" t="e">
        <f>I161+I162+I163</f>
        <v>#DIV/0!</v>
      </c>
    </row>
    <row r="165" spans="1:11" ht="4.5" customHeight="1" x14ac:dyDescent="0.25"/>
    <row r="166" spans="1:11" ht="11.25" customHeight="1" x14ac:dyDescent="0.25">
      <c r="A166" s="107" t="s">
        <v>133</v>
      </c>
      <c r="B166" s="107"/>
      <c r="C166" s="107"/>
      <c r="D166" s="107"/>
      <c r="E166" s="107"/>
      <c r="F166" s="107"/>
      <c r="G166" s="107"/>
      <c r="H166" s="107"/>
      <c r="I166" s="107"/>
    </row>
    <row r="167" spans="1:11" ht="15" customHeight="1" x14ac:dyDescent="0.25">
      <c r="A167" s="17">
        <v>1</v>
      </c>
      <c r="B167" s="99" t="s">
        <v>171</v>
      </c>
      <c r="C167" s="99"/>
      <c r="D167" s="99"/>
      <c r="E167" s="99"/>
      <c r="F167" s="99"/>
      <c r="G167" s="99"/>
      <c r="H167" s="23" t="e">
        <f>I167/$G$172</f>
        <v>#DIV/0!</v>
      </c>
      <c r="I167" s="24" t="e">
        <f>I138</f>
        <v>#DIV/0!</v>
      </c>
    </row>
    <row r="168" spans="1:11" ht="15" customHeight="1" x14ac:dyDescent="0.25">
      <c r="A168" s="123" t="s">
        <v>172</v>
      </c>
      <c r="B168" s="123"/>
      <c r="C168" s="123"/>
      <c r="D168" s="123"/>
      <c r="E168" s="123"/>
      <c r="F168" s="123"/>
      <c r="G168" s="123"/>
      <c r="H168" s="47" t="e">
        <f>H167</f>
        <v>#DIV/0!</v>
      </c>
      <c r="I168" s="48" t="e">
        <f>I138</f>
        <v>#DIV/0!</v>
      </c>
      <c r="K168" s="41"/>
    </row>
    <row r="169" spans="1:11" ht="4.5" customHeight="1" x14ac:dyDescent="0.25"/>
    <row r="170" spans="1:11" ht="11.25" customHeight="1" x14ac:dyDescent="0.25">
      <c r="A170" s="147" t="s">
        <v>162</v>
      </c>
      <c r="B170" s="147"/>
      <c r="C170" s="147"/>
      <c r="D170" s="147"/>
      <c r="E170" s="147"/>
      <c r="F170" s="147"/>
      <c r="G170" s="147"/>
      <c r="H170" s="147"/>
      <c r="I170" s="147"/>
    </row>
    <row r="171" spans="1:11" ht="45" customHeight="1" x14ac:dyDescent="0.25">
      <c r="A171" s="144" t="s">
        <v>173</v>
      </c>
      <c r="B171" s="144"/>
      <c r="C171" s="144"/>
      <c r="D171" s="144"/>
      <c r="E171" s="144"/>
      <c r="F171" s="144"/>
      <c r="G171" s="74" t="s">
        <v>174</v>
      </c>
      <c r="H171" s="74" t="s">
        <v>175</v>
      </c>
      <c r="I171" s="74" t="s">
        <v>176</v>
      </c>
    </row>
    <row r="172" spans="1:11" ht="11.25" customHeight="1" x14ac:dyDescent="0.25">
      <c r="A172" s="145">
        <f>D5</f>
        <v>0</v>
      </c>
      <c r="B172" s="145"/>
      <c r="C172" s="145"/>
      <c r="D172" s="145"/>
      <c r="E172" s="145"/>
      <c r="F172" s="145"/>
      <c r="G172" s="75" t="e">
        <f>I158+I164+I168</f>
        <v>#DIV/0!</v>
      </c>
      <c r="H172" s="74">
        <f>IF(D6="12x36",2,1)</f>
        <v>1</v>
      </c>
      <c r="I172" s="75" t="e">
        <f>G172*H172</f>
        <v>#DIV/0!</v>
      </c>
    </row>
    <row r="173" spans="1:11" x14ac:dyDescent="0.25">
      <c r="A173" s="145"/>
      <c r="B173" s="145"/>
      <c r="C173" s="145"/>
      <c r="D173" s="145"/>
      <c r="E173" s="145"/>
      <c r="F173" s="145"/>
      <c r="G173" s="74"/>
      <c r="H173" s="74"/>
      <c r="I173" s="75"/>
    </row>
    <row r="174" spans="1:11" s="28" customFormat="1" ht="12" customHeight="1" x14ac:dyDescent="0.25">
      <c r="A174" s="146" t="s">
        <v>177</v>
      </c>
      <c r="B174" s="146"/>
      <c r="C174" s="146"/>
      <c r="D174" s="146"/>
      <c r="E174" s="146"/>
      <c r="F174" s="146"/>
      <c r="G174" s="146"/>
      <c r="H174" s="146"/>
      <c r="I174" s="76" t="e">
        <f>I172</f>
        <v>#DIV/0!</v>
      </c>
      <c r="J174" s="35"/>
    </row>
  </sheetData>
  <mergeCells count="173">
    <mergeCell ref="A171:F171"/>
    <mergeCell ref="A172:F172"/>
    <mergeCell ref="A173:F173"/>
    <mergeCell ref="A174:H174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A93:B93"/>
    <mergeCell ref="A96:B96"/>
    <mergeCell ref="A97:B97"/>
    <mergeCell ref="A99:G99"/>
    <mergeCell ref="A101:I101"/>
    <mergeCell ref="B102:G102"/>
    <mergeCell ref="B103:G103"/>
    <mergeCell ref="B104:G104"/>
    <mergeCell ref="A95:E95"/>
    <mergeCell ref="F95:I95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70:G70"/>
    <mergeCell ref="B72:G72"/>
    <mergeCell ref="B73:G73"/>
    <mergeCell ref="A74:G74"/>
    <mergeCell ref="A76:G76"/>
    <mergeCell ref="B78:G78"/>
    <mergeCell ref="B79:G79"/>
    <mergeCell ref="B80:G80"/>
    <mergeCell ref="B82:G82"/>
    <mergeCell ref="B81:G81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82"/>
  <sheetViews>
    <sheetView view="pageBreakPreview" zoomScale="130" zoomScaleNormal="130" zoomScalePageLayoutView="130" workbookViewId="0">
      <selection activeCell="H23" sqref="H2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2" t="s">
        <v>178</v>
      </c>
      <c r="B1" s="92"/>
      <c r="C1" s="92"/>
      <c r="D1" s="92"/>
      <c r="E1" s="92"/>
      <c r="F1" s="92"/>
      <c r="G1" s="92"/>
      <c r="H1" s="92"/>
      <c r="I1" s="92"/>
      <c r="K1" s="4"/>
    </row>
    <row r="2" spans="1:11" ht="22.5" customHeight="1" x14ac:dyDescent="0.25">
      <c r="A2" s="92" t="s">
        <v>1</v>
      </c>
      <c r="B2" s="92"/>
      <c r="C2" s="93"/>
      <c r="D2" s="93"/>
      <c r="E2" s="94" t="s">
        <v>2</v>
      </c>
      <c r="F2" s="94"/>
      <c r="G2" s="94"/>
      <c r="H2" s="94"/>
      <c r="I2" s="94"/>
    </row>
    <row r="3" spans="1:11" ht="11.25" customHeight="1" x14ac:dyDescent="0.25">
      <c r="A3" s="92" t="s">
        <v>3</v>
      </c>
      <c r="B3" s="92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5" t="s">
        <v>5</v>
      </c>
      <c r="B5" s="95"/>
      <c r="C5" s="95"/>
      <c r="D5" s="96"/>
      <c r="E5" s="96"/>
      <c r="F5" s="96"/>
      <c r="G5" s="97" t="str">
        <f>IF(D6="12x36","Regime de trabalho:","Quantidade de HORAS/MÊS")</f>
        <v>Quantidade de HORAS/MÊS</v>
      </c>
      <c r="H5" s="97"/>
      <c r="I5" s="98">
        <f>IF(D6="12x36",D6,5*D6)</f>
        <v>0</v>
      </c>
    </row>
    <row r="6" spans="1:11" ht="18.75" customHeight="1" x14ac:dyDescent="0.25">
      <c r="A6" s="95" t="str">
        <f>IF(D6="12x36","Regime de trabalho:","Regime de trabalho (horas semanais):")</f>
        <v>Regime de trabalho (horas semanais):</v>
      </c>
      <c r="B6" s="95"/>
      <c r="C6" s="95"/>
      <c r="D6" s="95"/>
      <c r="E6" s="95"/>
      <c r="F6" s="95"/>
      <c r="G6" s="97"/>
      <c r="H6" s="97"/>
      <c r="I6" s="98"/>
    </row>
    <row r="7" spans="1:11" ht="22.5" customHeight="1" x14ac:dyDescent="0.25">
      <c r="A7" s="95" t="s">
        <v>6</v>
      </c>
      <c r="B7" s="95"/>
      <c r="C7" s="95"/>
      <c r="D7" s="99"/>
      <c r="E7" s="99"/>
      <c r="F7" s="99"/>
      <c r="G7" s="100" t="s">
        <v>7</v>
      </c>
      <c r="H7" s="100"/>
      <c r="I7" s="101"/>
    </row>
    <row r="8" spans="1:11" ht="22.5" customHeight="1" x14ac:dyDescent="0.25">
      <c r="A8" s="95" t="s">
        <v>8</v>
      </c>
      <c r="B8" s="95"/>
      <c r="C8" s="95"/>
      <c r="D8" s="99"/>
      <c r="E8" s="99"/>
      <c r="F8" s="99"/>
      <c r="G8" s="100"/>
      <c r="H8" s="100"/>
      <c r="I8" s="101"/>
    </row>
    <row r="9" spans="1:11" ht="24.75" customHeight="1" x14ac:dyDescent="0.25">
      <c r="A9" s="95" t="s">
        <v>9</v>
      </c>
      <c r="B9" s="95"/>
      <c r="C9" s="95"/>
      <c r="D9" s="95"/>
      <c r="E9" s="95"/>
      <c r="F9" s="95"/>
      <c r="G9" s="100" t="s">
        <v>10</v>
      </c>
      <c r="H9" s="100"/>
      <c r="I9" s="9" t="s">
        <v>11</v>
      </c>
    </row>
    <row r="10" spans="1:11" ht="32.25" customHeight="1" x14ac:dyDescent="0.25">
      <c r="A10" s="102" t="s">
        <v>12</v>
      </c>
      <c r="B10" s="102"/>
      <c r="C10" s="102"/>
      <c r="D10" s="102"/>
      <c r="E10" s="102"/>
      <c r="F10" s="102"/>
      <c r="G10" s="8" t="s">
        <v>13</v>
      </c>
      <c r="H10" s="10"/>
      <c r="I10" s="11"/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>
        <f>D9</f>
        <v>0</v>
      </c>
      <c r="H11" s="10" t="s">
        <v>15</v>
      </c>
      <c r="I11" s="13"/>
    </row>
    <row r="12" spans="1:11" ht="11.2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/>
    </row>
    <row r="13" spans="1:11" ht="11.25" customHeight="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/>
    </row>
    <row r="14" spans="1:11" ht="11.25" customHeight="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/>
    </row>
    <row r="15" spans="1:11" ht="11.25" customHeight="1" x14ac:dyDescent="0.25">
      <c r="A15" s="103" t="s">
        <v>179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/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</v>
      </c>
      <c r="I16" s="14"/>
    </row>
    <row r="17" spans="1:9" ht="11.25" customHeight="1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/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ht="11.25" customHeight="1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ht="11.25" customHeight="1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05" t="s">
        <v>23</v>
      </c>
      <c r="B21" s="105"/>
      <c r="C21" s="105"/>
      <c r="D21" s="105"/>
      <c r="E21" s="105"/>
      <c r="F21" s="105"/>
      <c r="G21" s="15" t="s">
        <v>17</v>
      </c>
      <c r="H21" s="15" t="s">
        <v>24</v>
      </c>
      <c r="I21" s="16"/>
    </row>
    <row r="22" spans="1:9" ht="22.5" customHeight="1" x14ac:dyDescent="0.25">
      <c r="A22" s="106" t="s">
        <v>25</v>
      </c>
      <c r="B22" s="106"/>
      <c r="C22" s="106"/>
      <c r="D22" s="106"/>
      <c r="E22" s="106"/>
      <c r="F22" s="106"/>
      <c r="G22" s="15"/>
      <c r="H22" s="15" t="s">
        <v>26</v>
      </c>
      <c r="I22" s="18" t="s">
        <v>11</v>
      </c>
    </row>
    <row r="23" spans="1:9" ht="36" customHeight="1" x14ac:dyDescent="0.25">
      <c r="A23" s="106" t="s">
        <v>27</v>
      </c>
      <c r="B23" s="106"/>
      <c r="C23" s="106"/>
      <c r="D23" s="106"/>
      <c r="E23" s="106"/>
      <c r="F23" s="106"/>
      <c r="G23" s="10"/>
      <c r="H23" s="10" t="s">
        <v>28</v>
      </c>
      <c r="I23" s="11"/>
    </row>
    <row r="24" spans="1:9" ht="15" customHeight="1" x14ac:dyDescent="0.25">
      <c r="A24" s="106" t="s">
        <v>29</v>
      </c>
      <c r="B24" s="106"/>
      <c r="C24" s="106"/>
      <c r="D24" s="106"/>
      <c r="E24" s="106"/>
      <c r="F24" s="106"/>
      <c r="G24" s="15"/>
      <c r="H24" s="19" t="s">
        <v>30</v>
      </c>
      <c r="I24" s="20" t="s">
        <v>11</v>
      </c>
    </row>
    <row r="25" spans="1:9" ht="15" customHeight="1" x14ac:dyDescent="0.25">
      <c r="A25" s="106"/>
      <c r="B25" s="106"/>
      <c r="C25" s="106"/>
      <c r="D25" s="106"/>
      <c r="E25" s="106"/>
      <c r="F25" s="106"/>
      <c r="G25" s="15"/>
      <c r="H25" s="21" t="s">
        <v>31</v>
      </c>
      <c r="I25" s="9" t="s">
        <v>11</v>
      </c>
    </row>
    <row r="26" spans="1:9" ht="26.25" customHeight="1" x14ac:dyDescent="0.25">
      <c r="A26" s="106" t="s">
        <v>32</v>
      </c>
      <c r="B26" s="106"/>
      <c r="C26" s="106"/>
      <c r="D26" s="106"/>
      <c r="E26" s="106"/>
      <c r="F26" s="106"/>
      <c r="G26" s="15"/>
      <c r="H26" s="10" t="s">
        <v>30</v>
      </c>
      <c r="I26" s="20" t="s">
        <v>11</v>
      </c>
    </row>
    <row r="27" spans="1:9" ht="36.75" customHeight="1" x14ac:dyDescent="0.25">
      <c r="A27" s="106" t="s">
        <v>33</v>
      </c>
      <c r="B27" s="106"/>
      <c r="C27" s="106"/>
      <c r="D27" s="106"/>
      <c r="E27" s="106"/>
      <c r="F27" s="106"/>
      <c r="G27" s="10"/>
      <c r="H27" s="8" t="s">
        <v>26</v>
      </c>
      <c r="I27" s="9"/>
    </row>
    <row r="28" spans="1:9" ht="24.75" customHeight="1" x14ac:dyDescent="0.25">
      <c r="A28" s="92" t="s">
        <v>180</v>
      </c>
      <c r="B28" s="92"/>
      <c r="C28" s="92"/>
      <c r="D28" s="92"/>
      <c r="E28" s="92"/>
      <c r="F28" s="92"/>
      <c r="G28" s="104" t="s">
        <v>17</v>
      </c>
      <c r="H28" s="15" t="s">
        <v>181</v>
      </c>
      <c r="I28" s="77">
        <f>((60/52.5)*7)*15</f>
        <v>120</v>
      </c>
    </row>
    <row r="29" spans="1:9" ht="24.75" customHeight="1" x14ac:dyDescent="0.25">
      <c r="A29" s="92"/>
      <c r="B29" s="92"/>
      <c r="C29" s="92"/>
      <c r="D29" s="92"/>
      <c r="E29" s="92"/>
      <c r="F29" s="92"/>
      <c r="G29" s="104"/>
      <c r="H29" s="15" t="s">
        <v>182</v>
      </c>
      <c r="I29" s="16" t="e">
        <f>I10/H10*20%</f>
        <v>#DIV/0!</v>
      </c>
    </row>
    <row r="30" spans="1:9" ht="24.75" customHeight="1" x14ac:dyDescent="0.25">
      <c r="A30" s="148" t="s">
        <v>183</v>
      </c>
      <c r="B30" s="148"/>
      <c r="C30" s="148"/>
      <c r="D30" s="148"/>
      <c r="E30" s="148"/>
      <c r="F30" s="148"/>
      <c r="G30" s="104" t="s">
        <v>17</v>
      </c>
      <c r="H30" s="10" t="s">
        <v>181</v>
      </c>
      <c r="I30" s="20">
        <f>(((60/52.5)*7)-7)*15</f>
        <v>15</v>
      </c>
    </row>
    <row r="31" spans="1:9" ht="24.75" customHeight="1" x14ac:dyDescent="0.25">
      <c r="A31" s="148"/>
      <c r="B31" s="148"/>
      <c r="C31" s="148"/>
      <c r="D31" s="148"/>
      <c r="E31" s="148"/>
      <c r="F31" s="148"/>
      <c r="G31" s="104"/>
      <c r="H31" s="10" t="s">
        <v>182</v>
      </c>
      <c r="I31" s="11" t="e">
        <f>(I10/H10)*1.5</f>
        <v>#DIV/0!</v>
      </c>
    </row>
    <row r="32" spans="1:9" ht="4.5" customHeight="1" x14ac:dyDescent="0.25"/>
    <row r="33" spans="1:10" ht="17.25" customHeight="1" x14ac:dyDescent="0.25">
      <c r="A33" s="107" t="s">
        <v>34</v>
      </c>
      <c r="B33" s="107"/>
      <c r="C33" s="107"/>
      <c r="D33" s="107"/>
      <c r="E33" s="107"/>
      <c r="F33" s="107"/>
      <c r="G33" s="107"/>
      <c r="H33" s="107"/>
      <c r="I33" s="107"/>
    </row>
    <row r="34" spans="1:10" ht="33.75" customHeight="1" x14ac:dyDescent="0.25">
      <c r="A34" s="22" t="s">
        <v>35</v>
      </c>
      <c r="B34" s="108" t="s">
        <v>36</v>
      </c>
      <c r="C34" s="108"/>
      <c r="D34" s="108"/>
      <c r="E34" s="108"/>
      <c r="F34" s="108"/>
      <c r="G34" s="108"/>
      <c r="H34" s="22" t="s">
        <v>37</v>
      </c>
      <c r="I34" s="22" t="s">
        <v>38</v>
      </c>
    </row>
    <row r="35" spans="1:10" ht="15" customHeight="1" x14ac:dyDescent="0.25">
      <c r="A35" s="17">
        <v>1</v>
      </c>
      <c r="B35" s="99" t="s">
        <v>39</v>
      </c>
      <c r="C35" s="99"/>
      <c r="D35" s="99"/>
      <c r="E35" s="99"/>
      <c r="F35" s="99"/>
      <c r="G35" s="99"/>
      <c r="H35" s="23" t="e">
        <f t="shared" ref="H35:H47" si="0">I35/$I$48</f>
        <v>#DIV/0!</v>
      </c>
      <c r="I35" s="24" t="e">
        <f>IF(D6="12x36",I10,I10/H10*I5)</f>
        <v>#DIV/0!</v>
      </c>
    </row>
    <row r="36" spans="1:10" ht="15" customHeight="1" x14ac:dyDescent="0.25">
      <c r="A36" s="17">
        <f t="shared" ref="A36:A47" si="1">A35+1</f>
        <v>2</v>
      </c>
      <c r="B36" s="99" t="s">
        <v>184</v>
      </c>
      <c r="C36" s="99"/>
      <c r="D36" s="99"/>
      <c r="E36" s="99"/>
      <c r="F36" s="99"/>
      <c r="G36" s="99"/>
      <c r="H36" s="23" t="e">
        <f t="shared" si="0"/>
        <v>#DIV/0!</v>
      </c>
      <c r="I36" s="62">
        <v>0</v>
      </c>
      <c r="J36" s="34"/>
    </row>
    <row r="37" spans="1:10" ht="15" customHeight="1" x14ac:dyDescent="0.25">
      <c r="A37" s="17">
        <f t="shared" si="1"/>
        <v>3</v>
      </c>
      <c r="B37" s="99" t="s">
        <v>40</v>
      </c>
      <c r="C37" s="99"/>
      <c r="D37" s="99"/>
      <c r="E37" s="99"/>
      <c r="F37" s="99"/>
      <c r="G37" s="99"/>
      <c r="H37" s="23" t="e">
        <f t="shared" si="0"/>
        <v>#DIV/0!</v>
      </c>
      <c r="I37" s="24">
        <f>IF(I9=30%,I35*I9,0)</f>
        <v>0</v>
      </c>
    </row>
    <row r="38" spans="1:10" ht="15" customHeight="1" x14ac:dyDescent="0.25">
      <c r="A38" s="17">
        <f t="shared" si="1"/>
        <v>4</v>
      </c>
      <c r="B38" s="99" t="s">
        <v>41</v>
      </c>
      <c r="C38" s="99"/>
      <c r="D38" s="99"/>
      <c r="E38" s="99"/>
      <c r="F38" s="99"/>
      <c r="G38" s="99"/>
      <c r="H38" s="23" t="e">
        <f t="shared" si="0"/>
        <v>#DIV/0!</v>
      </c>
      <c r="I38" s="24">
        <f>IF(I7=10%,I23*I7,0)</f>
        <v>0</v>
      </c>
    </row>
    <row r="39" spans="1:10" ht="15" customHeight="1" x14ac:dyDescent="0.25">
      <c r="A39" s="17">
        <f t="shared" si="1"/>
        <v>5</v>
      </c>
      <c r="B39" s="99" t="s">
        <v>42</v>
      </c>
      <c r="C39" s="99"/>
      <c r="D39" s="99"/>
      <c r="E39" s="99"/>
      <c r="F39" s="99"/>
      <c r="G39" s="99"/>
      <c r="H39" s="23" t="e">
        <f t="shared" si="0"/>
        <v>#DIV/0!</v>
      </c>
      <c r="I39" s="24">
        <f>IF(I7=20%,I23*I7,0)</f>
        <v>0</v>
      </c>
    </row>
    <row r="40" spans="1:10" ht="15" customHeight="1" x14ac:dyDescent="0.25">
      <c r="A40" s="17">
        <f t="shared" si="1"/>
        <v>6</v>
      </c>
      <c r="B40" s="99" t="s">
        <v>43</v>
      </c>
      <c r="C40" s="99"/>
      <c r="D40" s="99"/>
      <c r="E40" s="99"/>
      <c r="F40" s="99"/>
      <c r="G40" s="99"/>
      <c r="H40" s="23" t="e">
        <f t="shared" si="0"/>
        <v>#DIV/0!</v>
      </c>
      <c r="I40" s="24">
        <f>IF(I7=40%,I23*I7,0)</f>
        <v>0</v>
      </c>
    </row>
    <row r="41" spans="1:10" ht="15" customHeight="1" x14ac:dyDescent="0.25">
      <c r="A41" s="17">
        <f t="shared" si="1"/>
        <v>7</v>
      </c>
      <c r="B41" s="99" t="s">
        <v>195</v>
      </c>
      <c r="C41" s="99"/>
      <c r="D41" s="99"/>
      <c r="E41" s="99"/>
      <c r="F41" s="99"/>
      <c r="G41" s="99"/>
      <c r="H41" s="23" t="e">
        <f t="shared" si="0"/>
        <v>#DIV/0!</v>
      </c>
      <c r="I41" s="24">
        <f>IF(I22="Não aplicável",0,I35*I22)</f>
        <v>0</v>
      </c>
    </row>
    <row r="42" spans="1:10" ht="15" customHeight="1" x14ac:dyDescent="0.25">
      <c r="A42" s="17">
        <f t="shared" si="1"/>
        <v>8</v>
      </c>
      <c r="B42" s="99" t="s">
        <v>44</v>
      </c>
      <c r="C42" s="99"/>
      <c r="D42" s="99"/>
      <c r="E42" s="99"/>
      <c r="F42" s="99"/>
      <c r="G42" s="99"/>
      <c r="H42" s="23" t="e">
        <f t="shared" si="0"/>
        <v>#DIV/0!</v>
      </c>
      <c r="I42" s="24">
        <f>IF(I24="Não aplicável",0,(I35+I36+I37+I38+I39+I40+I41+I47)/I5*I24*(1+I25))</f>
        <v>0</v>
      </c>
    </row>
    <row r="43" spans="1:10" ht="23.25" customHeight="1" x14ac:dyDescent="0.25">
      <c r="A43" s="17">
        <f t="shared" si="1"/>
        <v>9</v>
      </c>
      <c r="B43" s="99" t="s">
        <v>45</v>
      </c>
      <c r="C43" s="99"/>
      <c r="D43" s="99"/>
      <c r="E43" s="99"/>
      <c r="F43" s="99"/>
      <c r="G43" s="99"/>
      <c r="H43" s="23" t="e">
        <f t="shared" si="0"/>
        <v>#DIV/0!</v>
      </c>
      <c r="I43" s="24">
        <f>IF(I24="Não aplicável",0,I24/I13*5*(I10/H10*(1+I25)))</f>
        <v>0</v>
      </c>
    </row>
    <row r="44" spans="1:10" ht="15" customHeight="1" x14ac:dyDescent="0.25">
      <c r="A44" s="17">
        <f t="shared" si="1"/>
        <v>10</v>
      </c>
      <c r="B44" s="99" t="s">
        <v>185</v>
      </c>
      <c r="C44" s="99"/>
      <c r="D44" s="99"/>
      <c r="E44" s="99"/>
      <c r="F44" s="99"/>
      <c r="G44" s="99"/>
      <c r="H44" s="23" t="e">
        <f t="shared" si="0"/>
        <v>#DIV/0!</v>
      </c>
      <c r="I44" s="24" t="e">
        <f>I30*I31</f>
        <v>#DIV/0!</v>
      </c>
    </row>
    <row r="45" spans="1:10" ht="15" customHeight="1" x14ac:dyDescent="0.25">
      <c r="A45" s="17">
        <f t="shared" si="1"/>
        <v>11</v>
      </c>
      <c r="B45" s="99" t="s">
        <v>186</v>
      </c>
      <c r="C45" s="99"/>
      <c r="D45" s="99"/>
      <c r="E45" s="99"/>
      <c r="F45" s="99"/>
      <c r="G45" s="99"/>
      <c r="H45" s="23" t="e">
        <f t="shared" si="0"/>
        <v>#DIV/0!</v>
      </c>
      <c r="I45" s="24" t="e">
        <f>I28*I29</f>
        <v>#DIV/0!</v>
      </c>
    </row>
    <row r="46" spans="1:10" ht="24" customHeight="1" x14ac:dyDescent="0.25">
      <c r="A46" s="17">
        <f t="shared" si="1"/>
        <v>12</v>
      </c>
      <c r="B46" s="109" t="s">
        <v>187</v>
      </c>
      <c r="C46" s="109"/>
      <c r="D46" s="109"/>
      <c r="E46" s="109"/>
      <c r="F46" s="109"/>
      <c r="G46" s="109"/>
      <c r="H46" s="23" t="e">
        <f t="shared" si="0"/>
        <v>#DIV/0!</v>
      </c>
      <c r="I46" s="24" t="e">
        <f>(I44+I45)*0.2</f>
        <v>#DIV/0!</v>
      </c>
    </row>
    <row r="47" spans="1:10" ht="15" customHeight="1" x14ac:dyDescent="0.25">
      <c r="A47" s="17">
        <f t="shared" si="1"/>
        <v>13</v>
      </c>
      <c r="B47" s="109" t="str">
        <f>IF(D6="12x36","Para postos 12x36 os feriados são considerados compensados, conforme parágrafo único, Art. 59-A da CLT","Outros")</f>
        <v>Outros</v>
      </c>
      <c r="C47" s="109"/>
      <c r="D47" s="109"/>
      <c r="E47" s="109"/>
      <c r="F47" s="109"/>
      <c r="G47" s="109"/>
      <c r="H47" s="23" t="e">
        <f t="shared" si="0"/>
        <v>#DIV/0!</v>
      </c>
      <c r="I47" s="24">
        <v>0</v>
      </c>
    </row>
    <row r="48" spans="1:10" s="28" customFormat="1" ht="15" customHeight="1" x14ac:dyDescent="0.25">
      <c r="A48" s="110" t="s">
        <v>46</v>
      </c>
      <c r="B48" s="110"/>
      <c r="C48" s="110"/>
      <c r="D48" s="110"/>
      <c r="E48" s="110"/>
      <c r="F48" s="110"/>
      <c r="G48" s="110"/>
      <c r="H48" s="25" t="e">
        <f>SUM(H35:H47)</f>
        <v>#DIV/0!</v>
      </c>
      <c r="I48" s="26" t="e">
        <f>SUM(I35:I47)</f>
        <v>#DIV/0!</v>
      </c>
      <c r="J48" s="27"/>
    </row>
    <row r="49" spans="1:10" ht="4.5" customHeight="1" x14ac:dyDescent="0.25"/>
    <row r="50" spans="1:10" ht="33.75" customHeight="1" x14ac:dyDescent="0.25">
      <c r="A50" s="22" t="s">
        <v>47</v>
      </c>
      <c r="B50" s="108" t="s">
        <v>48</v>
      </c>
      <c r="C50" s="108"/>
      <c r="D50" s="108"/>
      <c r="E50" s="108"/>
      <c r="F50" s="108"/>
      <c r="G50" s="108"/>
      <c r="H50" s="22" t="s">
        <v>37</v>
      </c>
      <c r="I50" s="22" t="s">
        <v>38</v>
      </c>
    </row>
    <row r="51" spans="1:10" ht="15" customHeight="1" x14ac:dyDescent="0.25">
      <c r="A51" s="17">
        <v>1</v>
      </c>
      <c r="B51" s="99" t="s">
        <v>49</v>
      </c>
      <c r="C51" s="99"/>
      <c r="D51" s="99"/>
      <c r="E51" s="99"/>
      <c r="F51" s="99"/>
      <c r="G51" s="99"/>
      <c r="H51" s="23">
        <v>0.2</v>
      </c>
      <c r="I51" s="24" t="e">
        <f t="shared" ref="I51:I58" si="2">$I$48*H51</f>
        <v>#DIV/0!</v>
      </c>
    </row>
    <row r="52" spans="1:10" ht="15" customHeight="1" x14ac:dyDescent="0.25">
      <c r="A52" s="17">
        <v>2</v>
      </c>
      <c r="B52" s="99" t="s">
        <v>50</v>
      </c>
      <c r="C52" s="99"/>
      <c r="D52" s="99"/>
      <c r="E52" s="99"/>
      <c r="F52" s="99"/>
      <c r="G52" s="99"/>
      <c r="H52" s="23">
        <v>1.4999999999999999E-2</v>
      </c>
      <c r="I52" s="24" t="e">
        <f t="shared" si="2"/>
        <v>#DIV/0!</v>
      </c>
    </row>
    <row r="53" spans="1:10" ht="15" customHeight="1" x14ac:dyDescent="0.25">
      <c r="A53" s="17">
        <v>3</v>
      </c>
      <c r="B53" s="99" t="s">
        <v>51</v>
      </c>
      <c r="C53" s="99"/>
      <c r="D53" s="99"/>
      <c r="E53" s="99"/>
      <c r="F53" s="99"/>
      <c r="G53" s="99"/>
      <c r="H53" s="23">
        <v>0.01</v>
      </c>
      <c r="I53" s="24" t="e">
        <f t="shared" si="2"/>
        <v>#DIV/0!</v>
      </c>
    </row>
    <row r="54" spans="1:10" ht="15" customHeight="1" x14ac:dyDescent="0.25">
      <c r="A54" s="17">
        <v>4</v>
      </c>
      <c r="B54" s="99" t="s">
        <v>52</v>
      </c>
      <c r="C54" s="99"/>
      <c r="D54" s="99"/>
      <c r="E54" s="99"/>
      <c r="F54" s="99"/>
      <c r="G54" s="99"/>
      <c r="H54" s="23">
        <v>2E-3</v>
      </c>
      <c r="I54" s="24" t="e">
        <f t="shared" si="2"/>
        <v>#DIV/0!</v>
      </c>
    </row>
    <row r="55" spans="1:10" ht="15" customHeight="1" x14ac:dyDescent="0.25">
      <c r="A55" s="17">
        <v>5</v>
      </c>
      <c r="B55" s="99" t="s">
        <v>53</v>
      </c>
      <c r="C55" s="99"/>
      <c r="D55" s="99"/>
      <c r="E55" s="99"/>
      <c r="F55" s="99"/>
      <c r="G55" s="99"/>
      <c r="H55" s="23">
        <v>2.5000000000000001E-2</v>
      </c>
      <c r="I55" s="24" t="e">
        <f t="shared" si="2"/>
        <v>#DIV/0!</v>
      </c>
    </row>
    <row r="56" spans="1:10" ht="15" customHeight="1" x14ac:dyDescent="0.25">
      <c r="A56" s="17">
        <v>6</v>
      </c>
      <c r="B56" s="99" t="s">
        <v>54</v>
      </c>
      <c r="C56" s="99"/>
      <c r="D56" s="99"/>
      <c r="E56" s="99"/>
      <c r="F56" s="99"/>
      <c r="G56" s="99"/>
      <c r="H56" s="23">
        <v>0.08</v>
      </c>
      <c r="I56" s="24" t="e">
        <f t="shared" si="2"/>
        <v>#DIV/0!</v>
      </c>
    </row>
    <row r="57" spans="1:10" ht="15" customHeight="1" x14ac:dyDescent="0.25">
      <c r="A57" s="17">
        <v>7</v>
      </c>
      <c r="B57" s="99" t="s">
        <v>55</v>
      </c>
      <c r="C57" s="99"/>
      <c r="D57" s="99"/>
      <c r="E57" s="99"/>
      <c r="F57" s="99"/>
      <c r="G57" s="99"/>
      <c r="H57" s="23">
        <v>0.03</v>
      </c>
      <c r="I57" s="24" t="e">
        <f t="shared" si="2"/>
        <v>#DIV/0!</v>
      </c>
    </row>
    <row r="58" spans="1:10" ht="15" customHeight="1" x14ac:dyDescent="0.25">
      <c r="A58" s="17">
        <v>8</v>
      </c>
      <c r="B58" s="99" t="s">
        <v>56</v>
      </c>
      <c r="C58" s="99"/>
      <c r="D58" s="99"/>
      <c r="E58" s="99"/>
      <c r="F58" s="99"/>
      <c r="G58" s="99"/>
      <c r="H58" s="23">
        <v>6.0000000000000001E-3</v>
      </c>
      <c r="I58" s="24" t="e">
        <f t="shared" si="2"/>
        <v>#DIV/0!</v>
      </c>
    </row>
    <row r="59" spans="1:10" s="28" customFormat="1" ht="15" customHeight="1" x14ac:dyDescent="0.25">
      <c r="A59" s="110" t="s">
        <v>57</v>
      </c>
      <c r="B59" s="110"/>
      <c r="C59" s="110"/>
      <c r="D59" s="110"/>
      <c r="E59" s="110"/>
      <c r="F59" s="110"/>
      <c r="G59" s="110"/>
      <c r="H59" s="25">
        <f>SUM(H51:H58)</f>
        <v>0.3680000000000001</v>
      </c>
      <c r="I59" s="26" t="e">
        <f>SUM(I51:I58)</f>
        <v>#DIV/0!</v>
      </c>
      <c r="J59" s="27"/>
    </row>
    <row r="60" spans="1:10" ht="15" customHeight="1" x14ac:dyDescent="0.25">
      <c r="A60" s="111" t="s">
        <v>58</v>
      </c>
      <c r="B60" s="111"/>
      <c r="C60" s="111"/>
      <c r="D60" s="111"/>
      <c r="E60" s="111"/>
      <c r="F60" s="111"/>
      <c r="G60" s="111"/>
      <c r="H60" s="111"/>
      <c r="I60" s="111"/>
    </row>
    <row r="61" spans="1:10" ht="30.75" customHeight="1" x14ac:dyDescent="0.25">
      <c r="A61" s="112" t="s">
        <v>59</v>
      </c>
      <c r="B61" s="112"/>
      <c r="C61" s="112"/>
      <c r="D61" s="112"/>
      <c r="E61" s="112"/>
      <c r="F61" s="112"/>
      <c r="G61" s="112"/>
      <c r="H61" s="112"/>
      <c r="I61" s="112"/>
    </row>
    <row r="62" spans="1:10" ht="33.75" customHeight="1" x14ac:dyDescent="0.25">
      <c r="A62" s="22" t="s">
        <v>60</v>
      </c>
      <c r="B62" s="108" t="s">
        <v>61</v>
      </c>
      <c r="C62" s="108"/>
      <c r="D62" s="108"/>
      <c r="E62" s="108"/>
      <c r="F62" s="108"/>
      <c r="G62" s="108"/>
      <c r="H62" s="22" t="s">
        <v>37</v>
      </c>
      <c r="I62" s="22" t="s">
        <v>38</v>
      </c>
    </row>
    <row r="63" spans="1:10" ht="15" customHeight="1" x14ac:dyDescent="0.25">
      <c r="A63" s="17">
        <v>1</v>
      </c>
      <c r="B63" s="99" t="s">
        <v>62</v>
      </c>
      <c r="C63" s="99"/>
      <c r="D63" s="99"/>
      <c r="E63" s="99"/>
      <c r="F63" s="99"/>
      <c r="G63" s="99"/>
      <c r="H63" s="23">
        <v>0.119314</v>
      </c>
      <c r="I63" s="24" t="e">
        <f t="shared" ref="I63:I70" si="3">$I$48*H63</f>
        <v>#DIV/0!</v>
      </c>
    </row>
    <row r="64" spans="1:10" ht="15" customHeight="1" x14ac:dyDescent="0.25">
      <c r="A64" s="17">
        <v>2</v>
      </c>
      <c r="B64" s="99" t="s">
        <v>63</v>
      </c>
      <c r="C64" s="99"/>
      <c r="D64" s="99"/>
      <c r="E64" s="99"/>
      <c r="F64" s="99"/>
      <c r="G64" s="99"/>
      <c r="H64" s="23">
        <v>2.0479000000000001E-2</v>
      </c>
      <c r="I64" s="24" t="e">
        <f t="shared" si="3"/>
        <v>#DIV/0!</v>
      </c>
    </row>
    <row r="65" spans="1:10" ht="15" customHeight="1" x14ac:dyDescent="0.25">
      <c r="A65" s="17">
        <v>3</v>
      </c>
      <c r="B65" s="99" t="s">
        <v>64</v>
      </c>
      <c r="C65" s="99"/>
      <c r="D65" s="99"/>
      <c r="E65" s="99"/>
      <c r="F65" s="99"/>
      <c r="G65" s="99"/>
      <c r="H65" s="23">
        <v>1.2123E-2</v>
      </c>
      <c r="I65" s="24" t="e">
        <f t="shared" si="3"/>
        <v>#DIV/0!</v>
      </c>
    </row>
    <row r="66" spans="1:10" ht="15" customHeight="1" x14ac:dyDescent="0.25">
      <c r="A66" s="17">
        <v>4</v>
      </c>
      <c r="B66" s="99" t="s">
        <v>65</v>
      </c>
      <c r="C66" s="99"/>
      <c r="D66" s="99"/>
      <c r="E66" s="99"/>
      <c r="F66" s="99"/>
      <c r="G66" s="99"/>
      <c r="H66" s="23">
        <v>1.1436E-2</v>
      </c>
      <c r="I66" s="24" t="e">
        <f t="shared" si="3"/>
        <v>#DIV/0!</v>
      </c>
    </row>
    <row r="67" spans="1:10" ht="15" customHeight="1" x14ac:dyDescent="0.25">
      <c r="A67" s="17">
        <v>5</v>
      </c>
      <c r="B67" s="99" t="s">
        <v>66</v>
      </c>
      <c r="C67" s="99"/>
      <c r="D67" s="99"/>
      <c r="E67" s="99"/>
      <c r="F67" s="99"/>
      <c r="G67" s="99"/>
      <c r="H67" s="23">
        <v>1.74E-4</v>
      </c>
      <c r="I67" s="24" t="e">
        <f t="shared" si="3"/>
        <v>#DIV/0!</v>
      </c>
    </row>
    <row r="68" spans="1:10" ht="15" customHeight="1" x14ac:dyDescent="0.25">
      <c r="A68" s="17">
        <v>6</v>
      </c>
      <c r="B68" s="99" t="s">
        <v>67</v>
      </c>
      <c r="C68" s="99"/>
      <c r="D68" s="99"/>
      <c r="E68" s="99"/>
      <c r="F68" s="99"/>
      <c r="G68" s="99"/>
      <c r="H68" s="23">
        <v>4.4200000000000001E-4</v>
      </c>
      <c r="I68" s="24" t="e">
        <f t="shared" si="3"/>
        <v>#DIV/0!</v>
      </c>
    </row>
    <row r="69" spans="1:10" ht="15" customHeight="1" x14ac:dyDescent="0.25">
      <c r="A69" s="17">
        <v>7</v>
      </c>
      <c r="B69" s="99" t="s">
        <v>68</v>
      </c>
      <c r="C69" s="99"/>
      <c r="D69" s="99"/>
      <c r="E69" s="99"/>
      <c r="F69" s="99"/>
      <c r="G69" s="99"/>
      <c r="H69" s="23">
        <v>1.85E-4</v>
      </c>
      <c r="I69" s="24" t="e">
        <f t="shared" si="3"/>
        <v>#DIV/0!</v>
      </c>
    </row>
    <row r="70" spans="1:10" ht="15" customHeight="1" x14ac:dyDescent="0.25">
      <c r="A70" s="17">
        <v>8</v>
      </c>
      <c r="B70" s="99" t="s">
        <v>69</v>
      </c>
      <c r="C70" s="99"/>
      <c r="D70" s="99"/>
      <c r="E70" s="99"/>
      <c r="F70" s="99"/>
      <c r="G70" s="99"/>
      <c r="H70" s="23">
        <v>9.0789999999999996E-2</v>
      </c>
      <c r="I70" s="24" t="e">
        <f t="shared" si="3"/>
        <v>#DIV/0!</v>
      </c>
    </row>
    <row r="71" spans="1:10" s="28" customFormat="1" ht="15" customHeight="1" x14ac:dyDescent="0.25">
      <c r="A71" s="110" t="s">
        <v>70</v>
      </c>
      <c r="B71" s="110"/>
      <c r="C71" s="110"/>
      <c r="D71" s="110"/>
      <c r="E71" s="110"/>
      <c r="F71" s="110"/>
      <c r="G71" s="110"/>
      <c r="H71" s="25">
        <f>SUM(H63:H70)</f>
        <v>0.25494299999999998</v>
      </c>
      <c r="I71" s="26" t="e">
        <f>SUM(I63:I70)</f>
        <v>#DIV/0!</v>
      </c>
      <c r="J71" s="27"/>
    </row>
    <row r="72" spans="1:10" ht="11.25" customHeight="1" x14ac:dyDescent="0.25">
      <c r="A72" s="29" t="s">
        <v>71</v>
      </c>
      <c r="B72" s="113" t="s">
        <v>72</v>
      </c>
      <c r="C72" s="113"/>
      <c r="D72" s="113"/>
      <c r="E72" s="113"/>
      <c r="F72" s="113"/>
      <c r="G72" s="113"/>
      <c r="H72" s="113"/>
      <c r="I72" s="113"/>
    </row>
    <row r="73" spans="1:10" ht="15" customHeight="1" x14ac:dyDescent="0.25">
      <c r="A73" s="29" t="s">
        <v>73</v>
      </c>
      <c r="B73" s="114" t="s">
        <v>74</v>
      </c>
      <c r="C73" s="114"/>
      <c r="D73" s="114"/>
      <c r="E73" s="114"/>
      <c r="F73" s="114"/>
      <c r="G73" s="114"/>
      <c r="H73" s="114"/>
      <c r="I73" s="114"/>
    </row>
    <row r="74" spans="1:10" ht="33.75" customHeight="1" x14ac:dyDescent="0.25">
      <c r="A74" s="22" t="s">
        <v>75</v>
      </c>
      <c r="B74" s="108" t="s">
        <v>76</v>
      </c>
      <c r="C74" s="108"/>
      <c r="D74" s="108"/>
      <c r="E74" s="108"/>
      <c r="F74" s="108"/>
      <c r="G74" s="108"/>
      <c r="H74" s="22" t="s">
        <v>37</v>
      </c>
      <c r="I74" s="22" t="s">
        <v>38</v>
      </c>
    </row>
    <row r="75" spans="1:10" ht="15" customHeight="1" x14ac:dyDescent="0.25">
      <c r="A75" s="17">
        <v>1</v>
      </c>
      <c r="B75" s="99" t="s">
        <v>77</v>
      </c>
      <c r="C75" s="99"/>
      <c r="D75" s="99"/>
      <c r="E75" s="99"/>
      <c r="F75" s="99"/>
      <c r="G75" s="99"/>
      <c r="H75" s="23">
        <v>2.3626999999999999E-2</v>
      </c>
      <c r="I75" s="24" t="e">
        <f>$I$48*H75</f>
        <v>#DIV/0!</v>
      </c>
    </row>
    <row r="76" spans="1:10" ht="15" customHeight="1" x14ac:dyDescent="0.25">
      <c r="A76" s="17">
        <v>2</v>
      </c>
      <c r="B76" s="99" t="s">
        <v>78</v>
      </c>
      <c r="C76" s="99"/>
      <c r="D76" s="99"/>
      <c r="E76" s="99"/>
      <c r="F76" s="99"/>
      <c r="G76" s="99"/>
      <c r="H76" s="23">
        <v>1.717E-3</v>
      </c>
      <c r="I76" s="24" t="e">
        <f>$I$48*H76</f>
        <v>#DIV/0!</v>
      </c>
    </row>
    <row r="77" spans="1:10" ht="15" customHeight="1" x14ac:dyDescent="0.25">
      <c r="A77" s="17">
        <v>3</v>
      </c>
      <c r="B77" s="99" t="s">
        <v>79</v>
      </c>
      <c r="C77" s="99"/>
      <c r="D77" s="99"/>
      <c r="E77" s="99"/>
      <c r="F77" s="99"/>
      <c r="G77" s="99"/>
      <c r="H77" s="23">
        <v>9.4509999999999993E-3</v>
      </c>
      <c r="I77" s="24" t="e">
        <f>$I$48*H77</f>
        <v>#DIV/0!</v>
      </c>
    </row>
    <row r="78" spans="1:10" s="28" customFormat="1" ht="15" customHeight="1" x14ac:dyDescent="0.25">
      <c r="A78" s="110" t="s">
        <v>80</v>
      </c>
      <c r="B78" s="110"/>
      <c r="C78" s="110"/>
      <c r="D78" s="110"/>
      <c r="E78" s="110"/>
      <c r="F78" s="110"/>
      <c r="G78" s="110"/>
      <c r="H78" s="25">
        <f>SUM(H75:H77)</f>
        <v>3.4795E-2</v>
      </c>
      <c r="I78" s="26" t="e">
        <f>SUM(I75:I77)</f>
        <v>#DIV/0!</v>
      </c>
      <c r="J78" s="27"/>
    </row>
    <row r="79" spans="1:10" ht="4.5" customHeight="1" x14ac:dyDescent="0.25"/>
    <row r="80" spans="1:10" ht="33.75" customHeight="1" x14ac:dyDescent="0.25">
      <c r="A80" s="22" t="s">
        <v>81</v>
      </c>
      <c r="B80" s="108" t="s">
        <v>82</v>
      </c>
      <c r="C80" s="108"/>
      <c r="D80" s="108"/>
      <c r="E80" s="108"/>
      <c r="F80" s="108"/>
      <c r="G80" s="108"/>
      <c r="H80" s="22" t="s">
        <v>37</v>
      </c>
      <c r="I80" s="22" t="s">
        <v>38</v>
      </c>
    </row>
    <row r="81" spans="1:11" ht="15" customHeight="1" x14ac:dyDescent="0.25">
      <c r="A81" s="17">
        <v>1</v>
      </c>
      <c r="B81" s="99" t="s">
        <v>83</v>
      </c>
      <c r="C81" s="99"/>
      <c r="D81" s="99"/>
      <c r="E81" s="99"/>
      <c r="F81" s="99"/>
      <c r="G81" s="99"/>
      <c r="H81" s="23">
        <f>(H59*H71)</f>
        <v>9.3819024000000015E-2</v>
      </c>
      <c r="I81" s="24" t="e">
        <f>$I$48*H81</f>
        <v>#DIV/0!</v>
      </c>
    </row>
    <row r="82" spans="1:11" s="28" customFormat="1" ht="15" customHeight="1" x14ac:dyDescent="0.25">
      <c r="A82" s="110" t="s">
        <v>84</v>
      </c>
      <c r="B82" s="110"/>
      <c r="C82" s="110"/>
      <c r="D82" s="110"/>
      <c r="E82" s="110"/>
      <c r="F82" s="110"/>
      <c r="G82" s="110"/>
      <c r="H82" s="25">
        <f>SUM(H81:H81)</f>
        <v>9.3819024000000015E-2</v>
      </c>
      <c r="I82" s="26" t="e">
        <f>I81</f>
        <v>#DIV/0!</v>
      </c>
      <c r="J82" s="27"/>
      <c r="K82" s="30"/>
    </row>
    <row r="83" spans="1:11" ht="4.5" customHeight="1" x14ac:dyDescent="0.25">
      <c r="J83" s="31"/>
    </row>
    <row r="84" spans="1:11" s="28" customFormat="1" ht="12" customHeight="1" x14ac:dyDescent="0.25">
      <c r="A84" s="115" t="s">
        <v>85</v>
      </c>
      <c r="B84" s="115"/>
      <c r="C84" s="115"/>
      <c r="D84" s="115"/>
      <c r="E84" s="115"/>
      <c r="F84" s="115"/>
      <c r="G84" s="115"/>
      <c r="H84" s="32">
        <f>H59+H71+H78+H82</f>
        <v>0.75155702400000002</v>
      </c>
      <c r="I84" s="33" t="e">
        <f>I59+I71+I78+I82</f>
        <v>#DIV/0!</v>
      </c>
      <c r="J84" s="27"/>
    </row>
    <row r="85" spans="1:11" ht="4.5" customHeight="1" x14ac:dyDescent="0.25"/>
    <row r="86" spans="1:11" ht="33.75" customHeight="1" x14ac:dyDescent="0.25">
      <c r="A86" s="22" t="s">
        <v>86</v>
      </c>
      <c r="B86" s="108" t="s">
        <v>87</v>
      </c>
      <c r="C86" s="108"/>
      <c r="D86" s="108"/>
      <c r="E86" s="108"/>
      <c r="F86" s="108"/>
      <c r="G86" s="108"/>
      <c r="H86" s="22" t="s">
        <v>37</v>
      </c>
      <c r="I86" s="22" t="s">
        <v>38</v>
      </c>
    </row>
    <row r="87" spans="1:11" ht="15" customHeight="1" x14ac:dyDescent="0.25">
      <c r="A87" s="17">
        <v>1</v>
      </c>
      <c r="B87" s="99" t="s">
        <v>21</v>
      </c>
      <c r="C87" s="99"/>
      <c r="D87" s="99"/>
      <c r="E87" s="99"/>
      <c r="F87" s="99"/>
      <c r="G87" s="99"/>
      <c r="H87" s="23" t="e">
        <f t="shared" ref="H87:H92" si="4">I87/$I$48</f>
        <v>#DIV/0!</v>
      </c>
      <c r="I87" s="24">
        <f>I105</f>
        <v>0</v>
      </c>
    </row>
    <row r="88" spans="1:11" ht="15" customHeight="1" x14ac:dyDescent="0.25">
      <c r="A88" s="17">
        <f>A87+1</f>
        <v>2</v>
      </c>
      <c r="B88" s="99" t="s">
        <v>22</v>
      </c>
      <c r="C88" s="99"/>
      <c r="D88" s="99"/>
      <c r="E88" s="99"/>
      <c r="F88" s="99"/>
      <c r="G88" s="99"/>
      <c r="H88" s="23" t="e">
        <f t="shared" si="4"/>
        <v>#DIV/0!</v>
      </c>
      <c r="I88" s="24">
        <f>I101</f>
        <v>0</v>
      </c>
    </row>
    <row r="89" spans="1:11" ht="15" customHeight="1" x14ac:dyDescent="0.25">
      <c r="A89" s="17">
        <f t="shared" ref="A89:A92" si="5">A88+1</f>
        <v>3</v>
      </c>
      <c r="B89" s="116" t="s">
        <v>199</v>
      </c>
      <c r="C89" s="117"/>
      <c r="D89" s="117"/>
      <c r="E89" s="117"/>
      <c r="F89" s="117"/>
      <c r="G89" s="118"/>
      <c r="H89" s="23" t="e">
        <f t="shared" si="4"/>
        <v>#DIV/0!</v>
      </c>
      <c r="I89" s="24">
        <v>0</v>
      </c>
    </row>
    <row r="90" spans="1:11" ht="15" customHeight="1" x14ac:dyDescent="0.25">
      <c r="A90" s="17">
        <f t="shared" si="5"/>
        <v>4</v>
      </c>
      <c r="B90" s="99" t="s">
        <v>88</v>
      </c>
      <c r="C90" s="99"/>
      <c r="D90" s="99"/>
      <c r="E90" s="99"/>
      <c r="F90" s="99"/>
      <c r="G90" s="99"/>
      <c r="H90" s="23" t="e">
        <f t="shared" si="4"/>
        <v>#DIV/0!</v>
      </c>
      <c r="I90" s="24" t="e">
        <f>I97</f>
        <v>#DIV/0!</v>
      </c>
    </row>
    <row r="91" spans="1:11" ht="15" customHeight="1" x14ac:dyDescent="0.25">
      <c r="A91" s="17">
        <f t="shared" si="5"/>
        <v>5</v>
      </c>
      <c r="B91" s="99" t="s">
        <v>89</v>
      </c>
      <c r="C91" s="99"/>
      <c r="D91" s="99"/>
      <c r="E91" s="99"/>
      <c r="F91" s="99"/>
      <c r="G91" s="99"/>
      <c r="H91" s="23" t="e">
        <f t="shared" si="4"/>
        <v>#DIV/0!</v>
      </c>
      <c r="I91" s="24">
        <f>IF(I26="Não aplicável",0,((I10/H10)*1.5*I26))</f>
        <v>0</v>
      </c>
    </row>
    <row r="92" spans="1:11" ht="15" customHeight="1" x14ac:dyDescent="0.25">
      <c r="A92" s="17">
        <f t="shared" si="5"/>
        <v>6</v>
      </c>
      <c r="B92" s="99" t="s">
        <v>90</v>
      </c>
      <c r="C92" s="99"/>
      <c r="D92" s="99"/>
      <c r="E92" s="99"/>
      <c r="F92" s="99"/>
      <c r="G92" s="99"/>
      <c r="H92" s="23" t="e">
        <f t="shared" si="4"/>
        <v>#DIV/0!</v>
      </c>
      <c r="I92" s="24">
        <f>IF(I21="Não aplicável",0,I21)</f>
        <v>0</v>
      </c>
    </row>
    <row r="93" spans="1:11" ht="13.5" customHeight="1" x14ac:dyDescent="0.25">
      <c r="A93" s="110" t="s">
        <v>91</v>
      </c>
      <c r="B93" s="110"/>
      <c r="C93" s="110"/>
      <c r="D93" s="110"/>
      <c r="E93" s="110"/>
      <c r="F93" s="110"/>
      <c r="G93" s="110"/>
      <c r="H93" s="25" t="e">
        <f>SUM(H87:H92)</f>
        <v>#DIV/0!</v>
      </c>
      <c r="I93" s="26" t="e">
        <f>SUM(I87:I92)</f>
        <v>#DIV/0!</v>
      </c>
      <c r="J93" s="34"/>
    </row>
    <row r="94" spans="1:11" ht="5.25" customHeight="1" x14ac:dyDescent="0.25">
      <c r="A94" s="29"/>
      <c r="B94" s="111"/>
      <c r="C94" s="111"/>
      <c r="D94" s="111"/>
      <c r="E94" s="111"/>
      <c r="F94" s="111"/>
      <c r="G94" s="111"/>
      <c r="H94" s="35"/>
      <c r="I94" s="36"/>
    </row>
    <row r="95" spans="1:11" ht="15" customHeight="1" x14ac:dyDescent="0.25">
      <c r="A95" s="119" t="s">
        <v>94</v>
      </c>
      <c r="B95" s="119"/>
      <c r="C95" s="119"/>
      <c r="D95" s="119"/>
      <c r="E95" s="119"/>
      <c r="F95" s="119"/>
      <c r="G95" s="119"/>
      <c r="H95" s="119"/>
      <c r="I95" s="119"/>
    </row>
    <row r="96" spans="1:11" ht="24" customHeight="1" x14ac:dyDescent="0.25">
      <c r="A96" s="106" t="s">
        <v>95</v>
      </c>
      <c r="B96" s="106"/>
      <c r="C96" s="17" t="s">
        <v>96</v>
      </c>
      <c r="D96" s="17" t="s">
        <v>97</v>
      </c>
      <c r="E96" s="17" t="s">
        <v>98</v>
      </c>
      <c r="F96" s="17" t="s">
        <v>99</v>
      </c>
      <c r="G96" s="17" t="s">
        <v>100</v>
      </c>
      <c r="H96" s="23" t="s">
        <v>101</v>
      </c>
      <c r="I96" s="24" t="s">
        <v>102</v>
      </c>
    </row>
    <row r="97" spans="1:12" ht="15" customHeight="1" x14ac:dyDescent="0.25">
      <c r="A97" s="120">
        <f>I12</f>
        <v>0</v>
      </c>
      <c r="B97" s="120"/>
      <c r="C97" s="17">
        <f>I13</f>
        <v>0</v>
      </c>
      <c r="D97" s="17">
        <v>2</v>
      </c>
      <c r="E97" s="37">
        <f>A97*C97*D97</f>
        <v>0</v>
      </c>
      <c r="F97" s="37" t="e">
        <f>I35</f>
        <v>#DIV/0!</v>
      </c>
      <c r="G97" s="38">
        <f>I14</f>
        <v>0</v>
      </c>
      <c r="H97" s="37" t="e">
        <f>F97*G97</f>
        <v>#DIV/0!</v>
      </c>
      <c r="I97" s="24" t="e">
        <f>IF((E97-H97)&gt;0,E97-H97,0)</f>
        <v>#DIV/0!</v>
      </c>
    </row>
    <row r="98" spans="1:12" ht="4.5" customHeight="1" x14ac:dyDescent="0.25">
      <c r="A98" s="39"/>
      <c r="E98" s="34"/>
      <c r="F98" s="34"/>
      <c r="G98" s="40"/>
      <c r="H98" s="34"/>
      <c r="I98" s="41"/>
    </row>
    <row r="99" spans="1:12" ht="15" customHeight="1" x14ac:dyDescent="0.25">
      <c r="A99" s="119" t="s">
        <v>103</v>
      </c>
      <c r="B99" s="119"/>
      <c r="C99" s="119"/>
      <c r="D99" s="119"/>
      <c r="E99" s="119"/>
      <c r="F99" s="119"/>
      <c r="G99" s="119"/>
      <c r="H99" s="119"/>
      <c r="I99" s="119"/>
    </row>
    <row r="100" spans="1:12" ht="24" customHeight="1" x14ac:dyDescent="0.25">
      <c r="A100" s="106" t="s">
        <v>95</v>
      </c>
      <c r="B100" s="106"/>
      <c r="C100" s="17" t="s">
        <v>104</v>
      </c>
      <c r="D100" s="17" t="s">
        <v>97</v>
      </c>
      <c r="E100" s="17" t="s">
        <v>98</v>
      </c>
      <c r="F100" s="17" t="s">
        <v>99</v>
      </c>
      <c r="G100" s="17" t="s">
        <v>100</v>
      </c>
      <c r="H100" s="23" t="s">
        <v>101</v>
      </c>
      <c r="I100" s="24" t="s">
        <v>102</v>
      </c>
    </row>
    <row r="101" spans="1:12" ht="15" customHeight="1" x14ac:dyDescent="0.25">
      <c r="A101" s="121">
        <f>I18</f>
        <v>0</v>
      </c>
      <c r="B101" s="121"/>
      <c r="C101" s="42">
        <f>I19</f>
        <v>0</v>
      </c>
      <c r="D101" s="17">
        <v>1</v>
      </c>
      <c r="E101" s="37">
        <f>A101*C101*D101</f>
        <v>0</v>
      </c>
      <c r="F101" s="37">
        <f>E101</f>
        <v>0</v>
      </c>
      <c r="G101" s="43">
        <f>I20</f>
        <v>0</v>
      </c>
      <c r="H101" s="37">
        <f>F101*G101</f>
        <v>0</v>
      </c>
      <c r="I101" s="24">
        <f>E101-H101</f>
        <v>0</v>
      </c>
    </row>
    <row r="102" spans="1:12" ht="4.5" customHeight="1" x14ac:dyDescent="0.25">
      <c r="A102" s="44"/>
      <c r="B102" s="44"/>
      <c r="C102" s="44"/>
      <c r="D102" s="44"/>
      <c r="E102" s="27"/>
      <c r="F102" s="27"/>
      <c r="G102" s="45"/>
      <c r="H102" s="27"/>
      <c r="I102" s="46"/>
    </row>
    <row r="103" spans="1:12" ht="15" customHeight="1" x14ac:dyDescent="0.25">
      <c r="A103" s="119" t="s">
        <v>105</v>
      </c>
      <c r="B103" s="119"/>
      <c r="C103" s="119"/>
      <c r="D103" s="119"/>
      <c r="E103" s="119"/>
      <c r="F103" s="119"/>
      <c r="G103" s="119"/>
      <c r="H103" s="119"/>
      <c r="I103" s="119"/>
    </row>
    <row r="104" spans="1:12" ht="23.25" customHeight="1" x14ac:dyDescent="0.25">
      <c r="A104" s="106" t="s">
        <v>95</v>
      </c>
      <c r="B104" s="106"/>
      <c r="C104" s="17" t="s">
        <v>104</v>
      </c>
      <c r="D104" s="17" t="s">
        <v>97</v>
      </c>
      <c r="E104" s="17" t="s">
        <v>98</v>
      </c>
      <c r="F104" s="17" t="s">
        <v>99</v>
      </c>
      <c r="G104" s="17" t="s">
        <v>100</v>
      </c>
      <c r="H104" s="23" t="str">
        <f>H96</f>
        <v>Valor desconto</v>
      </c>
      <c r="I104" s="24" t="s">
        <v>102</v>
      </c>
    </row>
    <row r="105" spans="1:12" ht="15" customHeight="1" x14ac:dyDescent="0.25">
      <c r="A105" s="121">
        <f>I15</f>
        <v>0</v>
      </c>
      <c r="B105" s="121"/>
      <c r="C105" s="42">
        <f>I16</f>
        <v>0</v>
      </c>
      <c r="D105" s="17">
        <v>1</v>
      </c>
      <c r="E105" s="37">
        <f>A105*C105*D105</f>
        <v>0</v>
      </c>
      <c r="F105" s="37">
        <f>E105</f>
        <v>0</v>
      </c>
      <c r="G105" s="43">
        <f>I17</f>
        <v>0</v>
      </c>
      <c r="H105" s="37">
        <f>F105*G105</f>
        <v>0</v>
      </c>
      <c r="I105" s="24">
        <f>E105-H105</f>
        <v>0</v>
      </c>
    </row>
    <row r="106" spans="1:12" ht="4.5" customHeight="1" x14ac:dyDescent="0.25"/>
    <row r="107" spans="1:12" ht="12" customHeight="1" x14ac:dyDescent="0.25">
      <c r="A107" s="123" t="s">
        <v>106</v>
      </c>
      <c r="B107" s="123"/>
      <c r="C107" s="123"/>
      <c r="D107" s="123"/>
      <c r="E107" s="123"/>
      <c r="F107" s="123"/>
      <c r="G107" s="123"/>
      <c r="H107" s="47" t="e">
        <f>H48+H84+H93</f>
        <v>#DIV/0!</v>
      </c>
      <c r="I107" s="48" t="e">
        <f>I48+I84+I93</f>
        <v>#DIV/0!</v>
      </c>
      <c r="J107" s="34"/>
      <c r="L107" s="34"/>
    </row>
    <row r="108" spans="1:12" s="53" customFormat="1" ht="4.5" customHeight="1" x14ac:dyDescent="0.25">
      <c r="A108" s="49"/>
      <c r="B108" s="49"/>
      <c r="C108" s="49"/>
      <c r="D108" s="49"/>
      <c r="E108" s="49"/>
      <c r="F108" s="49"/>
      <c r="G108" s="49"/>
      <c r="H108" s="50"/>
      <c r="I108" s="51"/>
      <c r="J108" s="52"/>
      <c r="L108" s="52"/>
    </row>
    <row r="109" spans="1:12" ht="11.25" customHeight="1" x14ac:dyDescent="0.25">
      <c r="A109" s="107" t="s">
        <v>107</v>
      </c>
      <c r="B109" s="107"/>
      <c r="C109" s="107"/>
      <c r="D109" s="107"/>
      <c r="E109" s="107"/>
      <c r="F109" s="107"/>
      <c r="G109" s="107"/>
      <c r="H109" s="107"/>
      <c r="I109" s="107"/>
    </row>
    <row r="110" spans="1:12" ht="33.75" customHeight="1" x14ac:dyDescent="0.25">
      <c r="A110" s="22" t="s">
        <v>35</v>
      </c>
      <c r="B110" s="108" t="s">
        <v>108</v>
      </c>
      <c r="C110" s="108"/>
      <c r="D110" s="108"/>
      <c r="E110" s="108"/>
      <c r="F110" s="108"/>
      <c r="G110" s="108"/>
      <c r="H110" s="22" t="s">
        <v>37</v>
      </c>
      <c r="I110" s="22" t="s">
        <v>38</v>
      </c>
    </row>
    <row r="111" spans="1:12" ht="15" customHeight="1" x14ac:dyDescent="0.25">
      <c r="A111" s="17">
        <v>1</v>
      </c>
      <c r="B111" s="99" t="s">
        <v>109</v>
      </c>
      <c r="C111" s="99"/>
      <c r="D111" s="99"/>
      <c r="E111" s="99"/>
      <c r="F111" s="99"/>
      <c r="G111" s="99"/>
      <c r="H111" s="23" t="e">
        <f t="shared" ref="H111:H116" si="6">I111/$I$122</f>
        <v>#DIV/0!</v>
      </c>
      <c r="I111" s="24">
        <v>0</v>
      </c>
    </row>
    <row r="112" spans="1:12" ht="15" customHeight="1" x14ac:dyDescent="0.25">
      <c r="A112" s="17">
        <v>2</v>
      </c>
      <c r="B112" s="95" t="s">
        <v>110</v>
      </c>
      <c r="C112" s="95"/>
      <c r="D112" s="95"/>
      <c r="E112" s="95"/>
      <c r="F112" s="95"/>
      <c r="G112" s="95"/>
      <c r="H112" s="23" t="e">
        <f t="shared" si="6"/>
        <v>#DIV/0!</v>
      </c>
      <c r="I112" s="24">
        <f>IF(F120=10%,G120,0)</f>
        <v>0</v>
      </c>
    </row>
    <row r="113" spans="1:10" ht="15" customHeight="1" x14ac:dyDescent="0.25">
      <c r="A113" s="17">
        <v>3</v>
      </c>
      <c r="B113" s="99" t="s">
        <v>111</v>
      </c>
      <c r="C113" s="99"/>
      <c r="D113" s="99"/>
      <c r="E113" s="99"/>
      <c r="F113" s="99"/>
      <c r="G113" s="99"/>
      <c r="H113" s="23" t="e">
        <f t="shared" si="6"/>
        <v>#DIV/0!</v>
      </c>
      <c r="I113" s="24">
        <v>0</v>
      </c>
    </row>
    <row r="114" spans="1:10" ht="15" customHeight="1" x14ac:dyDescent="0.25">
      <c r="A114" s="17">
        <v>4</v>
      </c>
      <c r="B114" s="95" t="s">
        <v>112</v>
      </c>
      <c r="C114" s="95"/>
      <c r="D114" s="95"/>
      <c r="E114" s="95"/>
      <c r="F114" s="95"/>
      <c r="G114" s="95"/>
      <c r="H114" s="23" t="e">
        <f t="shared" si="6"/>
        <v>#DIV/0!</v>
      </c>
      <c r="I114" s="24">
        <f>IF(F120=20%,G120,0)</f>
        <v>0</v>
      </c>
    </row>
    <row r="115" spans="1:10" ht="15" customHeight="1" x14ac:dyDescent="0.25">
      <c r="A115" s="17">
        <v>5</v>
      </c>
      <c r="B115" s="99" t="s">
        <v>113</v>
      </c>
      <c r="C115" s="99"/>
      <c r="D115" s="99"/>
      <c r="E115" s="99"/>
      <c r="F115" s="99"/>
      <c r="G115" s="99"/>
      <c r="H115" s="23" t="e">
        <f t="shared" si="6"/>
        <v>#DIV/0!</v>
      </c>
      <c r="I115" s="24">
        <v>0</v>
      </c>
    </row>
    <row r="116" spans="1:10" ht="15" customHeight="1" x14ac:dyDescent="0.25">
      <c r="A116" s="17">
        <v>6</v>
      </c>
      <c r="B116" s="99" t="s">
        <v>114</v>
      </c>
      <c r="C116" s="99"/>
      <c r="D116" s="99"/>
      <c r="E116" s="99"/>
      <c r="F116" s="99"/>
      <c r="G116" s="99"/>
      <c r="H116" s="23" t="e">
        <f t="shared" si="6"/>
        <v>#DIV/0!</v>
      </c>
      <c r="I116" s="24">
        <v>0</v>
      </c>
    </row>
    <row r="117" spans="1:10" ht="15" customHeight="1" x14ac:dyDescent="0.25">
      <c r="A117" s="110" t="s">
        <v>115</v>
      </c>
      <c r="B117" s="110"/>
      <c r="C117" s="110"/>
      <c r="D117" s="110"/>
      <c r="E117" s="110"/>
      <c r="F117" s="110"/>
      <c r="G117" s="110"/>
      <c r="H117" s="25" t="e">
        <f>H111+H112+H113+H114+H115+H116</f>
        <v>#DIV/0!</v>
      </c>
      <c r="I117" s="54">
        <f>SUM(I111:I116)</f>
        <v>0</v>
      </c>
      <c r="J117" s="34"/>
    </row>
    <row r="118" spans="1:10" ht="30" customHeight="1" x14ac:dyDescent="0.25">
      <c r="B118" s="113" t="s">
        <v>116</v>
      </c>
      <c r="C118" s="113"/>
      <c r="D118" s="113"/>
      <c r="E118" s="113"/>
      <c r="F118" s="113"/>
      <c r="G118" s="113"/>
      <c r="H118" s="113"/>
      <c r="I118" s="113"/>
    </row>
    <row r="119" spans="1:10" ht="5.25" customHeight="1" x14ac:dyDescent="0.25"/>
    <row r="120" spans="1:10" ht="48.75" customHeight="1" x14ac:dyDescent="0.25">
      <c r="A120" s="128" t="s">
        <v>117</v>
      </c>
      <c r="B120" s="128"/>
      <c r="C120" s="128"/>
      <c r="D120" s="128"/>
      <c r="E120" s="128"/>
      <c r="F120" s="55">
        <f>I27</f>
        <v>0</v>
      </c>
      <c r="G120" s="56" t="e">
        <f>I122*F120</f>
        <v>#DIV/0!</v>
      </c>
      <c r="H120" s="57" t="s">
        <v>118</v>
      </c>
      <c r="I120" s="58" t="e">
        <f>I90</f>
        <v>#DIV/0!</v>
      </c>
    </row>
    <row r="121" spans="1:10" s="61" customFormat="1" ht="16.5" customHeight="1" x14ac:dyDescent="0.25">
      <c r="A121" s="129" t="s">
        <v>119</v>
      </c>
      <c r="B121" s="129"/>
      <c r="C121" s="57" t="s">
        <v>120</v>
      </c>
      <c r="D121" s="57" t="s">
        <v>121</v>
      </c>
      <c r="E121" s="57" t="s">
        <v>122</v>
      </c>
      <c r="F121" s="57" t="s">
        <v>123</v>
      </c>
      <c r="G121" s="57" t="s">
        <v>124</v>
      </c>
      <c r="H121" s="57" t="s">
        <v>125</v>
      </c>
      <c r="I121" s="59" t="s">
        <v>126</v>
      </c>
      <c r="J121" s="60"/>
    </row>
    <row r="122" spans="1:10" ht="16.5" customHeight="1" x14ac:dyDescent="0.25">
      <c r="A122" s="130" t="e">
        <f>I48</f>
        <v>#DIV/0!</v>
      </c>
      <c r="B122" s="130"/>
      <c r="C122" s="62" t="e">
        <f>I59</f>
        <v>#DIV/0!</v>
      </c>
      <c r="D122" s="62" t="e">
        <f>I71</f>
        <v>#DIV/0!</v>
      </c>
      <c r="E122" s="62" t="e">
        <f>I78</f>
        <v>#DIV/0!</v>
      </c>
      <c r="F122" s="62" t="e">
        <f>I82</f>
        <v>#DIV/0!</v>
      </c>
      <c r="G122" s="62" t="e">
        <f>I93</f>
        <v>#DIV/0!</v>
      </c>
      <c r="H122" s="62" t="e">
        <f>A122+C122+D122+E122+F122+G122</f>
        <v>#DIV/0!</v>
      </c>
      <c r="I122" s="62" t="e">
        <f>H122-I120</f>
        <v>#DIV/0!</v>
      </c>
      <c r="J122" s="34"/>
    </row>
    <row r="123" spans="1:10" ht="4.5" customHeight="1" x14ac:dyDescent="0.25">
      <c r="A123" s="29"/>
      <c r="B123" s="131"/>
      <c r="C123" s="131"/>
      <c r="D123" s="131"/>
      <c r="E123" s="131"/>
      <c r="F123" s="131"/>
      <c r="G123" s="131"/>
      <c r="H123" s="131"/>
      <c r="I123" s="131"/>
    </row>
    <row r="124" spans="1:10" ht="33.75" customHeight="1" x14ac:dyDescent="0.25">
      <c r="A124" s="22" t="s">
        <v>47</v>
      </c>
      <c r="B124" s="108" t="s">
        <v>127</v>
      </c>
      <c r="C124" s="108"/>
      <c r="D124" s="108"/>
      <c r="E124" s="108"/>
      <c r="F124" s="108"/>
      <c r="G124" s="108"/>
      <c r="H124" s="22" t="s">
        <v>37</v>
      </c>
      <c r="I124" s="22" t="s">
        <v>38</v>
      </c>
    </row>
    <row r="125" spans="1:10" ht="15" customHeight="1" x14ac:dyDescent="0.25">
      <c r="A125" s="17">
        <v>1</v>
      </c>
      <c r="B125" s="99" t="s">
        <v>128</v>
      </c>
      <c r="C125" s="99"/>
      <c r="D125" s="99"/>
      <c r="E125" s="99"/>
      <c r="F125" s="99"/>
      <c r="G125" s="99"/>
      <c r="H125" s="23" t="e">
        <f>I125/$I$135</f>
        <v>#DIV/0!</v>
      </c>
      <c r="I125" s="24">
        <v>100</v>
      </c>
    </row>
    <row r="126" spans="1:10" ht="15" customHeight="1" x14ac:dyDescent="0.25">
      <c r="A126" s="17">
        <v>2</v>
      </c>
      <c r="B126" s="99" t="s">
        <v>129</v>
      </c>
      <c r="C126" s="99"/>
      <c r="D126" s="99"/>
      <c r="E126" s="99"/>
      <c r="F126" s="99"/>
      <c r="G126" s="99"/>
      <c r="H126" s="23" t="e">
        <f>I126/$I$135</f>
        <v>#DIV/0!</v>
      </c>
      <c r="I126" s="24">
        <v>50</v>
      </c>
    </row>
    <row r="127" spans="1:10" ht="34.5" customHeight="1" x14ac:dyDescent="0.25">
      <c r="A127" s="110" t="s">
        <v>198</v>
      </c>
      <c r="B127" s="110"/>
      <c r="C127" s="110"/>
      <c r="D127" s="110"/>
      <c r="E127" s="110"/>
      <c r="F127" s="110"/>
      <c r="G127" s="110"/>
      <c r="H127" s="25" t="e">
        <f>H125+H126</f>
        <v>#DIV/0!</v>
      </c>
      <c r="I127" s="26">
        <f>SUM(I125:I126)</f>
        <v>150</v>
      </c>
    </row>
    <row r="128" spans="1:10" ht="4.5" customHeight="1" x14ac:dyDescent="0.25"/>
    <row r="129" spans="1:12" ht="33.75" customHeight="1" x14ac:dyDescent="0.25">
      <c r="A129" s="22" t="s">
        <v>60</v>
      </c>
      <c r="B129" s="108" t="s">
        <v>130</v>
      </c>
      <c r="C129" s="108"/>
      <c r="D129" s="108"/>
      <c r="E129" s="108"/>
      <c r="F129" s="108"/>
      <c r="G129" s="108"/>
      <c r="H129" s="22" t="s">
        <v>37</v>
      </c>
      <c r="I129" s="22" t="s">
        <v>38</v>
      </c>
    </row>
    <row r="130" spans="1:12" ht="15" customHeight="1" x14ac:dyDescent="0.25">
      <c r="A130" s="17">
        <v>1</v>
      </c>
      <c r="B130" s="99" t="s">
        <v>130</v>
      </c>
      <c r="C130" s="99"/>
      <c r="D130" s="99"/>
      <c r="E130" s="99"/>
      <c r="F130" s="99"/>
      <c r="G130" s="99"/>
      <c r="H130" s="23" t="e">
        <f>I130/I135</f>
        <v>#DIV/0!</v>
      </c>
      <c r="I130" s="24" t="e">
        <f>G133-I127</f>
        <v>#DIV/0!</v>
      </c>
    </row>
    <row r="131" spans="1:12" ht="34.5" customHeight="1" x14ac:dyDescent="0.25">
      <c r="A131" s="110" t="s">
        <v>197</v>
      </c>
      <c r="B131" s="110"/>
      <c r="C131" s="110"/>
      <c r="D131" s="110"/>
      <c r="E131" s="110"/>
      <c r="F131" s="110"/>
      <c r="G131" s="110"/>
      <c r="H131" s="25" t="e">
        <f>H130</f>
        <v>#DIV/0!</v>
      </c>
      <c r="I131" s="26" t="e">
        <f>I130</f>
        <v>#DIV/0!</v>
      </c>
      <c r="J131" s="34"/>
      <c r="K131" s="34"/>
      <c r="L131" s="2"/>
    </row>
    <row r="132" spans="1:12" ht="4.5" customHeight="1" x14ac:dyDescent="0.25">
      <c r="A132" s="28"/>
      <c r="B132" s="28"/>
      <c r="C132" s="28"/>
      <c r="D132" s="28"/>
      <c r="E132" s="28"/>
      <c r="F132" s="28"/>
      <c r="G132" s="28"/>
      <c r="H132" s="35"/>
      <c r="I132" s="36"/>
    </row>
    <row r="133" spans="1:12" ht="39" customHeight="1" x14ac:dyDescent="0.25">
      <c r="A133" s="132" t="s">
        <v>131</v>
      </c>
      <c r="B133" s="132"/>
      <c r="C133" s="132"/>
      <c r="D133" s="132"/>
      <c r="E133" s="132"/>
      <c r="F133" s="55">
        <v>0.18</v>
      </c>
      <c r="G133" s="56" t="e">
        <f>I135*F133</f>
        <v>#DIV/0!</v>
      </c>
      <c r="H133" s="57" t="s">
        <v>118</v>
      </c>
      <c r="I133" s="58" t="e">
        <f>I90</f>
        <v>#DIV/0!</v>
      </c>
      <c r="L133" s="2"/>
    </row>
    <row r="134" spans="1:12" s="61" customFormat="1" ht="16.5" customHeight="1" x14ac:dyDescent="0.25">
      <c r="A134" s="129" t="s">
        <v>119</v>
      </c>
      <c r="B134" s="129"/>
      <c r="C134" s="57" t="s">
        <v>120</v>
      </c>
      <c r="D134" s="57" t="s">
        <v>121</v>
      </c>
      <c r="E134" s="57" t="s">
        <v>122</v>
      </c>
      <c r="F134" s="57" t="s">
        <v>123</v>
      </c>
      <c r="G134" s="57" t="s">
        <v>124</v>
      </c>
      <c r="H134" s="57" t="s">
        <v>125</v>
      </c>
      <c r="I134" s="59" t="s">
        <v>126</v>
      </c>
      <c r="J134" s="60"/>
      <c r="L134" s="60"/>
    </row>
    <row r="135" spans="1:12" ht="16.5" customHeight="1" x14ac:dyDescent="0.25">
      <c r="A135" s="130" t="e">
        <f>I48</f>
        <v>#DIV/0!</v>
      </c>
      <c r="B135" s="130"/>
      <c r="C135" s="62" t="e">
        <f>I59</f>
        <v>#DIV/0!</v>
      </c>
      <c r="D135" s="62" t="e">
        <f>I71</f>
        <v>#DIV/0!</v>
      </c>
      <c r="E135" s="62" t="e">
        <f>I78</f>
        <v>#DIV/0!</v>
      </c>
      <c r="F135" s="62" t="e">
        <f>I82</f>
        <v>#DIV/0!</v>
      </c>
      <c r="G135" s="62" t="e">
        <f>I93</f>
        <v>#DIV/0!</v>
      </c>
      <c r="H135" s="62" t="e">
        <f>A135+C135+D135+E135+F135+G135</f>
        <v>#DIV/0!</v>
      </c>
      <c r="I135" s="62" t="e">
        <f>H135-I133</f>
        <v>#DIV/0!</v>
      </c>
      <c r="J135" s="34"/>
      <c r="L135" s="2"/>
    </row>
    <row r="136" spans="1:12" ht="4.5" customHeight="1" x14ac:dyDescent="0.25"/>
    <row r="137" spans="1:12" ht="12" customHeight="1" x14ac:dyDescent="0.25">
      <c r="A137" s="123" t="s">
        <v>132</v>
      </c>
      <c r="B137" s="123"/>
      <c r="C137" s="123"/>
      <c r="D137" s="123"/>
      <c r="E137" s="123"/>
      <c r="F137" s="123"/>
      <c r="G137" s="123"/>
      <c r="H137" s="47" t="e">
        <f>H117+H127+H131</f>
        <v>#DIV/0!</v>
      </c>
      <c r="I137" s="48" t="e">
        <f>I117+I127+I131</f>
        <v>#DIV/0!</v>
      </c>
    </row>
    <row r="138" spans="1:12" ht="4.5" customHeight="1" x14ac:dyDescent="0.25"/>
    <row r="139" spans="1:12" ht="11.25" customHeight="1" x14ac:dyDescent="0.25">
      <c r="A139" s="107" t="s">
        <v>133</v>
      </c>
      <c r="B139" s="107"/>
      <c r="C139" s="107"/>
      <c r="D139" s="107"/>
      <c r="E139" s="107"/>
      <c r="F139" s="107"/>
      <c r="G139" s="107"/>
      <c r="H139" s="107"/>
      <c r="I139" s="107"/>
    </row>
    <row r="140" spans="1:12" ht="33.75" customHeight="1" x14ac:dyDescent="0.25">
      <c r="A140" s="22" t="s">
        <v>35</v>
      </c>
      <c r="B140" s="108" t="s">
        <v>134</v>
      </c>
      <c r="C140" s="108"/>
      <c r="D140" s="108"/>
      <c r="E140" s="108"/>
      <c r="F140" s="108"/>
      <c r="G140" s="108"/>
      <c r="H140" s="22" t="s">
        <v>37</v>
      </c>
      <c r="I140" s="22" t="s">
        <v>38</v>
      </c>
    </row>
    <row r="141" spans="1:12" ht="15" customHeight="1" x14ac:dyDescent="0.25">
      <c r="A141" s="17">
        <v>1</v>
      </c>
      <c r="B141" s="99" t="s">
        <v>135</v>
      </c>
      <c r="C141" s="99"/>
      <c r="D141" s="99"/>
      <c r="E141" s="99"/>
      <c r="F141" s="99"/>
      <c r="G141" s="99"/>
      <c r="H141" s="23" t="e">
        <f>I141/$I$107</f>
        <v>#DIV/0!</v>
      </c>
      <c r="I141" s="24" t="e">
        <f>($D$151/$E$152)*G151</f>
        <v>#DIV/0!</v>
      </c>
    </row>
    <row r="142" spans="1:12" ht="15" customHeight="1" x14ac:dyDescent="0.25">
      <c r="A142" s="17">
        <v>2</v>
      </c>
      <c r="B142" s="99" t="s">
        <v>136</v>
      </c>
      <c r="C142" s="99"/>
      <c r="D142" s="99"/>
      <c r="E142" s="99"/>
      <c r="F142" s="99"/>
      <c r="G142" s="99"/>
      <c r="H142" s="23" t="e">
        <f>I142/$I$107</f>
        <v>#DIV/0!</v>
      </c>
      <c r="I142" s="24" t="e">
        <f>($D$151/$E$152)*G152</f>
        <v>#DIV/0!</v>
      </c>
    </row>
    <row r="143" spans="1:12" ht="15" customHeight="1" x14ac:dyDescent="0.25">
      <c r="A143" s="17">
        <v>3</v>
      </c>
      <c r="B143" s="99" t="s">
        <v>14</v>
      </c>
      <c r="C143" s="99"/>
      <c r="D143" s="99"/>
      <c r="E143" s="99"/>
      <c r="F143" s="99"/>
      <c r="G143" s="99"/>
      <c r="H143" s="23" t="e">
        <f>I143/$I$107</f>
        <v>#DIV/0!</v>
      </c>
      <c r="I143" s="24" t="e">
        <f>($D$151/$E$152)*G153</f>
        <v>#DIV/0!</v>
      </c>
    </row>
    <row r="144" spans="1:12" ht="15" customHeight="1" x14ac:dyDescent="0.25">
      <c r="A144" s="17">
        <v>4</v>
      </c>
      <c r="B144" s="99" t="s">
        <v>137</v>
      </c>
      <c r="C144" s="99"/>
      <c r="D144" s="99"/>
      <c r="E144" s="99"/>
      <c r="F144" s="99"/>
      <c r="G144" s="99"/>
      <c r="H144" s="23" t="e">
        <f>I144/$I$107</f>
        <v>#DIV/0!</v>
      </c>
      <c r="I144" s="24" t="e">
        <f>($D$151/$E$152)*G154</f>
        <v>#DIV/0!</v>
      </c>
    </row>
    <row r="145" spans="1:10" ht="15" customHeight="1" x14ac:dyDescent="0.25">
      <c r="A145" s="17">
        <v>5</v>
      </c>
      <c r="B145" s="99" t="s">
        <v>138</v>
      </c>
      <c r="C145" s="99"/>
      <c r="D145" s="99"/>
      <c r="E145" s="99"/>
      <c r="F145" s="99"/>
      <c r="G145" s="99"/>
      <c r="H145" s="23" t="e">
        <f>I145/$I$107</f>
        <v>#DIV/0!</v>
      </c>
      <c r="I145" s="24" t="e">
        <f>($D$151/$E$152)*G155</f>
        <v>#DIV/0!</v>
      </c>
    </row>
    <row r="146" spans="1:10" ht="15" customHeight="1" x14ac:dyDescent="0.25">
      <c r="A146" s="110" t="s">
        <v>139</v>
      </c>
      <c r="B146" s="110"/>
      <c r="C146" s="110"/>
      <c r="D146" s="110"/>
      <c r="E146" s="110"/>
      <c r="F146" s="110"/>
      <c r="G146" s="110"/>
      <c r="H146" s="25" t="e">
        <f>H141+H142+H143+H144+H145</f>
        <v>#DIV/0!</v>
      </c>
      <c r="I146" s="26" t="e">
        <f>SUM(I141:I145)</f>
        <v>#DIV/0!</v>
      </c>
    </row>
    <row r="147" spans="1:10" ht="11.25" customHeight="1" x14ac:dyDescent="0.25">
      <c r="A147" s="29" t="s">
        <v>140</v>
      </c>
      <c r="B147" s="113" t="s">
        <v>141</v>
      </c>
      <c r="C147" s="113"/>
      <c r="D147" s="113"/>
      <c r="E147" s="113"/>
      <c r="F147" s="113"/>
      <c r="G147" s="113"/>
      <c r="H147" s="113"/>
      <c r="I147" s="113"/>
    </row>
    <row r="148" spans="1:10" ht="20.25" customHeight="1" x14ac:dyDescent="0.25">
      <c r="A148" s="29" t="s">
        <v>142</v>
      </c>
      <c r="B148" s="133" t="s">
        <v>143</v>
      </c>
      <c r="C148" s="133"/>
      <c r="D148" s="133"/>
      <c r="E148" s="133"/>
      <c r="F148" s="133"/>
      <c r="G148" s="133"/>
      <c r="H148" s="133"/>
      <c r="I148" s="133"/>
    </row>
    <row r="149" spans="1:10" ht="13.5" customHeight="1" x14ac:dyDescent="0.25">
      <c r="A149" s="119" t="s">
        <v>144</v>
      </c>
      <c r="B149" s="119"/>
      <c r="C149" s="119"/>
      <c r="D149" s="119"/>
      <c r="E149" s="119"/>
      <c r="F149" s="119"/>
      <c r="G149" s="119"/>
      <c r="H149" s="119"/>
      <c r="I149" s="119"/>
    </row>
    <row r="150" spans="1:10" ht="13.5" customHeight="1" x14ac:dyDescent="0.25">
      <c r="A150" s="106" t="s">
        <v>145</v>
      </c>
      <c r="B150" s="106"/>
      <c r="C150" s="17" t="s">
        <v>146</v>
      </c>
      <c r="D150" s="103" t="s">
        <v>147</v>
      </c>
      <c r="E150" s="103"/>
      <c r="F150" s="17" t="s">
        <v>148</v>
      </c>
      <c r="G150" s="63" t="s">
        <v>149</v>
      </c>
      <c r="H150" s="106" t="s">
        <v>150</v>
      </c>
      <c r="I150" s="106"/>
    </row>
    <row r="151" spans="1:10" ht="13.5" customHeight="1" x14ac:dyDescent="0.25">
      <c r="A151" s="134" t="e">
        <f>I107</f>
        <v>#DIV/0!</v>
      </c>
      <c r="B151" s="134"/>
      <c r="C151" s="24" t="e">
        <f>I137</f>
        <v>#DIV/0!</v>
      </c>
      <c r="D151" s="135" t="e">
        <f>A151+C151</f>
        <v>#DIV/0!</v>
      </c>
      <c r="E151" s="135"/>
      <c r="F151" s="17" t="s">
        <v>135</v>
      </c>
      <c r="G151" s="64">
        <v>1.6500000000000001E-2</v>
      </c>
      <c r="H151" s="136">
        <v>6.4999999999999997E-3</v>
      </c>
      <c r="I151" s="136"/>
      <c r="J151" s="34"/>
    </row>
    <row r="152" spans="1:10" ht="13.5" customHeight="1" x14ac:dyDescent="0.25">
      <c r="A152" s="137" t="s">
        <v>151</v>
      </c>
      <c r="B152" s="137"/>
      <c r="C152" s="63">
        <v>1</v>
      </c>
      <c r="D152" s="65">
        <f>G156/1</f>
        <v>9.2499999999999999E-2</v>
      </c>
      <c r="E152" s="66">
        <f>C152-D152</f>
        <v>0.90749999999999997</v>
      </c>
      <c r="F152" s="17" t="s">
        <v>136</v>
      </c>
      <c r="G152" s="64">
        <v>7.5999999999999998E-2</v>
      </c>
      <c r="H152" s="136">
        <v>0.03</v>
      </c>
      <c r="I152" s="136"/>
    </row>
    <row r="153" spans="1:10" ht="13.5" customHeight="1" x14ac:dyDescent="0.25">
      <c r="A153" s="138" t="s">
        <v>152</v>
      </c>
      <c r="B153" s="138"/>
      <c r="C153" s="17">
        <v>1</v>
      </c>
      <c r="D153" s="67">
        <f>H156</f>
        <v>3.6499999999999998E-2</v>
      </c>
      <c r="E153" s="68">
        <f>C153-D153</f>
        <v>0.96350000000000002</v>
      </c>
      <c r="F153" s="17" t="s">
        <v>14</v>
      </c>
      <c r="G153" s="64">
        <f>I11</f>
        <v>0</v>
      </c>
      <c r="H153" s="136">
        <f>I11</f>
        <v>0</v>
      </c>
      <c r="I153" s="136"/>
    </row>
    <row r="154" spans="1:10" ht="13.5" customHeight="1" x14ac:dyDescent="0.25">
      <c r="A154" s="138" t="s">
        <v>153</v>
      </c>
      <c r="B154" s="138"/>
      <c r="C154" s="17">
        <v>1</v>
      </c>
      <c r="D154" s="69">
        <v>0.09</v>
      </c>
      <c r="E154" s="70">
        <f>C154-D154</f>
        <v>0.91</v>
      </c>
      <c r="F154" s="17" t="s">
        <v>154</v>
      </c>
      <c r="G154" s="64">
        <v>0</v>
      </c>
      <c r="H154" s="136">
        <v>0</v>
      </c>
      <c r="I154" s="136"/>
    </row>
    <row r="155" spans="1:10" ht="13.5" customHeight="1" x14ac:dyDescent="0.25">
      <c r="A155" s="140" t="s">
        <v>155</v>
      </c>
      <c r="B155" s="140" t="s">
        <v>156</v>
      </c>
      <c r="C155" s="140"/>
      <c r="D155" s="140"/>
      <c r="E155" s="140"/>
      <c r="F155" s="12" t="s">
        <v>157</v>
      </c>
      <c r="G155" s="64">
        <v>0</v>
      </c>
      <c r="H155" s="136">
        <v>0</v>
      </c>
      <c r="I155" s="136"/>
    </row>
    <row r="156" spans="1:10" ht="18" customHeight="1" x14ac:dyDescent="0.25">
      <c r="A156" s="140"/>
      <c r="B156" s="140"/>
      <c r="C156" s="140"/>
      <c r="D156" s="140"/>
      <c r="E156" s="140"/>
      <c r="F156" s="3" t="s">
        <v>158</v>
      </c>
      <c r="G156" s="71">
        <f>SUM(G151:G155)</f>
        <v>9.2499999999999999E-2</v>
      </c>
      <c r="H156" s="141">
        <f>SUM(H151:I155)</f>
        <v>3.6499999999999998E-2</v>
      </c>
      <c r="I156" s="141"/>
    </row>
    <row r="157" spans="1:10" ht="18" customHeight="1" x14ac:dyDescent="0.25">
      <c r="A157" s="29" t="s">
        <v>159</v>
      </c>
      <c r="B157" s="133" t="s">
        <v>160</v>
      </c>
      <c r="C157" s="133"/>
      <c r="D157" s="133"/>
      <c r="E157" s="133"/>
      <c r="F157" s="133"/>
      <c r="G157" s="133"/>
      <c r="H157" s="133"/>
      <c r="I157" s="133"/>
    </row>
    <row r="158" spans="1:10" ht="4.5" customHeight="1" x14ac:dyDescent="0.25">
      <c r="A158" s="72"/>
      <c r="B158" s="142"/>
      <c r="C158" s="142"/>
      <c r="D158" s="142"/>
      <c r="E158" s="142"/>
      <c r="F158" s="142"/>
      <c r="G158" s="142"/>
      <c r="H158" s="142"/>
      <c r="I158" s="142"/>
    </row>
    <row r="159" spans="1:10" ht="12" customHeight="1" x14ac:dyDescent="0.25">
      <c r="A159" s="123" t="s">
        <v>161</v>
      </c>
      <c r="B159" s="123"/>
      <c r="C159" s="123"/>
      <c r="D159" s="123"/>
      <c r="E159" s="123"/>
      <c r="F159" s="123"/>
      <c r="G159" s="123"/>
      <c r="H159" s="47" t="e">
        <f>H146</f>
        <v>#DIV/0!</v>
      </c>
      <c r="I159" s="48" t="e">
        <f>I146</f>
        <v>#DIV/0!</v>
      </c>
    </row>
    <row r="160" spans="1:10" ht="4.5" customHeight="1" x14ac:dyDescent="0.25"/>
    <row r="161" spans="1:11" ht="11.25" customHeight="1" x14ac:dyDescent="0.25">
      <c r="A161" s="143" t="s">
        <v>162</v>
      </c>
      <c r="B161" s="143"/>
      <c r="C161" s="143"/>
      <c r="D161" s="143"/>
      <c r="E161" s="143"/>
      <c r="F161" s="143"/>
      <c r="G161" s="143"/>
      <c r="H161" s="143"/>
      <c r="I161" s="143"/>
    </row>
    <row r="162" spans="1:11" ht="11.25" customHeight="1" x14ac:dyDescent="0.25">
      <c r="A162" s="107" t="s">
        <v>34</v>
      </c>
      <c r="B162" s="107"/>
      <c r="C162" s="107"/>
      <c r="D162" s="107"/>
      <c r="E162" s="107"/>
      <c r="F162" s="107"/>
      <c r="G162" s="107"/>
      <c r="H162" s="107"/>
      <c r="I162" s="107"/>
    </row>
    <row r="163" spans="1:11" ht="15" customHeight="1" x14ac:dyDescent="0.25">
      <c r="A163" s="17">
        <v>1</v>
      </c>
      <c r="B163" s="99" t="s">
        <v>163</v>
      </c>
      <c r="C163" s="99"/>
      <c r="D163" s="99"/>
      <c r="E163" s="99"/>
      <c r="F163" s="99"/>
      <c r="G163" s="99"/>
      <c r="H163" s="23" t="e">
        <f>I163/$G$180</f>
        <v>#DIV/0!</v>
      </c>
      <c r="I163" s="73" t="e">
        <f>I48</f>
        <v>#DIV/0!</v>
      </c>
    </row>
    <row r="164" spans="1:11" ht="15" customHeight="1" x14ac:dyDescent="0.25">
      <c r="A164" s="17">
        <v>2</v>
      </c>
      <c r="B164" s="99" t="s">
        <v>164</v>
      </c>
      <c r="C164" s="99"/>
      <c r="D164" s="99"/>
      <c r="E164" s="99"/>
      <c r="F164" s="99"/>
      <c r="G164" s="99"/>
      <c r="H164" s="23" t="e">
        <f>I164/$G$180</f>
        <v>#DIV/0!</v>
      </c>
      <c r="I164" s="73" t="e">
        <f>I59+I71+I78+I82</f>
        <v>#DIV/0!</v>
      </c>
    </row>
    <row r="165" spans="1:11" ht="15" customHeight="1" x14ac:dyDescent="0.25">
      <c r="A165" s="17">
        <v>3</v>
      </c>
      <c r="B165" s="99" t="s">
        <v>165</v>
      </c>
      <c r="C165" s="99"/>
      <c r="D165" s="99"/>
      <c r="E165" s="99"/>
      <c r="F165" s="99"/>
      <c r="G165" s="99"/>
      <c r="H165" s="23" t="e">
        <f>I165/$G$180</f>
        <v>#DIV/0!</v>
      </c>
      <c r="I165" s="73" t="e">
        <f>I93</f>
        <v>#DIV/0!</v>
      </c>
    </row>
    <row r="166" spans="1:11" s="28" customFormat="1" ht="15" customHeight="1" x14ac:dyDescent="0.25">
      <c r="A166" s="123" t="s">
        <v>166</v>
      </c>
      <c r="B166" s="123"/>
      <c r="C166" s="123"/>
      <c r="D166" s="123"/>
      <c r="E166" s="123"/>
      <c r="F166" s="123"/>
      <c r="G166" s="123"/>
      <c r="H166" s="47" t="e">
        <f>H163+H164+H165</f>
        <v>#DIV/0!</v>
      </c>
      <c r="I166" s="48" t="e">
        <f>SUM(I163:I165)</f>
        <v>#DIV/0!</v>
      </c>
      <c r="J166" s="35"/>
    </row>
    <row r="167" spans="1:11" ht="4.5" customHeight="1" x14ac:dyDescent="0.25"/>
    <row r="168" spans="1:11" ht="11.25" customHeight="1" x14ac:dyDescent="0.25">
      <c r="A168" s="107" t="s">
        <v>107</v>
      </c>
      <c r="B168" s="107"/>
      <c r="C168" s="107"/>
      <c r="D168" s="107"/>
      <c r="E168" s="107"/>
      <c r="F168" s="107"/>
      <c r="G168" s="107"/>
      <c r="H168" s="107"/>
      <c r="I168" s="107"/>
    </row>
    <row r="169" spans="1:11" ht="15" customHeight="1" x14ac:dyDescent="0.25">
      <c r="A169" s="17">
        <v>1</v>
      </c>
      <c r="B169" s="99" t="s">
        <v>167</v>
      </c>
      <c r="C169" s="99"/>
      <c r="D169" s="99"/>
      <c r="E169" s="99"/>
      <c r="F169" s="99"/>
      <c r="G169" s="99"/>
      <c r="H169" s="23" t="e">
        <f>I169/$G$180</f>
        <v>#DIV/0!</v>
      </c>
      <c r="I169" s="24">
        <f>I117</f>
        <v>0</v>
      </c>
    </row>
    <row r="170" spans="1:11" ht="15" customHeight="1" x14ac:dyDescent="0.25">
      <c r="A170" s="17">
        <v>2</v>
      </c>
      <c r="B170" s="99" t="s">
        <v>168</v>
      </c>
      <c r="C170" s="99"/>
      <c r="D170" s="99"/>
      <c r="E170" s="99"/>
      <c r="F170" s="99"/>
      <c r="G170" s="99"/>
      <c r="H170" s="23" t="e">
        <f>I170/$G$180</f>
        <v>#DIV/0!</v>
      </c>
      <c r="I170" s="24">
        <f>I127</f>
        <v>150</v>
      </c>
    </row>
    <row r="171" spans="1:11" ht="15" customHeight="1" x14ac:dyDescent="0.25">
      <c r="A171" s="17">
        <v>3</v>
      </c>
      <c r="B171" s="99" t="s">
        <v>169</v>
      </c>
      <c r="C171" s="99"/>
      <c r="D171" s="99"/>
      <c r="E171" s="99"/>
      <c r="F171" s="99"/>
      <c r="G171" s="99"/>
      <c r="H171" s="23" t="e">
        <f>I171/$G$180</f>
        <v>#DIV/0!</v>
      </c>
      <c r="I171" s="24" t="e">
        <f>I131</f>
        <v>#DIV/0!</v>
      </c>
    </row>
    <row r="172" spans="1:11" ht="15" customHeight="1" x14ac:dyDescent="0.25">
      <c r="A172" s="123" t="s">
        <v>170</v>
      </c>
      <c r="B172" s="123"/>
      <c r="C172" s="123"/>
      <c r="D172" s="123"/>
      <c r="E172" s="123"/>
      <c r="F172" s="123"/>
      <c r="G172" s="123"/>
      <c r="H172" s="47" t="e">
        <f>H169+H170+H171</f>
        <v>#DIV/0!</v>
      </c>
      <c r="I172" s="48" t="e">
        <f>I169+I170+I171</f>
        <v>#DIV/0!</v>
      </c>
    </row>
    <row r="173" spans="1:11" ht="4.5" customHeight="1" x14ac:dyDescent="0.25"/>
    <row r="174" spans="1:11" ht="11.25" customHeight="1" x14ac:dyDescent="0.25">
      <c r="A174" s="107" t="s">
        <v>133</v>
      </c>
      <c r="B174" s="107"/>
      <c r="C174" s="107"/>
      <c r="D174" s="107"/>
      <c r="E174" s="107"/>
      <c r="F174" s="107"/>
      <c r="G174" s="107"/>
      <c r="H174" s="107"/>
      <c r="I174" s="107"/>
    </row>
    <row r="175" spans="1:11" ht="15" customHeight="1" x14ac:dyDescent="0.25">
      <c r="A175" s="17">
        <v>1</v>
      </c>
      <c r="B175" s="99" t="s">
        <v>171</v>
      </c>
      <c r="C175" s="99"/>
      <c r="D175" s="99"/>
      <c r="E175" s="99"/>
      <c r="F175" s="99"/>
      <c r="G175" s="99"/>
      <c r="H175" s="23" t="e">
        <f>I175/$G$180</f>
        <v>#DIV/0!</v>
      </c>
      <c r="I175" s="24" t="e">
        <f>I146</f>
        <v>#DIV/0!</v>
      </c>
    </row>
    <row r="176" spans="1:11" ht="15" customHeight="1" x14ac:dyDescent="0.25">
      <c r="A176" s="123" t="s">
        <v>172</v>
      </c>
      <c r="B176" s="123"/>
      <c r="C176" s="123"/>
      <c r="D176" s="123"/>
      <c r="E176" s="123"/>
      <c r="F176" s="123"/>
      <c r="G176" s="123"/>
      <c r="H176" s="47" t="e">
        <f>H175</f>
        <v>#DIV/0!</v>
      </c>
      <c r="I176" s="48" t="e">
        <f>I146</f>
        <v>#DIV/0!</v>
      </c>
      <c r="K176" s="41"/>
    </row>
    <row r="177" spans="1:10" ht="4.5" customHeight="1" x14ac:dyDescent="0.25"/>
    <row r="178" spans="1:10" ht="11.25" customHeight="1" x14ac:dyDescent="0.25">
      <c r="A178" s="147" t="s">
        <v>162</v>
      </c>
      <c r="B178" s="147"/>
      <c r="C178" s="147"/>
      <c r="D178" s="147"/>
      <c r="E178" s="147"/>
      <c r="F178" s="147"/>
      <c r="G178" s="147"/>
      <c r="H178" s="147"/>
      <c r="I178" s="147"/>
    </row>
    <row r="179" spans="1:10" ht="45" customHeight="1" x14ac:dyDescent="0.25">
      <c r="A179" s="144" t="s">
        <v>173</v>
      </c>
      <c r="B179" s="144"/>
      <c r="C179" s="144"/>
      <c r="D179" s="144"/>
      <c r="E179" s="144"/>
      <c r="F179" s="144"/>
      <c r="G179" s="74" t="s">
        <v>174</v>
      </c>
      <c r="H179" s="74" t="s">
        <v>175</v>
      </c>
      <c r="I179" s="74" t="s">
        <v>176</v>
      </c>
    </row>
    <row r="180" spans="1:10" ht="11.25" customHeight="1" x14ac:dyDescent="0.25">
      <c r="A180" s="145">
        <f>D5</f>
        <v>0</v>
      </c>
      <c r="B180" s="145"/>
      <c r="C180" s="145"/>
      <c r="D180" s="145"/>
      <c r="E180" s="145"/>
      <c r="F180" s="145"/>
      <c r="G180" s="75" t="e">
        <f>I166+I172+I176</f>
        <v>#DIV/0!</v>
      </c>
      <c r="H180" s="74">
        <f>IF(D6="12x36",2,1)</f>
        <v>1</v>
      </c>
      <c r="I180" s="75" t="e">
        <f>G180*H180</f>
        <v>#DIV/0!</v>
      </c>
    </row>
    <row r="181" spans="1:10" x14ac:dyDescent="0.25">
      <c r="A181" s="145"/>
      <c r="B181" s="145"/>
      <c r="C181" s="145"/>
      <c r="D181" s="145"/>
      <c r="E181" s="145"/>
      <c r="F181" s="145"/>
      <c r="G181" s="74"/>
      <c r="H181" s="74"/>
      <c r="I181" s="75"/>
    </row>
    <row r="182" spans="1:10" s="28" customFormat="1" ht="12" customHeight="1" x14ac:dyDescent="0.25">
      <c r="A182" s="146" t="s">
        <v>177</v>
      </c>
      <c r="B182" s="146"/>
      <c r="C182" s="146"/>
      <c r="D182" s="146"/>
      <c r="E182" s="146"/>
      <c r="F182" s="146"/>
      <c r="G182" s="146"/>
      <c r="H182" s="146"/>
      <c r="I182" s="76" t="e">
        <f>I180</f>
        <v>#DIV/0!</v>
      </c>
      <c r="J182" s="35"/>
    </row>
  </sheetData>
  <mergeCells count="180">
    <mergeCell ref="A179:F179"/>
    <mergeCell ref="A180:F180"/>
    <mergeCell ref="A181:F181"/>
    <mergeCell ref="A182:H182"/>
    <mergeCell ref="A168:I168"/>
    <mergeCell ref="B169:G169"/>
    <mergeCell ref="B170:G170"/>
    <mergeCell ref="B171:G171"/>
    <mergeCell ref="A172:G172"/>
    <mergeCell ref="A174:I174"/>
    <mergeCell ref="B175:G175"/>
    <mergeCell ref="A176:G176"/>
    <mergeCell ref="A178:I178"/>
    <mergeCell ref="B157:I157"/>
    <mergeCell ref="B158:I158"/>
    <mergeCell ref="A159:G159"/>
    <mergeCell ref="A161:I161"/>
    <mergeCell ref="A162:I162"/>
    <mergeCell ref="B163:G163"/>
    <mergeCell ref="B164:G164"/>
    <mergeCell ref="B165:G165"/>
    <mergeCell ref="A166:G166"/>
    <mergeCell ref="A152:B152"/>
    <mergeCell ref="H152:I152"/>
    <mergeCell ref="A153:B153"/>
    <mergeCell ref="H153:I153"/>
    <mergeCell ref="A154:B154"/>
    <mergeCell ref="H154:I154"/>
    <mergeCell ref="A155:A156"/>
    <mergeCell ref="B155:E156"/>
    <mergeCell ref="H155:I155"/>
    <mergeCell ref="H156:I156"/>
    <mergeCell ref="A146:G146"/>
    <mergeCell ref="B147:I147"/>
    <mergeCell ref="B148:I148"/>
    <mergeCell ref="A149:I149"/>
    <mergeCell ref="A150:B150"/>
    <mergeCell ref="D150:E150"/>
    <mergeCell ref="H150:I150"/>
    <mergeCell ref="A151:B151"/>
    <mergeCell ref="D151:E151"/>
    <mergeCell ref="H151:I151"/>
    <mergeCell ref="A135:B135"/>
    <mergeCell ref="A137:G137"/>
    <mergeCell ref="A139:I139"/>
    <mergeCell ref="B140:G140"/>
    <mergeCell ref="B141:G141"/>
    <mergeCell ref="B142:G142"/>
    <mergeCell ref="B143:G143"/>
    <mergeCell ref="B144:G144"/>
    <mergeCell ref="B145:G145"/>
    <mergeCell ref="B124:G124"/>
    <mergeCell ref="B125:G125"/>
    <mergeCell ref="B126:G126"/>
    <mergeCell ref="A127:G127"/>
    <mergeCell ref="B129:G129"/>
    <mergeCell ref="B130:G130"/>
    <mergeCell ref="A131:G131"/>
    <mergeCell ref="A133:E133"/>
    <mergeCell ref="A134:B134"/>
    <mergeCell ref="B114:G114"/>
    <mergeCell ref="B115:G115"/>
    <mergeCell ref="B116:G116"/>
    <mergeCell ref="A117:G117"/>
    <mergeCell ref="B118:I118"/>
    <mergeCell ref="A120:E120"/>
    <mergeCell ref="A121:B121"/>
    <mergeCell ref="A122:B122"/>
    <mergeCell ref="B123:I123"/>
    <mergeCell ref="A103:I103"/>
    <mergeCell ref="A104:B104"/>
    <mergeCell ref="A105:B105"/>
    <mergeCell ref="A107:G107"/>
    <mergeCell ref="A109:I109"/>
    <mergeCell ref="B110:G110"/>
    <mergeCell ref="B111:G111"/>
    <mergeCell ref="B112:G112"/>
    <mergeCell ref="B113:G113"/>
    <mergeCell ref="B92:G92"/>
    <mergeCell ref="A93:G93"/>
    <mergeCell ref="B94:G94"/>
    <mergeCell ref="A95:I95"/>
    <mergeCell ref="A96:B96"/>
    <mergeCell ref="A97:B97"/>
    <mergeCell ref="A99:I99"/>
    <mergeCell ref="A100:B100"/>
    <mergeCell ref="A101:B101"/>
    <mergeCell ref="B80:G80"/>
    <mergeCell ref="B81:G81"/>
    <mergeCell ref="A82:G82"/>
    <mergeCell ref="A84:G84"/>
    <mergeCell ref="B86:G86"/>
    <mergeCell ref="B87:G87"/>
    <mergeCell ref="B88:G88"/>
    <mergeCell ref="B90:G90"/>
    <mergeCell ref="B91:G91"/>
    <mergeCell ref="B89:G89"/>
    <mergeCell ref="B70:G70"/>
    <mergeCell ref="A71:G71"/>
    <mergeCell ref="B72:I72"/>
    <mergeCell ref="B73:I73"/>
    <mergeCell ref="B74:G74"/>
    <mergeCell ref="B75:G75"/>
    <mergeCell ref="B76:G76"/>
    <mergeCell ref="B77:G77"/>
    <mergeCell ref="A78:G78"/>
    <mergeCell ref="A61:I61"/>
    <mergeCell ref="B62:G62"/>
    <mergeCell ref="B63:G63"/>
    <mergeCell ref="B64:G64"/>
    <mergeCell ref="B65:G65"/>
    <mergeCell ref="B66:G66"/>
    <mergeCell ref="B67:G67"/>
    <mergeCell ref="B68:G68"/>
    <mergeCell ref="B69:G69"/>
    <mergeCell ref="B52:G52"/>
    <mergeCell ref="B53:G53"/>
    <mergeCell ref="B54:G54"/>
    <mergeCell ref="B55:G55"/>
    <mergeCell ref="B56:G56"/>
    <mergeCell ref="B57:G57"/>
    <mergeCell ref="B58:G58"/>
    <mergeCell ref="A59:G59"/>
    <mergeCell ref="A60:I60"/>
    <mergeCell ref="B42:G42"/>
    <mergeCell ref="B43:G43"/>
    <mergeCell ref="B44:G44"/>
    <mergeCell ref="B45:G45"/>
    <mergeCell ref="B46:G46"/>
    <mergeCell ref="B47:G47"/>
    <mergeCell ref="A48:G48"/>
    <mergeCell ref="B50:G50"/>
    <mergeCell ref="B51:G51"/>
    <mergeCell ref="A33:I33"/>
    <mergeCell ref="B34:G34"/>
    <mergeCell ref="B35:G35"/>
    <mergeCell ref="B36:G36"/>
    <mergeCell ref="B37:G37"/>
    <mergeCell ref="B38:G38"/>
    <mergeCell ref="B39:G39"/>
    <mergeCell ref="B40:G40"/>
    <mergeCell ref="B41:G41"/>
    <mergeCell ref="A22:F22"/>
    <mergeCell ref="A23:F23"/>
    <mergeCell ref="A24:F25"/>
    <mergeCell ref="A26:F26"/>
    <mergeCell ref="A27:F27"/>
    <mergeCell ref="A28:F29"/>
    <mergeCell ref="G28:G29"/>
    <mergeCell ref="A30:F31"/>
    <mergeCell ref="G30:G31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2"/>
  <sheetViews>
    <sheetView view="pageBreakPreview" topLeftCell="A2" zoomScaleNormal="100" workbookViewId="0">
      <selection activeCell="L11" sqref="L11"/>
    </sheetView>
  </sheetViews>
  <sheetFormatPr defaultColWidth="8.42578125" defaultRowHeight="15" x14ac:dyDescent="0.25"/>
  <cols>
    <col min="1" max="1" width="29" style="78" customWidth="1"/>
    <col min="2" max="2" width="24.28515625" style="78" customWidth="1"/>
    <col min="3" max="3" width="13.28515625" style="78" customWidth="1"/>
    <col min="4" max="4" width="17.28515625" style="78" customWidth="1"/>
    <col min="5" max="5" width="12.5703125" style="78" customWidth="1"/>
    <col min="6" max="6" width="7.140625" style="78" customWidth="1"/>
    <col min="7" max="7" width="14" style="78" customWidth="1"/>
    <col min="8" max="16384" width="8.42578125" style="78"/>
  </cols>
  <sheetData>
    <row r="1" spans="1:7" x14ac:dyDescent="0.25">
      <c r="A1" s="149" t="s">
        <v>188</v>
      </c>
      <c r="B1" s="149"/>
      <c r="C1" s="149"/>
      <c r="D1" s="149"/>
      <c r="E1" s="149"/>
      <c r="F1" s="149"/>
      <c r="G1" s="149"/>
    </row>
    <row r="2" spans="1:7" ht="29.25" customHeight="1" x14ac:dyDescent="0.25">
      <c r="A2" s="79" t="s">
        <v>189</v>
      </c>
      <c r="B2" s="79" t="s">
        <v>190</v>
      </c>
      <c r="C2" s="79" t="s">
        <v>191</v>
      </c>
      <c r="D2" s="79" t="s">
        <v>192</v>
      </c>
      <c r="E2" s="80" t="s">
        <v>95</v>
      </c>
      <c r="F2" s="80" t="s">
        <v>193</v>
      </c>
      <c r="G2" s="80" t="s">
        <v>194</v>
      </c>
    </row>
    <row r="3" spans="1:7" x14ac:dyDescent="0.25">
      <c r="A3" s="81"/>
      <c r="B3" s="81"/>
      <c r="C3" s="82"/>
      <c r="D3" s="82"/>
      <c r="E3" s="83"/>
      <c r="F3" s="84"/>
      <c r="G3" s="83">
        <f t="shared" ref="G3:G35" si="0">F3*E3</f>
        <v>0</v>
      </c>
    </row>
    <row r="4" spans="1:7" x14ac:dyDescent="0.25">
      <c r="A4" s="81"/>
      <c r="B4" s="81"/>
      <c r="C4" s="82"/>
      <c r="D4" s="82"/>
      <c r="E4" s="83"/>
      <c r="F4" s="84"/>
      <c r="G4" s="83">
        <f t="shared" si="0"/>
        <v>0</v>
      </c>
    </row>
    <row r="5" spans="1:7" x14ac:dyDescent="0.25">
      <c r="A5" s="81"/>
      <c r="B5" s="81"/>
      <c r="C5" s="82"/>
      <c r="D5" s="82"/>
      <c r="E5" s="83"/>
      <c r="F5" s="84"/>
      <c r="G5" s="83">
        <f t="shared" si="0"/>
        <v>0</v>
      </c>
    </row>
    <row r="6" spans="1:7" x14ac:dyDescent="0.25">
      <c r="A6" s="81"/>
      <c r="B6" s="81"/>
      <c r="C6" s="82"/>
      <c r="D6" s="82"/>
      <c r="E6" s="83"/>
      <c r="F6" s="84"/>
      <c r="G6" s="83">
        <f t="shared" si="0"/>
        <v>0</v>
      </c>
    </row>
    <row r="7" spans="1:7" x14ac:dyDescent="0.25">
      <c r="A7" s="81"/>
      <c r="B7" s="81"/>
      <c r="C7" s="82"/>
      <c r="D7" s="82"/>
      <c r="E7" s="83"/>
      <c r="F7" s="84"/>
      <c r="G7" s="83">
        <f t="shared" si="0"/>
        <v>0</v>
      </c>
    </row>
    <row r="8" spans="1:7" x14ac:dyDescent="0.25">
      <c r="A8" s="81"/>
      <c r="B8" s="81"/>
      <c r="C8" s="82"/>
      <c r="D8" s="82"/>
      <c r="E8" s="83"/>
      <c r="F8" s="84"/>
      <c r="G8" s="83">
        <f t="shared" si="0"/>
        <v>0</v>
      </c>
    </row>
    <row r="9" spans="1:7" x14ac:dyDescent="0.25">
      <c r="A9" s="81"/>
      <c r="B9" s="81"/>
      <c r="C9" s="82"/>
      <c r="D9" s="82"/>
      <c r="E9" s="83"/>
      <c r="F9" s="84"/>
      <c r="G9" s="83">
        <f t="shared" si="0"/>
        <v>0</v>
      </c>
    </row>
    <row r="10" spans="1:7" x14ac:dyDescent="0.25">
      <c r="A10" s="81"/>
      <c r="B10" s="81"/>
      <c r="C10" s="82"/>
      <c r="D10" s="82"/>
      <c r="E10" s="83"/>
      <c r="F10" s="84"/>
      <c r="G10" s="83">
        <f t="shared" si="0"/>
        <v>0</v>
      </c>
    </row>
    <row r="11" spans="1:7" x14ac:dyDescent="0.25">
      <c r="A11" s="81"/>
      <c r="B11" s="81"/>
      <c r="C11" s="82"/>
      <c r="D11" s="82"/>
      <c r="E11" s="83"/>
      <c r="F11" s="84"/>
      <c r="G11" s="83">
        <f t="shared" si="0"/>
        <v>0</v>
      </c>
    </row>
    <row r="12" spans="1:7" x14ac:dyDescent="0.25">
      <c r="A12" s="81"/>
      <c r="B12" s="81"/>
      <c r="C12" s="82"/>
      <c r="D12" s="82"/>
      <c r="E12" s="83"/>
      <c r="F12" s="84"/>
      <c r="G12" s="83">
        <f t="shared" si="0"/>
        <v>0</v>
      </c>
    </row>
    <row r="13" spans="1:7" x14ac:dyDescent="0.25">
      <c r="A13" s="81"/>
      <c r="B13" s="81"/>
      <c r="C13" s="82"/>
      <c r="D13" s="82"/>
      <c r="E13" s="83"/>
      <c r="F13" s="84"/>
      <c r="G13" s="83">
        <f t="shared" si="0"/>
        <v>0</v>
      </c>
    </row>
    <row r="14" spans="1:7" x14ac:dyDescent="0.25">
      <c r="A14" s="81"/>
      <c r="B14" s="81"/>
      <c r="C14" s="82"/>
      <c r="D14" s="82"/>
      <c r="E14" s="83"/>
      <c r="F14" s="84"/>
      <c r="G14" s="83">
        <f t="shared" si="0"/>
        <v>0</v>
      </c>
    </row>
    <row r="15" spans="1:7" x14ac:dyDescent="0.25">
      <c r="A15" s="81"/>
      <c r="B15" s="81"/>
      <c r="C15" s="82"/>
      <c r="D15" s="82"/>
      <c r="E15" s="83"/>
      <c r="F15" s="84"/>
      <c r="G15" s="83">
        <f t="shared" si="0"/>
        <v>0</v>
      </c>
    </row>
    <row r="16" spans="1:7" x14ac:dyDescent="0.25">
      <c r="A16" s="81"/>
      <c r="B16" s="81"/>
      <c r="C16" s="82"/>
      <c r="D16" s="82"/>
      <c r="E16" s="83"/>
      <c r="F16" s="84"/>
      <c r="G16" s="83">
        <f t="shared" si="0"/>
        <v>0</v>
      </c>
    </row>
    <row r="17" spans="1:7" x14ac:dyDescent="0.25">
      <c r="A17" s="81"/>
      <c r="B17" s="81"/>
      <c r="C17" s="82"/>
      <c r="D17" s="82"/>
      <c r="E17" s="83"/>
      <c r="F17" s="84"/>
      <c r="G17" s="83">
        <f t="shared" si="0"/>
        <v>0</v>
      </c>
    </row>
    <row r="18" spans="1:7" x14ac:dyDescent="0.25">
      <c r="A18" s="81"/>
      <c r="B18" s="81"/>
      <c r="C18" s="82"/>
      <c r="D18" s="82"/>
      <c r="E18" s="83"/>
      <c r="F18" s="84"/>
      <c r="G18" s="83">
        <f t="shared" si="0"/>
        <v>0</v>
      </c>
    </row>
    <row r="19" spans="1:7" x14ac:dyDescent="0.25">
      <c r="A19" s="81"/>
      <c r="B19" s="81"/>
      <c r="C19" s="82"/>
      <c r="D19" s="82"/>
      <c r="E19" s="83"/>
      <c r="F19" s="84"/>
      <c r="G19" s="83">
        <f t="shared" si="0"/>
        <v>0</v>
      </c>
    </row>
    <row r="20" spans="1:7" x14ac:dyDescent="0.25">
      <c r="A20" s="81"/>
      <c r="B20" s="81"/>
      <c r="C20" s="82"/>
      <c r="D20" s="82"/>
      <c r="E20" s="83"/>
      <c r="F20" s="84"/>
      <c r="G20" s="83">
        <f t="shared" si="0"/>
        <v>0</v>
      </c>
    </row>
    <row r="21" spans="1:7" x14ac:dyDescent="0.25">
      <c r="A21" s="81"/>
      <c r="B21" s="81"/>
      <c r="C21" s="82"/>
      <c r="D21" s="82"/>
      <c r="E21" s="83"/>
      <c r="F21" s="84"/>
      <c r="G21" s="83">
        <f t="shared" si="0"/>
        <v>0</v>
      </c>
    </row>
    <row r="22" spans="1:7" x14ac:dyDescent="0.25">
      <c r="A22" s="81"/>
      <c r="B22" s="81"/>
      <c r="C22" s="82"/>
      <c r="D22" s="82"/>
      <c r="E22" s="83"/>
      <c r="F22" s="84"/>
      <c r="G22" s="83">
        <f t="shared" si="0"/>
        <v>0</v>
      </c>
    </row>
    <row r="23" spans="1:7" x14ac:dyDescent="0.25">
      <c r="A23" s="81"/>
      <c r="B23" s="81"/>
      <c r="C23" s="82"/>
      <c r="D23" s="82"/>
      <c r="E23" s="83"/>
      <c r="F23" s="84"/>
      <c r="G23" s="83">
        <f t="shared" si="0"/>
        <v>0</v>
      </c>
    </row>
    <row r="24" spans="1:7" x14ac:dyDescent="0.25">
      <c r="A24" s="81"/>
      <c r="B24" s="81"/>
      <c r="C24" s="82"/>
      <c r="D24" s="82"/>
      <c r="E24" s="83"/>
      <c r="F24" s="84"/>
      <c r="G24" s="83">
        <f t="shared" si="0"/>
        <v>0</v>
      </c>
    </row>
    <row r="25" spans="1:7" x14ac:dyDescent="0.25">
      <c r="A25" s="81"/>
      <c r="B25" s="81"/>
      <c r="C25" s="82"/>
      <c r="D25" s="82"/>
      <c r="E25" s="83"/>
      <c r="F25" s="84"/>
      <c r="G25" s="83">
        <f t="shared" si="0"/>
        <v>0</v>
      </c>
    </row>
    <row r="26" spans="1:7" x14ac:dyDescent="0.25">
      <c r="A26" s="81"/>
      <c r="B26" s="81"/>
      <c r="C26" s="82"/>
      <c r="D26" s="82"/>
      <c r="E26" s="83"/>
      <c r="F26" s="84"/>
      <c r="G26" s="83">
        <f t="shared" si="0"/>
        <v>0</v>
      </c>
    </row>
    <row r="27" spans="1:7" x14ac:dyDescent="0.25">
      <c r="A27" s="81"/>
      <c r="B27" s="81"/>
      <c r="C27" s="82"/>
      <c r="D27" s="82"/>
      <c r="E27" s="83"/>
      <c r="F27" s="84"/>
      <c r="G27" s="83">
        <f t="shared" si="0"/>
        <v>0</v>
      </c>
    </row>
    <row r="28" spans="1:7" x14ac:dyDescent="0.25">
      <c r="A28" s="81"/>
      <c r="B28" s="81"/>
      <c r="C28" s="82"/>
      <c r="D28" s="82"/>
      <c r="E28" s="83"/>
      <c r="F28" s="84"/>
      <c r="G28" s="83">
        <f t="shared" si="0"/>
        <v>0</v>
      </c>
    </row>
    <row r="29" spans="1:7" x14ac:dyDescent="0.25">
      <c r="A29" s="81"/>
      <c r="B29" s="81"/>
      <c r="C29" s="82"/>
      <c r="D29" s="82"/>
      <c r="E29" s="83"/>
      <c r="F29" s="84"/>
      <c r="G29" s="83">
        <f t="shared" si="0"/>
        <v>0</v>
      </c>
    </row>
    <row r="30" spans="1:7" x14ac:dyDescent="0.25">
      <c r="A30" s="81"/>
      <c r="B30" s="81"/>
      <c r="C30" s="82"/>
      <c r="D30" s="82"/>
      <c r="E30" s="83"/>
      <c r="F30" s="84"/>
      <c r="G30" s="83">
        <f t="shared" si="0"/>
        <v>0</v>
      </c>
    </row>
    <row r="31" spans="1:7" x14ac:dyDescent="0.25">
      <c r="A31" s="81"/>
      <c r="B31" s="81"/>
      <c r="C31" s="82"/>
      <c r="D31" s="82"/>
      <c r="E31" s="83"/>
      <c r="F31" s="84"/>
      <c r="G31" s="83">
        <f t="shared" si="0"/>
        <v>0</v>
      </c>
    </row>
    <row r="32" spans="1:7" x14ac:dyDescent="0.25">
      <c r="A32" s="81"/>
      <c r="B32" s="81"/>
      <c r="C32" s="82"/>
      <c r="D32" s="82"/>
      <c r="E32" s="83"/>
      <c r="F32" s="84"/>
      <c r="G32" s="83">
        <f t="shared" si="0"/>
        <v>0</v>
      </c>
    </row>
    <row r="33" spans="1:7" x14ac:dyDescent="0.25">
      <c r="A33" s="81"/>
      <c r="B33" s="81"/>
      <c r="C33" s="82"/>
      <c r="D33" s="82"/>
      <c r="E33" s="83"/>
      <c r="F33" s="84"/>
      <c r="G33" s="83">
        <f t="shared" si="0"/>
        <v>0</v>
      </c>
    </row>
    <row r="34" spans="1:7" x14ac:dyDescent="0.25">
      <c r="A34" s="81"/>
      <c r="B34" s="81"/>
      <c r="C34" s="82"/>
      <c r="D34" s="82"/>
      <c r="E34" s="83"/>
      <c r="F34" s="84"/>
      <c r="G34" s="83">
        <f t="shared" si="0"/>
        <v>0</v>
      </c>
    </row>
    <row r="35" spans="1:7" x14ac:dyDescent="0.25">
      <c r="A35" s="81"/>
      <c r="B35" s="81"/>
      <c r="C35" s="82"/>
      <c r="D35" s="82"/>
      <c r="E35" s="83"/>
      <c r="F35" s="84"/>
      <c r="G35" s="83">
        <f t="shared" si="0"/>
        <v>0</v>
      </c>
    </row>
    <row r="36" spans="1:7" x14ac:dyDescent="0.25">
      <c r="A36" s="150" t="s">
        <v>158</v>
      </c>
      <c r="B36" s="150"/>
      <c r="C36" s="150"/>
      <c r="D36" s="150"/>
      <c r="E36" s="150"/>
      <c r="F36" s="85">
        <f>SUM(F3:F35)</f>
        <v>0</v>
      </c>
      <c r="G36" s="86">
        <f>SUM(G3:G35)</f>
        <v>0</v>
      </c>
    </row>
    <row r="39" spans="1:7" x14ac:dyDescent="0.25">
      <c r="G39" s="87"/>
    </row>
    <row r="42" spans="1:7" x14ac:dyDescent="0.25">
      <c r="A42" s="88"/>
      <c r="B42" s="88"/>
      <c r="C42" s="88"/>
      <c r="D42" s="88"/>
    </row>
  </sheetData>
  <mergeCells count="2">
    <mergeCell ref="A1:G1"/>
    <mergeCell ref="A36:E36"/>
  </mergeCells>
  <pageMargins left="0.51180555555555596" right="0.51180555555555596" top="0.78749999999999998" bottom="0.78749999999999998" header="0.511811023622047" footer="0.511811023622047"/>
  <pageSetup paperSize="9" scale="8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Cargo diurno</vt:lpstr>
      <vt:lpstr>Cargo noturno</vt:lpstr>
      <vt:lpstr>Resumo</vt:lpstr>
      <vt:lpstr>'Cargo diurno'!Area_de_impressao</vt:lpstr>
      <vt:lpstr>'Cargo noturno'!Area_de_impressao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Cristiane Weber</cp:lastModifiedBy>
  <cp:revision>2</cp:revision>
  <cp:lastPrinted>2022-09-06T17:57:16Z</cp:lastPrinted>
  <dcterms:created xsi:type="dcterms:W3CDTF">2019-04-12T20:03:09Z</dcterms:created>
  <dcterms:modified xsi:type="dcterms:W3CDTF">2025-05-06T15:09:26Z</dcterms:modified>
  <dc:language>pt-BR</dc:language>
</cp:coreProperties>
</file>