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\Downloads\"/>
    </mc:Choice>
  </mc:AlternateContent>
  <bookViews>
    <workbookView xWindow="0" yWindow="0" windowWidth="28800" windowHeight="12330" activeTab="1"/>
  </bookViews>
  <sheets>
    <sheet name="PO-PLE" sheetId="1" r:id="rId1"/>
    <sheet name="CFF - PLE" sheetId="2" r:id="rId2"/>
  </sheets>
  <calcPr calcId="162913"/>
</workbook>
</file>

<file path=xl/calcChain.xml><?xml version="1.0" encoding="utf-8"?>
<calcChain xmlns="http://schemas.openxmlformats.org/spreadsheetml/2006/main">
  <c r="K898" i="1" l="1"/>
  <c r="S898" i="1" s="1"/>
  <c r="F898" i="1"/>
  <c r="K893" i="1"/>
  <c r="S895" i="1" s="1"/>
  <c r="F893" i="1"/>
  <c r="S890" i="1"/>
  <c r="S888" i="1"/>
  <c r="K888" i="1"/>
  <c r="S892" i="1" s="1"/>
  <c r="F888" i="1"/>
  <c r="K883" i="1"/>
  <c r="S883" i="1" s="1"/>
  <c r="F883" i="1"/>
  <c r="S878" i="1"/>
  <c r="K878" i="1"/>
  <c r="S880" i="1" s="1"/>
  <c r="F878" i="1"/>
  <c r="S875" i="1"/>
  <c r="S873" i="1"/>
  <c r="K873" i="1"/>
  <c r="S877" i="1" s="1"/>
  <c r="F873" i="1"/>
  <c r="K868" i="1"/>
  <c r="S868" i="1" s="1"/>
  <c r="F868" i="1"/>
  <c r="S863" i="1"/>
  <c r="K863" i="1"/>
  <c r="S865" i="1" s="1"/>
  <c r="F863" i="1"/>
  <c r="S860" i="1"/>
  <c r="S858" i="1"/>
  <c r="K858" i="1"/>
  <c r="S862" i="1" s="1"/>
  <c r="F858" i="1"/>
  <c r="S855" i="1"/>
  <c r="S853" i="1"/>
  <c r="K852" i="1"/>
  <c r="S852" i="1" s="1"/>
  <c r="F852" i="1"/>
  <c r="S850" i="1"/>
  <c r="S848" i="1"/>
  <c r="K847" i="1"/>
  <c r="S849" i="1" s="1"/>
  <c r="F847" i="1"/>
  <c r="K842" i="1"/>
  <c r="S846" i="1" s="1"/>
  <c r="F842" i="1"/>
  <c r="S840" i="1"/>
  <c r="S839" i="1"/>
  <c r="S838" i="1"/>
  <c r="S837" i="1"/>
  <c r="K837" i="1"/>
  <c r="S841" i="1" s="1"/>
  <c r="F837" i="1"/>
  <c r="S835" i="1"/>
  <c r="S834" i="1"/>
  <c r="S833" i="1"/>
  <c r="K832" i="1"/>
  <c r="S832" i="1" s="1"/>
  <c r="F832" i="1"/>
  <c r="S831" i="1"/>
  <c r="K827" i="1"/>
  <c r="F827" i="1"/>
  <c r="S822" i="1"/>
  <c r="K821" i="1"/>
  <c r="S823" i="1" s="1"/>
  <c r="F821" i="1"/>
  <c r="S819" i="1"/>
  <c r="S818" i="1"/>
  <c r="S816" i="1"/>
  <c r="K816" i="1"/>
  <c r="S820" i="1" s="1"/>
  <c r="F816" i="1"/>
  <c r="K811" i="1"/>
  <c r="S811" i="1" s="1"/>
  <c r="F811" i="1"/>
  <c r="S807" i="1"/>
  <c r="K806" i="1"/>
  <c r="S808" i="1" s="1"/>
  <c r="F806" i="1"/>
  <c r="S804" i="1"/>
  <c r="S803" i="1"/>
  <c r="S801" i="1"/>
  <c r="K801" i="1"/>
  <c r="S805" i="1" s="1"/>
  <c r="F801" i="1"/>
  <c r="K796" i="1"/>
  <c r="S796" i="1" s="1"/>
  <c r="F796" i="1"/>
  <c r="S792" i="1"/>
  <c r="K791" i="1"/>
  <c r="S793" i="1" s="1"/>
  <c r="F791" i="1"/>
  <c r="S789" i="1"/>
  <c r="S788" i="1"/>
  <c r="S786" i="1"/>
  <c r="K786" i="1"/>
  <c r="S790" i="1" s="1"/>
  <c r="F786" i="1"/>
  <c r="K781" i="1"/>
  <c r="S781" i="1" s="1"/>
  <c r="F781" i="1"/>
  <c r="S777" i="1"/>
  <c r="K776" i="1"/>
  <c r="S778" i="1" s="1"/>
  <c r="F776" i="1"/>
  <c r="S774" i="1"/>
  <c r="S773" i="1"/>
  <c r="S771" i="1"/>
  <c r="K771" i="1"/>
  <c r="S775" i="1" s="1"/>
  <c r="F771" i="1"/>
  <c r="K766" i="1"/>
  <c r="S766" i="1" s="1"/>
  <c r="F766" i="1"/>
  <c r="S762" i="1"/>
  <c r="K761" i="1"/>
  <c r="S763" i="1" s="1"/>
  <c r="F761" i="1"/>
  <c r="S759" i="1"/>
  <c r="S758" i="1"/>
  <c r="S756" i="1"/>
  <c r="K756" i="1"/>
  <c r="S760" i="1" s="1"/>
  <c r="F756" i="1"/>
  <c r="K751" i="1"/>
  <c r="S751" i="1" s="1"/>
  <c r="F751" i="1"/>
  <c r="S747" i="1"/>
  <c r="K746" i="1"/>
  <c r="S748" i="1" s="1"/>
  <c r="F746" i="1"/>
  <c r="S744" i="1"/>
  <c r="S743" i="1"/>
  <c r="S741" i="1"/>
  <c r="K741" i="1"/>
  <c r="S745" i="1" s="1"/>
  <c r="F741" i="1"/>
  <c r="K736" i="1"/>
  <c r="S736" i="1" s="1"/>
  <c r="F736" i="1"/>
  <c r="S732" i="1"/>
  <c r="K731" i="1"/>
  <c r="S733" i="1" s="1"/>
  <c r="F731" i="1"/>
  <c r="S729" i="1"/>
  <c r="S728" i="1"/>
  <c r="S726" i="1"/>
  <c r="K726" i="1"/>
  <c r="S730" i="1" s="1"/>
  <c r="F726" i="1"/>
  <c r="S723" i="1"/>
  <c r="S721" i="1"/>
  <c r="S720" i="1"/>
  <c r="K720" i="1"/>
  <c r="S724" i="1" s="1"/>
  <c r="F720" i="1"/>
  <c r="S718" i="1"/>
  <c r="S717" i="1"/>
  <c r="S716" i="1"/>
  <c r="K715" i="1"/>
  <c r="S715" i="1" s="1"/>
  <c r="F715" i="1"/>
  <c r="S714" i="1"/>
  <c r="K710" i="1"/>
  <c r="F710" i="1"/>
  <c r="S708" i="1"/>
  <c r="S706" i="1"/>
  <c r="S705" i="1"/>
  <c r="K705" i="1"/>
  <c r="S709" i="1" s="1"/>
  <c r="F705" i="1"/>
  <c r="S703" i="1"/>
  <c r="S702" i="1"/>
  <c r="S701" i="1"/>
  <c r="K700" i="1"/>
  <c r="S700" i="1" s="1"/>
  <c r="F700" i="1"/>
  <c r="K695" i="1"/>
  <c r="F695" i="1"/>
  <c r="S693" i="1"/>
  <c r="S691" i="1"/>
  <c r="S690" i="1"/>
  <c r="K690" i="1"/>
  <c r="S694" i="1" s="1"/>
  <c r="F690" i="1"/>
  <c r="S688" i="1"/>
  <c r="S687" i="1"/>
  <c r="S686" i="1"/>
  <c r="K685" i="1"/>
  <c r="S685" i="1" s="1"/>
  <c r="F685" i="1"/>
  <c r="K680" i="1"/>
  <c r="F680" i="1"/>
  <c r="S678" i="1"/>
  <c r="S676" i="1"/>
  <c r="S675" i="1"/>
  <c r="K675" i="1"/>
  <c r="S679" i="1" s="1"/>
  <c r="F675" i="1"/>
  <c r="S673" i="1"/>
  <c r="S672" i="1"/>
  <c r="S671" i="1"/>
  <c r="K670" i="1"/>
  <c r="S670" i="1" s="1"/>
  <c r="F670" i="1"/>
  <c r="S669" i="1"/>
  <c r="K665" i="1"/>
  <c r="F665" i="1"/>
  <c r="S663" i="1"/>
  <c r="S661" i="1"/>
  <c r="S660" i="1"/>
  <c r="K660" i="1"/>
  <c r="S664" i="1" s="1"/>
  <c r="F660" i="1"/>
  <c r="S658" i="1"/>
  <c r="S657" i="1"/>
  <c r="S656" i="1"/>
  <c r="K655" i="1"/>
  <c r="S655" i="1" s="1"/>
  <c r="F655" i="1"/>
  <c r="K650" i="1"/>
  <c r="F650" i="1"/>
  <c r="S648" i="1"/>
  <c r="S646" i="1"/>
  <c r="S645" i="1"/>
  <c r="K645" i="1"/>
  <c r="S649" i="1" s="1"/>
  <c r="F645" i="1"/>
  <c r="S643" i="1"/>
  <c r="S642" i="1"/>
  <c r="S641" i="1"/>
  <c r="K640" i="1"/>
  <c r="S640" i="1" s="1"/>
  <c r="F640" i="1"/>
  <c r="K635" i="1"/>
  <c r="F635" i="1"/>
  <c r="S633" i="1"/>
  <c r="S631" i="1"/>
  <c r="S630" i="1"/>
  <c r="K630" i="1"/>
  <c r="S634" i="1" s="1"/>
  <c r="F630" i="1"/>
  <c r="S628" i="1"/>
  <c r="S627" i="1"/>
  <c r="S626" i="1"/>
  <c r="K625" i="1"/>
  <c r="S625" i="1" s="1"/>
  <c r="F625" i="1"/>
  <c r="S624" i="1"/>
  <c r="K620" i="1"/>
  <c r="F620" i="1"/>
  <c r="S618" i="1"/>
  <c r="S616" i="1"/>
  <c r="S615" i="1"/>
  <c r="K615" i="1"/>
  <c r="S619" i="1" s="1"/>
  <c r="F615" i="1"/>
  <c r="S613" i="1"/>
  <c r="S612" i="1"/>
  <c r="S611" i="1"/>
  <c r="K610" i="1"/>
  <c r="S610" i="1" s="1"/>
  <c r="F610" i="1"/>
  <c r="K605" i="1"/>
  <c r="F605" i="1"/>
  <c r="S603" i="1"/>
  <c r="S601" i="1"/>
  <c r="S600" i="1"/>
  <c r="K600" i="1"/>
  <c r="S604" i="1" s="1"/>
  <c r="F600" i="1"/>
  <c r="S598" i="1"/>
  <c r="S597" i="1"/>
  <c r="S596" i="1"/>
  <c r="K595" i="1"/>
  <c r="S595" i="1" s="1"/>
  <c r="F595" i="1"/>
  <c r="K590" i="1"/>
  <c r="F590" i="1"/>
  <c r="S588" i="1"/>
  <c r="S586" i="1"/>
  <c r="S585" i="1"/>
  <c r="K585" i="1"/>
  <c r="S589" i="1" s="1"/>
  <c r="F585" i="1"/>
  <c r="S583" i="1"/>
  <c r="S582" i="1"/>
  <c r="S581" i="1"/>
  <c r="K580" i="1"/>
  <c r="S580" i="1" s="1"/>
  <c r="F580" i="1"/>
  <c r="S579" i="1"/>
  <c r="K575" i="1"/>
  <c r="F575" i="1"/>
  <c r="S573" i="1"/>
  <c r="S571" i="1"/>
  <c r="S570" i="1"/>
  <c r="K570" i="1"/>
  <c r="S574" i="1" s="1"/>
  <c r="F570" i="1"/>
  <c r="S568" i="1"/>
  <c r="S567" i="1"/>
  <c r="S566" i="1"/>
  <c r="K565" i="1"/>
  <c r="S565" i="1" s="1"/>
  <c r="F565" i="1"/>
  <c r="S559" i="1"/>
  <c r="K559" i="1"/>
  <c r="S563" i="1" s="1"/>
  <c r="F559" i="1"/>
  <c r="S556" i="1"/>
  <c r="S555" i="1"/>
  <c r="K554" i="1"/>
  <c r="S554" i="1" s="1"/>
  <c r="F554" i="1"/>
  <c r="S552" i="1"/>
  <c r="K549" i="1"/>
  <c r="S553" i="1" s="1"/>
  <c r="F549" i="1"/>
  <c r="S544" i="1"/>
  <c r="K544" i="1"/>
  <c r="S548" i="1" s="1"/>
  <c r="F544" i="1"/>
  <c r="S541" i="1"/>
  <c r="S540" i="1"/>
  <c r="K539" i="1"/>
  <c r="S539" i="1" s="1"/>
  <c r="F539" i="1"/>
  <c r="S537" i="1"/>
  <c r="K534" i="1"/>
  <c r="S538" i="1" s="1"/>
  <c r="F534" i="1"/>
  <c r="S529" i="1"/>
  <c r="K529" i="1"/>
  <c r="S533" i="1" s="1"/>
  <c r="F529" i="1"/>
  <c r="S526" i="1"/>
  <c r="S525" i="1"/>
  <c r="K524" i="1"/>
  <c r="S524" i="1" s="1"/>
  <c r="F524" i="1"/>
  <c r="S522" i="1"/>
  <c r="K519" i="1"/>
  <c r="F519" i="1"/>
  <c r="S514" i="1"/>
  <c r="K514" i="1"/>
  <c r="S518" i="1" s="1"/>
  <c r="F514" i="1"/>
  <c r="S511" i="1"/>
  <c r="S510" i="1"/>
  <c r="K509" i="1"/>
  <c r="S509" i="1" s="1"/>
  <c r="F509" i="1"/>
  <c r="S507" i="1"/>
  <c r="K504" i="1"/>
  <c r="F504" i="1"/>
  <c r="S501" i="1"/>
  <c r="S499" i="1"/>
  <c r="K499" i="1"/>
  <c r="S503" i="1" s="1"/>
  <c r="F499" i="1"/>
  <c r="K494" i="1"/>
  <c r="F494" i="1"/>
  <c r="K489" i="1"/>
  <c r="F489" i="1"/>
  <c r="K484" i="1"/>
  <c r="F484" i="1"/>
  <c r="K479" i="1"/>
  <c r="F479" i="1"/>
  <c r="S474" i="1"/>
  <c r="K474" i="1"/>
  <c r="S476" i="1" s="1"/>
  <c r="F474" i="1"/>
  <c r="S471" i="1"/>
  <c r="S470" i="1"/>
  <c r="S469" i="1"/>
  <c r="K469" i="1"/>
  <c r="S473" i="1" s="1"/>
  <c r="F469" i="1"/>
  <c r="K464" i="1"/>
  <c r="F464" i="1"/>
  <c r="S459" i="1"/>
  <c r="K459" i="1"/>
  <c r="S461" i="1" s="1"/>
  <c r="F459" i="1"/>
  <c r="S456" i="1"/>
  <c r="S455" i="1"/>
  <c r="S454" i="1"/>
  <c r="K454" i="1"/>
  <c r="S458" i="1" s="1"/>
  <c r="F454" i="1"/>
  <c r="K449" i="1"/>
  <c r="F449" i="1"/>
  <c r="S444" i="1"/>
  <c r="K444" i="1"/>
  <c r="S446" i="1" s="1"/>
  <c r="F444" i="1"/>
  <c r="S441" i="1"/>
  <c r="S440" i="1"/>
  <c r="S439" i="1"/>
  <c r="K439" i="1"/>
  <c r="S443" i="1" s="1"/>
  <c r="F439" i="1"/>
  <c r="S438" i="1"/>
  <c r="K434" i="1"/>
  <c r="F434" i="1"/>
  <c r="S429" i="1"/>
  <c r="K429" i="1"/>
  <c r="S431" i="1" s="1"/>
  <c r="F429" i="1"/>
  <c r="S426" i="1"/>
  <c r="S425" i="1"/>
  <c r="S424" i="1"/>
  <c r="K424" i="1"/>
  <c r="S428" i="1" s="1"/>
  <c r="F424" i="1"/>
  <c r="K419" i="1"/>
  <c r="F419" i="1"/>
  <c r="S414" i="1"/>
  <c r="K413" i="1"/>
  <c r="S416" i="1" s="1"/>
  <c r="F413" i="1"/>
  <c r="S411" i="1"/>
  <c r="S410" i="1"/>
  <c r="S409" i="1"/>
  <c r="S408" i="1"/>
  <c r="K408" i="1"/>
  <c r="S412" i="1" s="1"/>
  <c r="F408" i="1"/>
  <c r="S406" i="1"/>
  <c r="K403" i="1"/>
  <c r="S404" i="1" s="1"/>
  <c r="F403" i="1"/>
  <c r="S399" i="1"/>
  <c r="K398" i="1"/>
  <c r="S401" i="1" s="1"/>
  <c r="F398" i="1"/>
  <c r="S396" i="1"/>
  <c r="S395" i="1"/>
  <c r="S394" i="1"/>
  <c r="S393" i="1"/>
  <c r="L393" i="1" s="1"/>
  <c r="K393" i="1"/>
  <c r="S397" i="1" s="1"/>
  <c r="F393" i="1"/>
  <c r="S391" i="1"/>
  <c r="K388" i="1"/>
  <c r="S389" i="1" s="1"/>
  <c r="F388" i="1"/>
  <c r="S384" i="1"/>
  <c r="K383" i="1"/>
  <c r="S386" i="1" s="1"/>
  <c r="F383" i="1"/>
  <c r="S381" i="1"/>
  <c r="S380" i="1"/>
  <c r="S379" i="1"/>
  <c r="S378" i="1"/>
  <c r="L378" i="1" s="1"/>
  <c r="K378" i="1"/>
  <c r="S382" i="1" s="1"/>
  <c r="F378" i="1"/>
  <c r="S376" i="1"/>
  <c r="K373" i="1"/>
  <c r="S374" i="1" s="1"/>
  <c r="F373" i="1"/>
  <c r="S369" i="1"/>
  <c r="S368" i="1"/>
  <c r="S367" i="1"/>
  <c r="K367" i="1"/>
  <c r="S371" i="1" s="1"/>
  <c r="F367" i="1"/>
  <c r="S366" i="1"/>
  <c r="K362" i="1"/>
  <c r="F362" i="1"/>
  <c r="S357" i="1"/>
  <c r="K357" i="1"/>
  <c r="S359" i="1" s="1"/>
  <c r="F357" i="1"/>
  <c r="S354" i="1"/>
  <c r="S353" i="1"/>
  <c r="S352" i="1"/>
  <c r="K352" i="1"/>
  <c r="S356" i="1" s="1"/>
  <c r="F352" i="1"/>
  <c r="S351" i="1"/>
  <c r="K347" i="1"/>
  <c r="F347" i="1"/>
  <c r="S342" i="1"/>
  <c r="K342" i="1"/>
  <c r="S344" i="1" s="1"/>
  <c r="F342" i="1"/>
  <c r="S339" i="1"/>
  <c r="S338" i="1"/>
  <c r="S337" i="1"/>
  <c r="K337" i="1"/>
  <c r="S341" i="1" s="1"/>
  <c r="F337" i="1"/>
  <c r="K332" i="1"/>
  <c r="F332" i="1"/>
  <c r="S327" i="1"/>
  <c r="K327" i="1"/>
  <c r="S329" i="1" s="1"/>
  <c r="F327" i="1"/>
  <c r="S324" i="1"/>
  <c r="S323" i="1"/>
  <c r="S322" i="1"/>
  <c r="K322" i="1"/>
  <c r="S326" i="1" s="1"/>
  <c r="F322" i="1"/>
  <c r="K317" i="1"/>
  <c r="F317" i="1"/>
  <c r="S312" i="1"/>
  <c r="K312" i="1"/>
  <c r="S314" i="1" s="1"/>
  <c r="F312" i="1"/>
  <c r="S309" i="1"/>
  <c r="S308" i="1"/>
  <c r="S307" i="1"/>
  <c r="K307" i="1"/>
  <c r="S311" i="1" s="1"/>
  <c r="F307" i="1"/>
  <c r="K302" i="1"/>
  <c r="S306" i="1" s="1"/>
  <c r="F302" i="1"/>
  <c r="S299" i="1"/>
  <c r="S297" i="1"/>
  <c r="S296" i="1"/>
  <c r="K296" i="1"/>
  <c r="S298" i="1" s="1"/>
  <c r="F296" i="1"/>
  <c r="K290" i="1"/>
  <c r="F290" i="1"/>
  <c r="S285" i="1"/>
  <c r="K285" i="1"/>
  <c r="S287" i="1" s="1"/>
  <c r="F285" i="1"/>
  <c r="S282" i="1"/>
  <c r="S280" i="1"/>
  <c r="K280" i="1"/>
  <c r="S284" i="1" s="1"/>
  <c r="F280" i="1"/>
  <c r="K275" i="1"/>
  <c r="S279" i="1" s="1"/>
  <c r="F275" i="1"/>
  <c r="S270" i="1"/>
  <c r="K270" i="1"/>
  <c r="S272" i="1" s="1"/>
  <c r="F270" i="1"/>
  <c r="S267" i="1"/>
  <c r="S265" i="1"/>
  <c r="K265" i="1"/>
  <c r="S269" i="1" s="1"/>
  <c r="F265" i="1"/>
  <c r="S264" i="1"/>
  <c r="K260" i="1"/>
  <c r="F260" i="1"/>
  <c r="S255" i="1"/>
  <c r="K255" i="1"/>
  <c r="S257" i="1" s="1"/>
  <c r="F255" i="1"/>
  <c r="S252" i="1"/>
  <c r="S250" i="1"/>
  <c r="K250" i="1"/>
  <c r="S254" i="1" s="1"/>
  <c r="F250" i="1"/>
  <c r="K245" i="1"/>
  <c r="F245" i="1"/>
  <c r="S240" i="1"/>
  <c r="K240" i="1"/>
  <c r="S242" i="1" s="1"/>
  <c r="F240" i="1"/>
  <c r="S237" i="1"/>
  <c r="S235" i="1"/>
  <c r="K235" i="1"/>
  <c r="S239" i="1" s="1"/>
  <c r="F235" i="1"/>
  <c r="S232" i="1"/>
  <c r="S230" i="1"/>
  <c r="K229" i="1"/>
  <c r="S229" i="1" s="1"/>
  <c r="F229" i="1"/>
  <c r="S227" i="1"/>
  <c r="S225" i="1"/>
  <c r="S224" i="1"/>
  <c r="K224" i="1"/>
  <c r="S226" i="1" s="1"/>
  <c r="F224" i="1"/>
  <c r="S222" i="1"/>
  <c r="S221" i="1"/>
  <c r="S220" i="1"/>
  <c r="S219" i="1"/>
  <c r="K219" i="1"/>
  <c r="S223" i="1" s="1"/>
  <c r="F219" i="1"/>
  <c r="S217" i="1"/>
  <c r="K214" i="1"/>
  <c r="S215" i="1" s="1"/>
  <c r="F214" i="1"/>
  <c r="S212" i="1"/>
  <c r="S210" i="1"/>
  <c r="S209" i="1"/>
  <c r="K209" i="1"/>
  <c r="S211" i="1" s="1"/>
  <c r="F209" i="1"/>
  <c r="S207" i="1"/>
  <c r="S206" i="1"/>
  <c r="S205" i="1"/>
  <c r="K204" i="1"/>
  <c r="S208" i="1" s="1"/>
  <c r="F204" i="1"/>
  <c r="S198" i="1"/>
  <c r="K198" i="1"/>
  <c r="S200" i="1" s="1"/>
  <c r="F198" i="1"/>
  <c r="S195" i="1"/>
  <c r="S193" i="1"/>
  <c r="K193" i="1"/>
  <c r="S197" i="1" s="1"/>
  <c r="F193" i="1"/>
  <c r="K188" i="1"/>
  <c r="F188" i="1"/>
  <c r="K183" i="1"/>
  <c r="S187" i="1" s="1"/>
  <c r="F183" i="1"/>
  <c r="S180" i="1"/>
  <c r="S178" i="1"/>
  <c r="K178" i="1"/>
  <c r="S182" i="1" s="1"/>
  <c r="F178" i="1"/>
  <c r="S175" i="1"/>
  <c r="S173" i="1"/>
  <c r="K172" i="1"/>
  <c r="S172" i="1" s="1"/>
  <c r="F172" i="1"/>
  <c r="S170" i="1"/>
  <c r="S168" i="1"/>
  <c r="S167" i="1"/>
  <c r="K167" i="1"/>
  <c r="S169" i="1" s="1"/>
  <c r="F167" i="1"/>
  <c r="S165" i="1"/>
  <c r="S164" i="1"/>
  <c r="S163" i="1"/>
  <c r="K162" i="1"/>
  <c r="S166" i="1" s="1"/>
  <c r="F162" i="1"/>
  <c r="S160" i="1"/>
  <c r="S156" i="1"/>
  <c r="K156" i="1"/>
  <c r="F156" i="1"/>
  <c r="S155" i="1"/>
  <c r="K151" i="1"/>
  <c r="S153" i="1" s="1"/>
  <c r="F151" i="1"/>
  <c r="S150" i="1"/>
  <c r="S148" i="1"/>
  <c r="S146" i="1"/>
  <c r="K146" i="1"/>
  <c r="F146" i="1"/>
  <c r="S143" i="1"/>
  <c r="S141" i="1"/>
  <c r="K141" i="1"/>
  <c r="F141" i="1"/>
  <c r="S139" i="1"/>
  <c r="S138" i="1"/>
  <c r="L136" i="1" s="1"/>
  <c r="S137" i="1"/>
  <c r="S136" i="1"/>
  <c r="K136" i="1"/>
  <c r="S140" i="1" s="1"/>
  <c r="F136" i="1"/>
  <c r="K131" i="1"/>
  <c r="S132" i="1" s="1"/>
  <c r="F131" i="1"/>
  <c r="S129" i="1"/>
  <c r="S127" i="1"/>
  <c r="S126" i="1"/>
  <c r="K126" i="1"/>
  <c r="S128" i="1" s="1"/>
  <c r="F126" i="1"/>
  <c r="S124" i="1"/>
  <c r="S123" i="1"/>
  <c r="S122" i="1"/>
  <c r="S121" i="1"/>
  <c r="K121" i="1"/>
  <c r="S125" i="1" s="1"/>
  <c r="F121" i="1"/>
  <c r="K116" i="1"/>
  <c r="S117" i="1" s="1"/>
  <c r="F116" i="1"/>
  <c r="S114" i="1"/>
  <c r="S112" i="1"/>
  <c r="S111" i="1"/>
  <c r="K111" i="1"/>
  <c r="S113" i="1" s="1"/>
  <c r="F111" i="1"/>
  <c r="K105" i="1"/>
  <c r="S105" i="1" s="1"/>
  <c r="F105" i="1"/>
  <c r="S102" i="1"/>
  <c r="S100" i="1"/>
  <c r="K100" i="1"/>
  <c r="S101" i="1" s="1"/>
  <c r="F100" i="1"/>
  <c r="S97" i="1"/>
  <c r="S96" i="1"/>
  <c r="K95" i="1"/>
  <c r="S99" i="1" s="1"/>
  <c r="F95" i="1"/>
  <c r="K90" i="1"/>
  <c r="S90" i="1" s="1"/>
  <c r="F90" i="1"/>
  <c r="S87" i="1"/>
  <c r="S85" i="1"/>
  <c r="K85" i="1"/>
  <c r="S86" i="1" s="1"/>
  <c r="F85" i="1"/>
  <c r="S82" i="1"/>
  <c r="S81" i="1"/>
  <c r="K80" i="1"/>
  <c r="S84" i="1" s="1"/>
  <c r="F80" i="1"/>
  <c r="K75" i="1"/>
  <c r="S75" i="1" s="1"/>
  <c r="F75" i="1"/>
  <c r="S72" i="1"/>
  <c r="S70" i="1"/>
  <c r="K70" i="1"/>
  <c r="S71" i="1" s="1"/>
  <c r="F70" i="1"/>
  <c r="S67" i="1"/>
  <c r="S66" i="1"/>
  <c r="K65" i="1"/>
  <c r="S69" i="1" s="1"/>
  <c r="F65" i="1"/>
  <c r="K60" i="1"/>
  <c r="S60" i="1" s="1"/>
  <c r="F60" i="1"/>
  <c r="S57" i="1"/>
  <c r="S55" i="1"/>
  <c r="K55" i="1"/>
  <c r="S56" i="1" s="1"/>
  <c r="F55" i="1"/>
  <c r="S52" i="1"/>
  <c r="S51" i="1"/>
  <c r="K50" i="1"/>
  <c r="S54" i="1" s="1"/>
  <c r="F50" i="1"/>
  <c r="K45" i="1"/>
  <c r="S45" i="1" s="1"/>
  <c r="F45" i="1"/>
  <c r="S42" i="1"/>
  <c r="S40" i="1"/>
  <c r="K40" i="1"/>
  <c r="S41" i="1" s="1"/>
  <c r="F40" i="1"/>
  <c r="S37" i="1"/>
  <c r="S36" i="1"/>
  <c r="K35" i="1"/>
  <c r="S39" i="1" s="1"/>
  <c r="F35" i="1"/>
  <c r="K30" i="1"/>
  <c r="S30" i="1" s="1"/>
  <c r="F30" i="1"/>
  <c r="S27" i="1"/>
  <c r="S25" i="1"/>
  <c r="K25" i="1"/>
  <c r="S26" i="1" s="1"/>
  <c r="F25" i="1"/>
  <c r="S22" i="1"/>
  <c r="S21" i="1"/>
  <c r="K20" i="1"/>
  <c r="S24" i="1" s="1"/>
  <c r="F20" i="1"/>
  <c r="K15" i="1"/>
  <c r="S15" i="1" s="1"/>
  <c r="F15" i="1"/>
  <c r="S12" i="1"/>
  <c r="S10" i="1"/>
  <c r="K10" i="1"/>
  <c r="S11" i="1" s="1"/>
  <c r="F10" i="1"/>
  <c r="S7" i="1"/>
  <c r="S6" i="1"/>
  <c r="K4" i="1"/>
  <c r="S8" i="1" s="1"/>
  <c r="F4" i="1"/>
  <c r="S3" i="1"/>
  <c r="L3" i="1" s="1"/>
  <c r="K3" i="1"/>
  <c r="F3" i="1"/>
  <c r="L126" i="1" l="1"/>
  <c r="L121" i="1"/>
  <c r="S109" i="1"/>
  <c r="S290" i="1"/>
  <c r="S293" i="1"/>
  <c r="S292" i="1"/>
  <c r="S291" i="1"/>
  <c r="S4" i="1"/>
  <c r="S13" i="1"/>
  <c r="L10" i="1" s="1"/>
  <c r="S16" i="1"/>
  <c r="S28" i="1"/>
  <c r="L25" i="1" s="1"/>
  <c r="S31" i="1"/>
  <c r="S43" i="1"/>
  <c r="S46" i="1"/>
  <c r="L45" i="1" s="1"/>
  <c r="S58" i="1"/>
  <c r="L55" i="1" s="1"/>
  <c r="S61" i="1"/>
  <c r="L60" i="1" s="1"/>
  <c r="S73" i="1"/>
  <c r="L70" i="1" s="1"/>
  <c r="S76" i="1"/>
  <c r="L75" i="1" s="1"/>
  <c r="S88" i="1"/>
  <c r="L85" i="1" s="1"/>
  <c r="S91" i="1"/>
  <c r="L90" i="1" s="1"/>
  <c r="S103" i="1"/>
  <c r="L100" i="1" s="1"/>
  <c r="S106" i="1"/>
  <c r="L105" i="1" s="1"/>
  <c r="S115" i="1"/>
  <c r="L111" i="1" s="1"/>
  <c r="S118" i="1"/>
  <c r="S130" i="1"/>
  <c r="S133" i="1"/>
  <c r="S142" i="1"/>
  <c r="L141" i="1" s="1"/>
  <c r="S144" i="1"/>
  <c r="S149" i="1"/>
  <c r="L146" i="1" s="1"/>
  <c r="S147" i="1"/>
  <c r="S151" i="1"/>
  <c r="S183" i="1"/>
  <c r="S419" i="1"/>
  <c r="S422" i="1"/>
  <c r="S421" i="1"/>
  <c r="S420" i="1"/>
  <c r="S490" i="1"/>
  <c r="S491" i="1"/>
  <c r="S489" i="1"/>
  <c r="S493" i="1"/>
  <c r="S492" i="1"/>
  <c r="S19" i="1"/>
  <c r="S34" i="1"/>
  <c r="S188" i="1"/>
  <c r="S191" i="1"/>
  <c r="S190" i="1"/>
  <c r="S189" i="1"/>
  <c r="S332" i="1"/>
  <c r="S335" i="1"/>
  <c r="S334" i="1"/>
  <c r="S333" i="1"/>
  <c r="S5" i="1"/>
  <c r="S14" i="1"/>
  <c r="S17" i="1"/>
  <c r="L15" i="1" s="1"/>
  <c r="S20" i="1"/>
  <c r="S29" i="1"/>
  <c r="S32" i="1"/>
  <c r="S35" i="1"/>
  <c r="L35" i="1" s="1"/>
  <c r="S44" i="1"/>
  <c r="L40" i="1" s="1"/>
  <c r="S47" i="1"/>
  <c r="S50" i="1"/>
  <c r="S59" i="1"/>
  <c r="S62" i="1"/>
  <c r="S65" i="1"/>
  <c r="L65" i="1" s="1"/>
  <c r="S74" i="1"/>
  <c r="S77" i="1"/>
  <c r="S80" i="1"/>
  <c r="S89" i="1"/>
  <c r="S92" i="1"/>
  <c r="S95" i="1"/>
  <c r="L95" i="1" s="1"/>
  <c r="S104" i="1"/>
  <c r="S107" i="1"/>
  <c r="S119" i="1"/>
  <c r="S134" i="1"/>
  <c r="S260" i="1"/>
  <c r="S263" i="1"/>
  <c r="S262" i="1"/>
  <c r="S261" i="1"/>
  <c r="S362" i="1"/>
  <c r="S365" i="1"/>
  <c r="S364" i="1"/>
  <c r="S363" i="1"/>
  <c r="S423" i="1"/>
  <c r="S94" i="1"/>
  <c r="S245" i="1"/>
  <c r="S248" i="1"/>
  <c r="S247" i="1"/>
  <c r="S246" i="1"/>
  <c r="S18" i="1"/>
  <c r="S33" i="1"/>
  <c r="L30" i="1" s="1"/>
  <c r="S48" i="1"/>
  <c r="S63" i="1"/>
  <c r="S78" i="1"/>
  <c r="S93" i="1"/>
  <c r="S108" i="1"/>
  <c r="S120" i="1"/>
  <c r="S135" i="1"/>
  <c r="S347" i="1"/>
  <c r="S350" i="1"/>
  <c r="S349" i="1"/>
  <c r="S348" i="1"/>
  <c r="S482" i="1"/>
  <c r="S480" i="1"/>
  <c r="S479" i="1"/>
  <c r="S483" i="1"/>
  <c r="S481" i="1"/>
  <c r="S497" i="1"/>
  <c r="S495" i="1"/>
  <c r="S494" i="1"/>
  <c r="L494" i="1" s="1"/>
  <c r="S498" i="1"/>
  <c r="S496" i="1"/>
  <c r="S64" i="1"/>
  <c r="S49" i="1"/>
  <c r="S464" i="1"/>
  <c r="S467" i="1"/>
  <c r="S466" i="1"/>
  <c r="S465" i="1"/>
  <c r="S23" i="1"/>
  <c r="S38" i="1"/>
  <c r="S53" i="1"/>
  <c r="S68" i="1"/>
  <c r="S83" i="1"/>
  <c r="S98" i="1"/>
  <c r="S116" i="1"/>
  <c r="L116" i="1" s="1"/>
  <c r="S131" i="1"/>
  <c r="L131" i="1" s="1"/>
  <c r="S145" i="1"/>
  <c r="S158" i="1"/>
  <c r="S157" i="1"/>
  <c r="S159" i="1"/>
  <c r="S192" i="1"/>
  <c r="S249" i="1"/>
  <c r="S294" i="1"/>
  <c r="S317" i="1"/>
  <c r="S320" i="1"/>
  <c r="S319" i="1"/>
  <c r="S318" i="1"/>
  <c r="S336" i="1"/>
  <c r="L408" i="1"/>
  <c r="S449" i="1"/>
  <c r="S452" i="1"/>
  <c r="S451" i="1"/>
  <c r="S450" i="1"/>
  <c r="S468" i="1"/>
  <c r="S487" i="1"/>
  <c r="S485" i="1"/>
  <c r="S484" i="1"/>
  <c r="S488" i="1"/>
  <c r="S486" i="1"/>
  <c r="S79" i="1"/>
  <c r="S154" i="1"/>
  <c r="S152" i="1"/>
  <c r="L156" i="1"/>
  <c r="S185" i="1"/>
  <c r="S184" i="1"/>
  <c r="S186" i="1"/>
  <c r="L219" i="1"/>
  <c r="L224" i="1"/>
  <c r="S275" i="1"/>
  <c r="S278" i="1"/>
  <c r="S277" i="1"/>
  <c r="S276" i="1"/>
  <c r="S302" i="1"/>
  <c r="L302" i="1" s="1"/>
  <c r="S305" i="1"/>
  <c r="S304" i="1"/>
  <c r="S303" i="1"/>
  <c r="S321" i="1"/>
  <c r="S434" i="1"/>
  <c r="S437" i="1"/>
  <c r="S436" i="1"/>
  <c r="S435" i="1"/>
  <c r="S453" i="1"/>
  <c r="S162" i="1"/>
  <c r="L162" i="1" s="1"/>
  <c r="S171" i="1"/>
  <c r="L167" i="1" s="1"/>
  <c r="S174" i="1"/>
  <c r="S201" i="1"/>
  <c r="S204" i="1"/>
  <c r="L204" i="1" s="1"/>
  <c r="S213" i="1"/>
  <c r="L209" i="1" s="1"/>
  <c r="S216" i="1"/>
  <c r="S228" i="1"/>
  <c r="S231" i="1"/>
  <c r="S243" i="1"/>
  <c r="S258" i="1"/>
  <c r="S273" i="1"/>
  <c r="S288" i="1"/>
  <c r="S300" i="1"/>
  <c r="L296" i="1" s="1"/>
  <c r="L295" i="1" s="1"/>
  <c r="S315" i="1"/>
  <c r="S330" i="1"/>
  <c r="S345" i="1"/>
  <c r="S360" i="1"/>
  <c r="S375" i="1"/>
  <c r="S387" i="1"/>
  <c r="S390" i="1"/>
  <c r="S402" i="1"/>
  <c r="S405" i="1"/>
  <c r="S417" i="1"/>
  <c r="S432" i="1"/>
  <c r="S447" i="1"/>
  <c r="S462" i="1"/>
  <c r="S477" i="1"/>
  <c r="S593" i="1"/>
  <c r="S592" i="1"/>
  <c r="S591" i="1"/>
  <c r="S590" i="1"/>
  <c r="L590" i="1" s="1"/>
  <c r="S683" i="1"/>
  <c r="S682" i="1"/>
  <c r="S681" i="1"/>
  <c r="S680" i="1"/>
  <c r="L680" i="1" s="1"/>
  <c r="S202" i="1"/>
  <c r="S244" i="1"/>
  <c r="S259" i="1"/>
  <c r="S274" i="1"/>
  <c r="S289" i="1"/>
  <c r="S316" i="1"/>
  <c r="S331" i="1"/>
  <c r="S346" i="1"/>
  <c r="S361" i="1"/>
  <c r="S433" i="1"/>
  <c r="S448" i="1"/>
  <c r="S463" i="1"/>
  <c r="S478" i="1"/>
  <c r="L565" i="1"/>
  <c r="S594" i="1"/>
  <c r="S608" i="1"/>
  <c r="S607" i="1"/>
  <c r="S606" i="1"/>
  <c r="S605" i="1"/>
  <c r="L605" i="1" s="1"/>
  <c r="S684" i="1"/>
  <c r="S698" i="1"/>
  <c r="S697" i="1"/>
  <c r="S696" i="1"/>
  <c r="S695" i="1"/>
  <c r="S176" i="1"/>
  <c r="S179" i="1"/>
  <c r="L178" i="1" s="1"/>
  <c r="S194" i="1"/>
  <c r="L193" i="1" s="1"/>
  <c r="S218" i="1"/>
  <c r="S233" i="1"/>
  <c r="S236" i="1"/>
  <c r="L235" i="1" s="1"/>
  <c r="S251" i="1"/>
  <c r="L250" i="1" s="1"/>
  <c r="S266" i="1"/>
  <c r="L265" i="1" s="1"/>
  <c r="S281" i="1"/>
  <c r="L280" i="1" s="1"/>
  <c r="S377" i="1"/>
  <c r="S383" i="1"/>
  <c r="S392" i="1"/>
  <c r="S398" i="1"/>
  <c r="S407" i="1"/>
  <c r="S413" i="1"/>
  <c r="S506" i="1"/>
  <c r="S505" i="1"/>
  <c r="S504" i="1"/>
  <c r="S521" i="1"/>
  <c r="S520" i="1"/>
  <c r="S519" i="1"/>
  <c r="S609" i="1"/>
  <c r="S623" i="1"/>
  <c r="S622" i="1"/>
  <c r="S621" i="1"/>
  <c r="S620" i="1"/>
  <c r="S699" i="1"/>
  <c r="S713" i="1"/>
  <c r="S712" i="1"/>
  <c r="S711" i="1"/>
  <c r="S710" i="1"/>
  <c r="L837" i="1"/>
  <c r="S638" i="1"/>
  <c r="S637" i="1"/>
  <c r="S636" i="1"/>
  <c r="S635" i="1"/>
  <c r="L690" i="1"/>
  <c r="S181" i="1"/>
  <c r="S196" i="1"/>
  <c r="S199" i="1"/>
  <c r="L198" i="1" s="1"/>
  <c r="S214" i="1"/>
  <c r="L214" i="1" s="1"/>
  <c r="S238" i="1"/>
  <c r="S241" i="1"/>
  <c r="L240" i="1" s="1"/>
  <c r="S253" i="1"/>
  <c r="S256" i="1"/>
  <c r="L255" i="1" s="1"/>
  <c r="S268" i="1"/>
  <c r="S271" i="1"/>
  <c r="L270" i="1" s="1"/>
  <c r="S283" i="1"/>
  <c r="S286" i="1"/>
  <c r="L285" i="1" s="1"/>
  <c r="S310" i="1"/>
  <c r="L307" i="1" s="1"/>
  <c r="S313" i="1"/>
  <c r="L312" i="1" s="1"/>
  <c r="S325" i="1"/>
  <c r="L322" i="1" s="1"/>
  <c r="S328" i="1"/>
  <c r="L327" i="1" s="1"/>
  <c r="S340" i="1"/>
  <c r="L337" i="1" s="1"/>
  <c r="S343" i="1"/>
  <c r="L342" i="1" s="1"/>
  <c r="S355" i="1"/>
  <c r="L352" i="1" s="1"/>
  <c r="S358" i="1"/>
  <c r="L357" i="1" s="1"/>
  <c r="S370" i="1"/>
  <c r="L367" i="1" s="1"/>
  <c r="S373" i="1"/>
  <c r="L373" i="1" s="1"/>
  <c r="S385" i="1"/>
  <c r="S388" i="1"/>
  <c r="L388" i="1" s="1"/>
  <c r="S400" i="1"/>
  <c r="S403" i="1"/>
  <c r="S415" i="1"/>
  <c r="S427" i="1"/>
  <c r="L424" i="1" s="1"/>
  <c r="S430" i="1"/>
  <c r="L429" i="1" s="1"/>
  <c r="S442" i="1"/>
  <c r="L439" i="1" s="1"/>
  <c r="S445" i="1"/>
  <c r="L444" i="1" s="1"/>
  <c r="S457" i="1"/>
  <c r="L454" i="1" s="1"/>
  <c r="S460" i="1"/>
  <c r="L459" i="1" s="1"/>
  <c r="S472" i="1"/>
  <c r="L469" i="1" s="1"/>
  <c r="S475" i="1"/>
  <c r="L474" i="1" s="1"/>
  <c r="S508" i="1"/>
  <c r="S523" i="1"/>
  <c r="L610" i="1"/>
  <c r="S639" i="1"/>
  <c r="S653" i="1"/>
  <c r="S652" i="1"/>
  <c r="S651" i="1"/>
  <c r="S650" i="1"/>
  <c r="L650" i="1" s="1"/>
  <c r="L700" i="1"/>
  <c r="L539" i="1"/>
  <c r="S578" i="1"/>
  <c r="S577" i="1"/>
  <c r="S576" i="1"/>
  <c r="S575" i="1"/>
  <c r="L630" i="1"/>
  <c r="S654" i="1"/>
  <c r="S668" i="1"/>
  <c r="S667" i="1"/>
  <c r="S666" i="1"/>
  <c r="S665" i="1"/>
  <c r="L715" i="1"/>
  <c r="L720" i="1"/>
  <c r="S830" i="1"/>
  <c r="S829" i="1"/>
  <c r="S828" i="1"/>
  <c r="S827" i="1"/>
  <c r="L827" i="1" s="1"/>
  <c r="S500" i="1"/>
  <c r="L499" i="1" s="1"/>
  <c r="S512" i="1"/>
  <c r="L509" i="1" s="1"/>
  <c r="S515" i="1"/>
  <c r="L514" i="1" s="1"/>
  <c r="S527" i="1"/>
  <c r="L524" i="1" s="1"/>
  <c r="S530" i="1"/>
  <c r="L529" i="1" s="1"/>
  <c r="S542" i="1"/>
  <c r="S545" i="1"/>
  <c r="S557" i="1"/>
  <c r="L554" i="1" s="1"/>
  <c r="S560" i="1"/>
  <c r="S569" i="1"/>
  <c r="S572" i="1"/>
  <c r="L570" i="1" s="1"/>
  <c r="S584" i="1"/>
  <c r="L580" i="1" s="1"/>
  <c r="S587" i="1"/>
  <c r="L585" i="1" s="1"/>
  <c r="S599" i="1"/>
  <c r="L595" i="1" s="1"/>
  <c r="S602" i="1"/>
  <c r="L600" i="1" s="1"/>
  <c r="S614" i="1"/>
  <c r="S617" i="1"/>
  <c r="L615" i="1" s="1"/>
  <c r="S629" i="1"/>
  <c r="L625" i="1" s="1"/>
  <c r="S632" i="1"/>
  <c r="S644" i="1"/>
  <c r="L640" i="1" s="1"/>
  <c r="S647" i="1"/>
  <c r="L645" i="1" s="1"/>
  <c r="S659" i="1"/>
  <c r="L655" i="1" s="1"/>
  <c r="S662" i="1"/>
  <c r="L660" i="1" s="1"/>
  <c r="S674" i="1"/>
  <c r="L670" i="1" s="1"/>
  <c r="S677" i="1"/>
  <c r="L675" i="1" s="1"/>
  <c r="S689" i="1"/>
  <c r="L685" i="1" s="1"/>
  <c r="S692" i="1"/>
  <c r="S704" i="1"/>
  <c r="S707" i="1"/>
  <c r="L705" i="1" s="1"/>
  <c r="S719" i="1"/>
  <c r="S722" i="1"/>
  <c r="S734" i="1"/>
  <c r="S737" i="1"/>
  <c r="S749" i="1"/>
  <c r="S752" i="1"/>
  <c r="L751" i="1" s="1"/>
  <c r="S764" i="1"/>
  <c r="S767" i="1"/>
  <c r="L766" i="1" s="1"/>
  <c r="S779" i="1"/>
  <c r="S782" i="1"/>
  <c r="S794" i="1"/>
  <c r="S797" i="1"/>
  <c r="L796" i="1" s="1"/>
  <c r="S809" i="1"/>
  <c r="S812" i="1"/>
  <c r="L811" i="1" s="1"/>
  <c r="S824" i="1"/>
  <c r="S836" i="1"/>
  <c r="L832" i="1" s="1"/>
  <c r="S842" i="1"/>
  <c r="S851" i="1"/>
  <c r="S854" i="1"/>
  <c r="L852" i="1" s="1"/>
  <c r="S866" i="1"/>
  <c r="S869" i="1"/>
  <c r="L868" i="1" s="1"/>
  <c r="S881" i="1"/>
  <c r="S884" i="1"/>
  <c r="L883" i="1" s="1"/>
  <c r="S896" i="1"/>
  <c r="S899" i="1"/>
  <c r="L898" i="1" s="1"/>
  <c r="S513" i="1"/>
  <c r="S516" i="1"/>
  <c r="S528" i="1"/>
  <c r="S531" i="1"/>
  <c r="S534" i="1"/>
  <c r="L534" i="1" s="1"/>
  <c r="S543" i="1"/>
  <c r="S546" i="1"/>
  <c r="S549" i="1"/>
  <c r="S558" i="1"/>
  <c r="S561" i="1"/>
  <c r="S735" i="1"/>
  <c r="S738" i="1"/>
  <c r="S750" i="1"/>
  <c r="S753" i="1"/>
  <c r="S765" i="1"/>
  <c r="S768" i="1"/>
  <c r="S780" i="1"/>
  <c r="S783" i="1"/>
  <c r="S795" i="1"/>
  <c r="S798" i="1"/>
  <c r="S810" i="1"/>
  <c r="S813" i="1"/>
  <c r="S825" i="1"/>
  <c r="S843" i="1"/>
  <c r="S867" i="1"/>
  <c r="S870" i="1"/>
  <c r="S882" i="1"/>
  <c r="S885" i="1"/>
  <c r="S897" i="1"/>
  <c r="S900" i="1"/>
  <c r="S502" i="1"/>
  <c r="S517" i="1"/>
  <c r="S532" i="1"/>
  <c r="S535" i="1"/>
  <c r="S547" i="1"/>
  <c r="S550" i="1"/>
  <c r="S562" i="1"/>
  <c r="S727" i="1"/>
  <c r="L726" i="1" s="1"/>
  <c r="S739" i="1"/>
  <c r="S742" i="1"/>
  <c r="L741" i="1" s="1"/>
  <c r="S754" i="1"/>
  <c r="S757" i="1"/>
  <c r="L756" i="1" s="1"/>
  <c r="S769" i="1"/>
  <c r="S772" i="1"/>
  <c r="L771" i="1" s="1"/>
  <c r="S784" i="1"/>
  <c r="S787" i="1"/>
  <c r="L786" i="1" s="1"/>
  <c r="S799" i="1"/>
  <c r="S802" i="1"/>
  <c r="L801" i="1" s="1"/>
  <c r="S814" i="1"/>
  <c r="S817" i="1"/>
  <c r="L816" i="1" s="1"/>
  <c r="S844" i="1"/>
  <c r="S847" i="1"/>
  <c r="S856" i="1"/>
  <c r="S859" i="1"/>
  <c r="L858" i="1" s="1"/>
  <c r="S871" i="1"/>
  <c r="S874" i="1"/>
  <c r="L873" i="1" s="1"/>
  <c r="S886" i="1"/>
  <c r="S889" i="1"/>
  <c r="L888" i="1" s="1"/>
  <c r="S901" i="1"/>
  <c r="S536" i="1"/>
  <c r="S551" i="1"/>
  <c r="S731" i="1"/>
  <c r="S740" i="1"/>
  <c r="S746" i="1"/>
  <c r="S755" i="1"/>
  <c r="S761" i="1"/>
  <c r="L761" i="1" s="1"/>
  <c r="S770" i="1"/>
  <c r="S776" i="1"/>
  <c r="S785" i="1"/>
  <c r="S791" i="1"/>
  <c r="S800" i="1"/>
  <c r="S806" i="1"/>
  <c r="L806" i="1" s="1"/>
  <c r="S815" i="1"/>
  <c r="S821" i="1"/>
  <c r="S845" i="1"/>
  <c r="S872" i="1"/>
  <c r="S887" i="1"/>
  <c r="S893" i="1"/>
  <c r="L893" i="1" s="1"/>
  <c r="S902" i="1"/>
  <c r="S861" i="1"/>
  <c r="S864" i="1"/>
  <c r="L863" i="1" s="1"/>
  <c r="S876" i="1"/>
  <c r="S879" i="1"/>
  <c r="L878" i="1" s="1"/>
  <c r="S891" i="1"/>
  <c r="S894" i="1"/>
  <c r="L857" i="1" l="1"/>
  <c r="L821" i="1"/>
  <c r="L776" i="1"/>
  <c r="L731" i="1"/>
  <c r="L725" i="1" s="1"/>
  <c r="L549" i="1"/>
  <c r="L710" i="1"/>
  <c r="L383" i="1"/>
  <c r="L434" i="1"/>
  <c r="L317" i="1"/>
  <c r="L301" i="1" s="1"/>
  <c r="L260" i="1"/>
  <c r="L80" i="1"/>
  <c r="L50" i="1"/>
  <c r="L9" i="1" s="1"/>
  <c r="L20" i="1"/>
  <c r="L489" i="1"/>
  <c r="L544" i="1"/>
  <c r="L620" i="1"/>
  <c r="L464" i="1"/>
  <c r="L245" i="1"/>
  <c r="L234" i="1" s="1"/>
  <c r="L188" i="1"/>
  <c r="L419" i="1"/>
  <c r="L519" i="1"/>
  <c r="L413" i="1"/>
  <c r="L695" i="1"/>
  <c r="L479" i="1"/>
  <c r="L332" i="1"/>
  <c r="L290" i="1"/>
  <c r="L746" i="1"/>
  <c r="L847" i="1"/>
  <c r="L842" i="1"/>
  <c r="L826" i="1" s="1"/>
  <c r="L665" i="1"/>
  <c r="L403" i="1"/>
  <c r="L372" i="1" s="1"/>
  <c r="L398" i="1"/>
  <c r="L229" i="1"/>
  <c r="L203" i="1" s="1"/>
  <c r="L172" i="1"/>
  <c r="L161" i="1" s="1"/>
  <c r="L484" i="1"/>
  <c r="L347" i="1"/>
  <c r="L183" i="1"/>
  <c r="L177" i="1" s="1"/>
  <c r="L4" i="1"/>
  <c r="L2" i="1" s="1"/>
  <c r="L791" i="1"/>
  <c r="L781" i="1"/>
  <c r="L736" i="1"/>
  <c r="L559" i="1"/>
  <c r="L575" i="1"/>
  <c r="L564" i="1" s="1"/>
  <c r="L635" i="1"/>
  <c r="L504" i="1"/>
  <c r="L275" i="1"/>
  <c r="L449" i="1"/>
  <c r="L362" i="1"/>
  <c r="L151" i="1"/>
  <c r="L110" i="1" s="1"/>
  <c r="L418" i="1" l="1"/>
  <c r="S903" i="1" s="1"/>
  <c r="S904" i="1" s="1"/>
</calcChain>
</file>

<file path=xl/sharedStrings.xml><?xml version="1.0" encoding="utf-8"?>
<sst xmlns="http://schemas.openxmlformats.org/spreadsheetml/2006/main" count="3784" uniqueCount="596">
  <si>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</si>
  <si>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</si>
  <si>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</si>
  <si>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</si>
  <si>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</si>
  <si>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</si>
  <si>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</si>
  <si>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</si>
  <si>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</si>
  <si>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</si>
  <si>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</si>
  <si>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</si>
  <si>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</si>
  <si>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</si>
  <si>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</si>
  <si>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</si>
  <si>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</si>
  <si>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</si>
  <si>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</si>
  <si>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</si>
  <si>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</si>
  <si>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</si>
  <si>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INICIAIS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</si>
  <si>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</si>
  <si>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</si>
  <si>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</si>
  <si>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</si>
  <si>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</si>
  <si>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</si>
  <si>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Casas populares n° 01 a 04</t>
  </si>
  <si>
    <t>1.2</t>
  </si>
  <si>
    <t>99059</t>
  </si>
  <si>
    <t>LOCAÇÃO CONVENCIONAL DE OBRA, UTILIZANDO GABARITO DE TÁBUAS CORRIDAS PONTALETADAS A CADA 2,00M - 2 UTILIZAÇÕES. AF_03/2024</t>
  </si>
  <si>
    <t>M</t>
  </si>
  <si>
    <t>2</t>
  </si>
  <si>
    <t>Casas populares n° 05 a 08</t>
  </si>
  <si>
    <t>3</t>
  </si>
  <si>
    <t>Casas populares n° 09 a 12</t>
  </si>
  <si>
    <t>4</t>
  </si>
  <si>
    <t>Casas populares n° 13 a 16</t>
  </si>
  <si>
    <t>5</t>
  </si>
  <si>
    <t>Casas populares n° 17 a 20</t>
  </si>
  <si>
    <t>FUNDAÇÕES</t>
  </si>
  <si>
    <t>2.1</t>
  </si>
  <si>
    <t>96521</t>
  </si>
  <si>
    <t>ESCAVAÇÃO MECANIZADA PARA BLOCO DE COROAMENTO OU SAPATA COM RETROESCAVADEIRA (INCLUINDO ESCAVAÇÃO PARA COLOCAÇÃO DE FÔRMAS). AF_01/2024</t>
  </si>
  <si>
    <t>M3</t>
  </si>
  <si>
    <t>2.2</t>
  </si>
  <si>
    <t>101616</t>
  </si>
  <si>
    <t>PREPARO DE FUNDO DE VALA COM LARGURA MENOR QUE 1,5 M (ACERTO DO SOLO NATURAL). AF_08/2020</t>
  </si>
  <si>
    <t>2.3</t>
  </si>
  <si>
    <t>96619</t>
  </si>
  <si>
    <t>LASTRO DE CONCRETO MAGRO, APLICADO EM BLOCOS DE COROAMENTO OU SAPATAS, ESPESSURA DE 5 CM. AF_01/2024</t>
  </si>
  <si>
    <t>2.4</t>
  </si>
  <si>
    <t>96541</t>
  </si>
  <si>
    <t>FABRICAÇÃO, MONTAGEM E DESMONTAGEM DE FÔRMA PARA SAPATA, EM CHAPA DE MADEIRA COMPENSADA RESINADA, E=17 MM, 4 UTILIZAÇÕES. AF_01/2024</t>
  </si>
  <si>
    <t>2.5</t>
  </si>
  <si>
    <t>104919</t>
  </si>
  <si>
    <t>ARMAÇÃO DE SAPATA ISOLADA, VIGA BALDRAME E SAPATA CORRIDA UTILIZANDO AÇO CA-50 DE 10 MM - MONTAGEM. AF_01/2024</t>
  </si>
  <si>
    <t>KG</t>
  </si>
  <si>
    <t>2.6</t>
  </si>
  <si>
    <t>104917</t>
  </si>
  <si>
    <t>ARMAÇÃO DE SAPATA ISOLADA, VIGA BALDRAME E SAPATA CORRIDA UTILIZANDO AÇO CA-50 DE 6,3 MM - MONTAGEM. AF_01/2024</t>
  </si>
  <si>
    <t>2.7</t>
  </si>
  <si>
    <t>104916</t>
  </si>
  <si>
    <t>ARMAÇÃO DE SAPATA ISOLADA, VIGA BALDRAME E SAPATA CORRIDA UTILIZANDO AÇO CA-60 DE 5 MM - MONTAGEM. AF_01/2024</t>
  </si>
  <si>
    <t>2.8</t>
  </si>
  <si>
    <t>Composição</t>
  </si>
  <si>
    <t>96556 ADP-01</t>
  </si>
  <si>
    <t>CONCRETAGEM DE SAPATA, FCK 20 MPA, COM USO DE JERICA - LANÇAMENTO, ADENSAMENTO E ACABAMENTO.</t>
  </si>
  <si>
    <t>2.9</t>
  </si>
  <si>
    <t>93382</t>
  </si>
  <si>
    <t>REATERRO MANUAL DE VALAS, COM COMPACTADOR DE SOLOS DE PERCUSSÃO. AF_08/2023</t>
  </si>
  <si>
    <t>2.10</t>
  </si>
  <si>
    <t>96527</t>
  </si>
  <si>
    <t>ESCAVAÇÃO MANUAL PARA VIGA BALDRAME OU SAPATA CORRIDA (INCLUINDO ESCAVAÇÃO PARA COLOCAÇÃO DE FÔRMAS). AF_01/2024</t>
  </si>
  <si>
    <t>2.11</t>
  </si>
  <si>
    <t>2.12</t>
  </si>
  <si>
    <t>96536</t>
  </si>
  <si>
    <t>FABRICAÇÃO, MONTAGEM E DESMONTAGEM DE FÔRMA PARA VIGA BALDRAME, EM MADEIRA SERRADA, E=25 MM, 4 UTILIZAÇÕES. AF_01/2024</t>
  </si>
  <si>
    <t>2.13</t>
  </si>
  <si>
    <t>104918</t>
  </si>
  <si>
    <t>ARMAÇÃO DE SAPATA ISOLADA, VIGA BALDRAME E SAPATA CORRIDA UTILIZANDO AÇO CA-50 DE 8 MM - MONTAGEM. AF_01/2024</t>
  </si>
  <si>
    <t>2.14</t>
  </si>
  <si>
    <t>2.15</t>
  </si>
  <si>
    <t>2.16</t>
  </si>
  <si>
    <t>96555 ADP -01</t>
  </si>
  <si>
    <t>CONCRETAGEM DE BLOCO DE COROAMENTO OU VIGA BALDRAME, FCK 20 MPA, COM USO DE JERICA LANÇAMENTO, ADENSAMENTO E ACABAMENTO.</t>
  </si>
  <si>
    <t>2.17</t>
  </si>
  <si>
    <t>2.18</t>
  </si>
  <si>
    <t>87878</t>
  </si>
  <si>
    <t>CHAPISCO APLICADO EM ALVENARIAS E ESTRUTURAS DE CONCRETO INTERNAS, COM COLHER DE PEDREIRO. ARGAMASSA TRAÇO 1:3 COM PREPARO MANUAL. AF_10/2022</t>
  </si>
  <si>
    <t>2.19</t>
  </si>
  <si>
    <t>98562</t>
  </si>
  <si>
    <t>IMPERMEABILIZAÇÃO DE SUPERFÍCIE COM ARGAMASSA DE CIMENTO E AREIA, COM ADITIVO IMPERMEABILIZANTE, E = 1,5CM. AF_09/2023</t>
  </si>
  <si>
    <t>2.20</t>
  </si>
  <si>
    <t>98557</t>
  </si>
  <si>
    <t>IMPERMEABILIZAÇÃO DE SUPERFÍCIE COM EMULSÃO ASFÁLTICA, 2 DEMÃOS. AF_09/2023</t>
  </si>
  <si>
    <t>SUPRAESTRUTURA</t>
  </si>
  <si>
    <t>3.1</t>
  </si>
  <si>
    <t>92427</t>
  </si>
  <si>
    <t>MONTAGEM E DESMONTAGEM DE FÔRMA DE PILARES RETANGULARES E ESTRUTURAS SIMILARES, PÉ-DIREITO SIMPLES, EM CHAPA DE MADEIRA COMPENSADA RESINADA, 8 UTILIZAÇÕES. AF_09/2020</t>
  </si>
  <si>
    <t>3.2</t>
  </si>
  <si>
    <t>92463 ADP-01</t>
  </si>
  <si>
    <t>ESCORAMENTO, PÉ - DIREITO SIMPES, EM CHAPA DE MADEIRA RESINADA, 8 UTILIZAÇÕES</t>
  </si>
  <si>
    <t>3.3</t>
  </si>
  <si>
    <t>92463</t>
  </si>
  <si>
    <t>MONTAGEM E DESMONTAGEM DE FÔRMA DE VIGA, ESCORAMENTO COM GARFO DE MADEIRA, PÉ-DIREITO SIMPLES, EM CHAPA DE MADEIRA RESINADA, 8 UTILIZAÇÕES. AF_09/2020</t>
  </si>
  <si>
    <t>3.4</t>
  </si>
  <si>
    <t>92759</t>
  </si>
  <si>
    <t>ARMAÇÃO DE PILAR OU VIGA DE ESTRUTURA CONVENCIONAL DE CONCRETO ARMADO UTILIZANDO AÇO CA-60 DE 5,0 MM - MONTAGEM. AF_06/2022</t>
  </si>
  <si>
    <t>3.5</t>
  </si>
  <si>
    <t>92760</t>
  </si>
  <si>
    <t>ARMAÇÃO DE PILAR OU VIGA DE ESTRUTURA CONVENCIONAL DE CONCRETO ARMADO UTILIZANDO AÇO CA-50 DE 6,3 MM - MONTAGEM. AF_06/2022</t>
  </si>
  <si>
    <t>3.6</t>
  </si>
  <si>
    <t>92761</t>
  </si>
  <si>
    <t>ARMAÇÃO DE PILAR OU VIGA DE ESTRUTURA CONVENCIONAL DE CONCRETO ARMADO UTILIZANDO AÇO CA-50 DE 8,0 MM - MONTAGEM. AF_06/2022</t>
  </si>
  <si>
    <t>3.7</t>
  </si>
  <si>
    <t>92762</t>
  </si>
  <si>
    <t>ARMAÇÃO DE PILAR OU VIGA DE ESTRUTURA CONVENCIONAL DE CONCRETO ARMADO UTILIZANDO AÇO CA-50 DE 10,0 MM - MONTAGEM. AF_06/2022</t>
  </si>
  <si>
    <t>3.8</t>
  </si>
  <si>
    <t>101963</t>
  </si>
  <si>
    <t>LAJE PRÉ-MOLDADA UNIDIRECIONAL, BIAPOIADA, PARA PISO, ENCHIMENTO EM CERÂMICA, VIGOTA CONVENCIONAL, ALTURA TOTAL DA LAJE (ENCHIMENTO+CAPA) = (8+4). AF_11/2020</t>
  </si>
  <si>
    <t>3.9</t>
  </si>
  <si>
    <t>103669 ADP-01</t>
  </si>
  <si>
    <t>CONCRETAGEM DE PILARES, FCK=20 MPA, COM USO DE BALDES - LANÇAMENTO, ADENSAMENTO E ACABAMENTO.</t>
  </si>
  <si>
    <t>3.10</t>
  </si>
  <si>
    <t>103682 ADP-01</t>
  </si>
  <si>
    <t>CONCRETAGEM DE VIGAS E LAJES, FCK=20 MPA PARA QUALQUER TIPO DE LAJE COM BALDES EM EDIFICAÇÃO TÉRREA - LANÇAMENTO, ADENSAMENTO E ACABAMENTO.</t>
  </si>
  <si>
    <t>PAREDES E PAINÉIS</t>
  </si>
  <si>
    <t>4.1</t>
  </si>
  <si>
    <t>103328</t>
  </si>
  <si>
    <t>ALVENARIA DE VEDAÇÃO DE BLOCOS CERÂMICOS FURADOS NA HORIZONTAL DE 9X19X19 CM (ESPESSURA 9 CM) E ARGAMASSA DE ASSENTAMENTO COM PREPARO EM BETONEIRA. AF_12/2021</t>
  </si>
  <si>
    <t>4.2</t>
  </si>
  <si>
    <t>105024</t>
  </si>
  <si>
    <t>VERGA MOLDADA IN LOCO EM CONCRETO, ESPESSURA DE *10* CM. AF_03/2024</t>
  </si>
  <si>
    <t>4.3</t>
  </si>
  <si>
    <t>105030</t>
  </si>
  <si>
    <t>CONTRAVERGA MOLDADA IN LOCO EM CONCRETO, ESPESSURA DE *10* CM. AF_03/2024</t>
  </si>
  <si>
    <t>ESQUADRIAS</t>
  </si>
  <si>
    <t>5.1</t>
  </si>
  <si>
    <t>91338</t>
  </si>
  <si>
    <t>PORTA DE ALUMÍNIO DE ABRIR COM LAMBRI, COM GUARNIÇÃO, FIXAÇÃO COM PARAFUSOS - FORNECIMENTO E INSTALAÇÃO. AF_12/2019</t>
  </si>
  <si>
    <t>5.2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</si>
  <si>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</si>
  <si>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</si>
  <si>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5.3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</si>
  <si>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</si>
  <si>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</si>
  <si>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5.4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</si>
  <si>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</si>
  <si>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</si>
  <si>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5.5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</si>
  <si>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</si>
  <si>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</si>
  <si>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UN</t>
  </si>
  <si>
    <t>6</t>
  </si>
  <si>
    <t>COBERTURA</t>
  </si>
  <si>
    <t>6.1</t>
  </si>
  <si>
    <t>92541</t>
  </si>
  <si>
    <t>TRAMA DE MADEIRA COMPOSTA POR RIPAS, CAIBROS E TERÇAS PARA TELHADOS DE ATÉ 2 ÁGUAS PARA TELHA CERÂMICA CAPA-CANAL, INCLUSO TRANSPORTE VERTICAL. AF_07/2019</t>
  </si>
  <si>
    <t>6.2</t>
  </si>
  <si>
    <t>94447</t>
  </si>
  <si>
    <t>TELHAMENTO COM TELHA CERÂMICA CAPA-CANAL, TIPO PAULISTA, COM ATÉ 2 ÁGUAS, INCLUSO TRANSPORTE VERTICAL. AF_07/2019</t>
  </si>
  <si>
    <t>6.3</t>
  </si>
  <si>
    <t>102233</t>
  </si>
  <si>
    <t>PINTURA IMUNIZANTE PARA MADEIRA, 1 DEMÃO. AF_01/2021</t>
  </si>
  <si>
    <t>6.4</t>
  </si>
  <si>
    <t>94232</t>
  </si>
  <si>
    <t>AMARRAÇÃO DE TELHAS CERÂMICAS OU DE CONCRETO. AF_07/2019</t>
  </si>
  <si>
    <t>6.5</t>
  </si>
  <si>
    <t>94221</t>
  </si>
  <si>
    <t>CUMEEIRA PARA TELHA CERÂMICA EMBOÇADA COM ARGAMASSA TRAÇO 1:2:9 (CIMENTO, CAL E AREIA) PARA TELHADOS COM ATÉ 2 ÁGUAS, INCLUSO TRANSPORTE VERTICAL. AF_07/2019</t>
  </si>
  <si>
    <t>6.6</t>
  </si>
  <si>
    <t>92548</t>
  </si>
  <si>
    <t>FABRICAÇÃO E INSTALAÇÃO DE TESOURA INTEIRA EM MADEIRA NÃO APARELHADA, VÃO DE 6 M, PARA TELHA CERÂMICA OU DE CONCRETO, INCLUSO IÇAMENTO. AF_07/2019</t>
  </si>
  <si>
    <t>7</t>
  </si>
  <si>
    <t>REVESTIMENTOS</t>
  </si>
  <si>
    <t>7.1</t>
  </si>
  <si>
    <t>87879</t>
  </si>
  <si>
    <t>CHAPISCO APLICADO EM ALVENARIAS E ESTRUTURAS DE CONCRETO INTERNAS, COM COLHER DE PEDREIRO. ARGAMASSA TRAÇO 1:3 COM PREPARO EM BETONEIRA 400L. AF_10/2022</t>
  </si>
  <si>
    <t>7.2</t>
  </si>
  <si>
    <t>87882</t>
  </si>
  <si>
    <t>CHAPISCO APLICADO NO TETO OU EM ALVENARIA E ESTRUTURA, COM ROLO PARA TEXTURA ACRÍLICA. ARGAMASSA TRAÇO 1:4 E EMULSÃO POLIMÉRICA (ADESIVO) COM PREPARO EM BETONEIRA 400L. AF_10/2022</t>
  </si>
  <si>
    <t>7.3</t>
  </si>
  <si>
    <t>87545</t>
  </si>
  <si>
    <t>EMBOÇO, EM ARGAMASSA TRAÇO 1:2:8, PREPARO MECÂNICO, APLICADO MANUALMENTE EM PAREDES INTERNAS, PARA AMBIENTES COM ÁREA MENOR QUE 5M², E = 10MM, COM TALISCAS. AF_03/2024</t>
  </si>
  <si>
    <t>7.4</t>
  </si>
  <si>
    <t>87547</t>
  </si>
  <si>
    <t>MASSA ÚNICA, EM ARGAMASSA TRAÇO 1:2:8, PREPARO MECÂNICO, APLICADA MANUALMENTE EM PAREDES INTERNAS DE AMBIENTES COM ÁREA ENTRE 5M² E 10M², E = 10MM, COM TALISCAS. AF_03/2024</t>
  </si>
  <si>
    <t>7.5</t>
  </si>
  <si>
    <t>104958</t>
  </si>
  <si>
    <t>MASSA ÚNICA, EM ARGAMASSA TRAÇO 1:2:8 PREPARO MECÂNICO, APLICADA MANUALMENTE EM PAREDES INTERNAS DE AMBIENTES COM ÁREA MAIOR QUE 10M², E = 10MM, COM TALISCAS. AF_03/2024</t>
  </si>
  <si>
    <t>7.6</t>
  </si>
  <si>
    <t>90408</t>
  </si>
  <si>
    <t>MASSA ÚNICA, EM ARGAMASSA TRAÇO 1:2:8, PREPARO MECÂNICO, APLICADA MANUALMENTE EM TETO, E = 10MM, COM TALISCAS. AF_03/2024</t>
  </si>
  <si>
    <t>7.7</t>
  </si>
  <si>
    <t>87267</t>
  </si>
  <si>
    <t>REVESTIMENTO CERÂMICO PARA PAREDES INTERNAS COM PLACAS TIPO ESMALTADA DE DIMENSÕES 20X20 CM APLICADAS A MEIA ALTURA DAS PAREDES. AF_02/2023_PE</t>
  </si>
  <si>
    <t>7.8</t>
  </si>
  <si>
    <t>87265</t>
  </si>
  <si>
    <t>REVESTIMENTO CERÂMICO PARA PAREDES INTERNAS COM PLACAS TIPO ESMALTADA DE DIMENSÕES 20X20 CM APLICADAS NA ALTURA INTEIRA DAS PAREDES. AF_02/2023_PE</t>
  </si>
  <si>
    <t>7.9</t>
  </si>
  <si>
    <t>87905</t>
  </si>
  <si>
    <t>CHAPISCO APLICADO EM ALVENARIA (COM PRESENÇA DE VÃOS) E ESTRUTURAS DE CONCRETO DE FACHADA, COM COLHER DE PEDREIRO. ARGAMASSA TRAÇO 1:3 COM PREPARO EM BETONEIRA 400L. AF_10/2022</t>
  </si>
  <si>
    <t>7.10</t>
  </si>
  <si>
    <t>87894</t>
  </si>
  <si>
    <t>CHAPISCO APLICADO EM ALVENARIA (SEM PRESENÇA DE VÃOS) E ESTRUTURAS DE CONCRETO DE FACHADA, COM COLHER DE PEDREIRO. ARGAMASSA TRAÇO 1:3 COM PREPARO EM BETONEIRA 400L. AF_10/2022</t>
  </si>
  <si>
    <t>7.11</t>
  </si>
  <si>
    <t>87792</t>
  </si>
  <si>
    <t>EMBOÇO OU MASSA ÚNICA EM ARGAMASSA TRAÇO 1:2:8, PREPARO MECÂNICO COM BETONEIRA 400 L, APLICADA MANUALMENTE EM PANOS CEGOS DE FACHADA (SEM PRESENÇA DE VÃOS), ESPESSURA DE 25 MM. AF_08/2022</t>
  </si>
  <si>
    <t>7.12</t>
  </si>
  <si>
    <t>87775</t>
  </si>
  <si>
    <t>EMBOÇO OU MASSA ÚNICA EM ARGAMASSA TRAÇO 1:2:8, PREPARO MECÂNICO COM BETONEIRA 400 L, APLICADA MANUALMENTE EM PANOS DE FACHADA COM PRESENÇA DE VÃOS, ESPESSURA DE 25 MM. AF_08/2022</t>
  </si>
  <si>
    <t>8</t>
  </si>
  <si>
    <t>FORROS</t>
  </si>
  <si>
    <t>8.1</t>
  </si>
  <si>
    <t>96111</t>
  </si>
  <si>
    <t>FORRO EM RÉGUAS DE PVC, FRISADO, PARA AMBIENTES RESIDENCIAIS, INCLUSIVE ESTRUTURA UNIDIRECIONAL DE FIXAÇÃO. AF_08/2023_PS</t>
  </si>
  <si>
    <t>9</t>
  </si>
  <si>
    <t>PAVIMENTAÇÕES</t>
  </si>
  <si>
    <t>9.1</t>
  </si>
  <si>
    <t>97084</t>
  </si>
  <si>
    <t>COMPACTAÇÃO MECÂNICA DE SOLO PARA EXECUÇÃO DE RADIER, PISO DE CONCRETO OU LAJE SOBRE SOLO, COM COMPACTADOR DE SOLOS TIPO PLACA VIBRATÓRIA. AF_09/2021</t>
  </si>
  <si>
    <t>9.2</t>
  </si>
  <si>
    <t>100322</t>
  </si>
  <si>
    <t>LASTRO COM MATERIAL GRANULAR (PEDRA BRITADA N.3), APLICADO EM PISOS OU LAJES SOBRE SOLO, ESPESSURA DE *10 CM*. AF_01/2024</t>
  </si>
  <si>
    <t>9.3</t>
  </si>
  <si>
    <t>97087</t>
  </si>
  <si>
    <t>CAMADA SEPARADORA PARA EXECUÇÃO DE RADIER, PISO DE CONCRETO OU LAJE SOBRE SOLO, EM LONA PLÁSTICA. AF_09/2021</t>
  </si>
  <si>
    <t>9.4</t>
  </si>
  <si>
    <t>95241</t>
  </si>
  <si>
    <t>LASTRO DE CONCRETO MAGRO, APLICADO EM PISOS, LAJES SOBRE SOLO OU RADIERS, ESPESSURA DE 5 CM. AF_01/2024</t>
  </si>
  <si>
    <t>9.5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</si>
  <si>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</si>
  <si>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</si>
  <si>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9.6</t>
  </si>
  <si>
    <t>87630</t>
  </si>
  <si>
    <t>CONTRAPISO EM ARGAMASSA TRAÇO 1:4 (CIMENTO E AREIA), PREPARO MECÂNICO COM BETONEIRA 400 L, APLICADO EM ÁREAS SECAS SOBRE LAJE, ADERIDO, ACABAMENTO NÃO REFORÇADO, ESPESSURA 3CM. AF_07/2021</t>
  </si>
  <si>
    <t>9.7</t>
  </si>
  <si>
    <t>87247</t>
  </si>
  <si>
    <t>REVESTIMENTO CERÂMICO PARA PISO COM PLACAS TIPO ESMALTADA DE DIMENSÕES 35X35 CM APLICADA EM AMBIENTES DE ÁREA ENTRE 5 M2 E 10 M2. AF_02/2023_PE</t>
  </si>
  <si>
    <t>9.8</t>
  </si>
  <si>
    <t>87248</t>
  </si>
  <si>
    <t>REVESTIMENTO CERÂMICO PARA PISO COM PLACAS TIPO ESMALTADA DE DIMENSÕES 35X35 CM APLICADA EM AMBIENTES DE ÁREA MAIOR QUE 10 M2. AF_02/2023_PE</t>
  </si>
  <si>
    <t>9.9</t>
  </si>
  <si>
    <t>87246</t>
  </si>
  <si>
    <t>REVESTIMENTO CERÂMICO PARA PISO COM PLACAS TIPO ESMALTADA DE DIMENSÕES 35X35 CM APLICADA EM AMBIENTES DE ÁREA MENOR QUE 5 M2. AF_02/2023_PE</t>
  </si>
  <si>
    <t>9.10</t>
  </si>
  <si>
    <t>9.11</t>
  </si>
  <si>
    <t>94990</t>
  </si>
  <si>
    <t>EXECUÇÃO DE PASSEIO (CALÇADA) OU PISO DE CONCRETO COM CONCRETO MOLDADO IN LOCO, FEITO EM OBRA, ACABAMENTO CONVENCIONAL, NÃO ARMADO. AF_08/2022</t>
  </si>
  <si>
    <t>9.12</t>
  </si>
  <si>
    <t>101965</t>
  </si>
  <si>
    <t>PEITORIL LINEAR EM GRANITO OU MÁRMORE, L = 15CM, ASSENTADO COM ARGAMASSA 1:6 COM ADITIVO. AF_11/2020</t>
  </si>
  <si>
    <t>9.13</t>
  </si>
  <si>
    <t>88648</t>
  </si>
  <si>
    <t>RODAPÉ CERÂMICO DE 7CM DE ALTURA COM PLACAS TIPO ESMALTADA DE DIMENSÕES 35X35CM. AF_02/2023</t>
  </si>
  <si>
    <t>9.14</t>
  </si>
  <si>
    <t>98695</t>
  </si>
  <si>
    <t>SOLEIRA EM MÁRMORE, LARGURA 15 CM, ESPESSURA 2,0 CM. AF_09/2020</t>
  </si>
  <si>
    <t>10</t>
  </si>
  <si>
    <t>PINTURA</t>
  </si>
  <si>
    <t>10.1</t>
  </si>
  <si>
    <t>88485</t>
  </si>
  <si>
    <t>FUNDO SELADOR ACRÍLICO, APLICAÇÃO MANUAL EM PAREDE, UMA DEMÃO. AF_04/2023</t>
  </si>
  <si>
    <t>10.2</t>
  </si>
  <si>
    <t>88484</t>
  </si>
  <si>
    <t>FUNDO SELADOR ACRÍLICO, APLICAÇÃO MANUAL EM TETO, UMA DEMÃO. AF_04/2023</t>
  </si>
  <si>
    <t>10.3</t>
  </si>
  <si>
    <t>104640</t>
  </si>
  <si>
    <t>PINTURA LÁTEX ACRÍLICA STANDARD, APLICAÇÃO MANUAL EM TETO, DUAS DEMÃOS. AF_04/2023</t>
  </si>
  <si>
    <t>10.4</t>
  </si>
  <si>
    <t>104642</t>
  </si>
  <si>
    <t>PINTURA LÁTEX ACRÍLICA STANDARD, APLICAÇÃO MANUAL EM PAREDES, DUAS DEMÃOS. AF_04/2023</t>
  </si>
  <si>
    <t>10.5</t>
  </si>
  <si>
    <t>88415</t>
  </si>
  <si>
    <t>APLICAÇÃO MANUAL DE FUNDO SELADOR ACRÍLICO EM PAREDES EXTERNAS DE CASAS. AF_03/2024</t>
  </si>
  <si>
    <t>10.6</t>
  </si>
  <si>
    <t>10.7</t>
  </si>
  <si>
    <t>102193</t>
  </si>
  <si>
    <t>LIXAMENTO DE MADEIRA PARA APLICAÇÃO DE FUNDO OU PINTURA. AF_01/2021</t>
  </si>
  <si>
    <t>10.8</t>
  </si>
  <si>
    <t>102198 ADP-01</t>
  </si>
  <si>
    <t>PINTURA FUNDO NIVELADOR ACRÌLICO BRANCO EM MADEIRA</t>
  </si>
  <si>
    <t>10.9</t>
  </si>
  <si>
    <t>102219</t>
  </si>
  <si>
    <t>PINTURA TINTA DE ACABAMENTO (PIGMENTADA) ESMALTE SINTÉTICO ACETINADO EM MADEIRA, 2 DEMÃOS. AF_01/2021</t>
  </si>
  <si>
    <t>11</t>
  </si>
  <si>
    <t>INSTALAÇÕES ELÉTRICAS</t>
  </si>
  <si>
    <t>11.1</t>
  </si>
  <si>
    <t>93653</t>
  </si>
  <si>
    <t>DISJUNTOR MONOPOLAR TIPO DIN, CORRENTE NOMINAL DE 10A - FORNECIMENTO E INSTALAÇÃO. AF_07/2025</t>
  </si>
  <si>
    <t>11.2</t>
  </si>
  <si>
    <t>93654</t>
  </si>
  <si>
    <t>DISJUNTOR MONOPOLAR TIPO DIN, CORRENTE NOMINAL DE 16A - FORNECIMENTO E INSTALAÇÃO. AF_07/2025</t>
  </si>
  <si>
    <t>11.3</t>
  </si>
  <si>
    <t>93656</t>
  </si>
  <si>
    <t>DISJUNTOR MONOPOLAR TIPO DIN, CORRENTE NOMINAL DE 25A - FORNECIMENTO E INSTALAÇÃO. AF_07/2025</t>
  </si>
  <si>
    <t>11.4</t>
  </si>
  <si>
    <t>93659</t>
  </si>
  <si>
    <t>DISJUNTOR MONOPOLAR TIPO DIN, CORRENTE NOMINAL DE 50A - FORNECIMENTO E INSTALAÇÃO. AF_07/2025</t>
  </si>
  <si>
    <t>11.5</t>
  </si>
  <si>
    <t>93674</t>
  </si>
  <si>
    <t>DISJUNTOR BIPOLAR TIPO DR, CORRENTE NOMINAL DE 25A - FORNECIMENTO E INSTALAÇÃO. AF_07/2025</t>
  </si>
  <si>
    <t>11.6</t>
  </si>
  <si>
    <t>101493</t>
  </si>
  <si>
    <t>ENTRADA DE ENERGIA ELÉTRICA, AÉREA, MONOFÁSICA, COM CAIXA DE EMBUTIR, CABO DE 10 MM2 E DISJUNTOR DIN 50A (NÃO INCLUSO O POSTE DE CONCRETO). AF_07/2020_PS</t>
  </si>
  <si>
    <t>11.7</t>
  </si>
  <si>
    <t>101873 ADP-01</t>
  </si>
  <si>
    <t>QUADRO DE DISTRIBUIÇÃO DE LUZ EM PVC PARA 12 DISJUNTORES - FORNECIMENTO E INSTALAÇÃO</t>
  </si>
  <si>
    <t>11.8</t>
  </si>
  <si>
    <t>103782</t>
  </si>
  <si>
    <t>LUMINÁRIA TIPO PLAFON CIRCULAR, DE SOBREPOR, COM LED DE 12/13 W - FORNECIMENTO E INSTALAÇÃO. AF_09/2024</t>
  </si>
  <si>
    <t>11.10</t>
  </si>
  <si>
    <t>91953</t>
  </si>
  <si>
    <t>INTERRUPTOR SIMPLES (1 MÓDULO), 10A/250V, INCLUINDO SUPORTE E PLACA - FORNECIMENTO E INSTALAÇÃO. AF_03/2023</t>
  </si>
  <si>
    <t>11.11</t>
  </si>
  <si>
    <t>91959</t>
  </si>
  <si>
    <t>INTERRUPTOR SIMPLES (2 MÓDULOS), 10A/250V, INCLUINDO SUPORTE E PLACA - FORNECIMENTO E INSTALAÇÃO. AF_03/2023</t>
  </si>
  <si>
    <t>11.12</t>
  </si>
  <si>
    <t>92000</t>
  </si>
  <si>
    <t>TOMADA BAIXA DE EMBUTIR (1 MÓDULO), 2P+T 10 A, INCLUINDO SUPORTE E PLACA - FORNECIMENTO E INSTALAÇÃO. AF_03/2023</t>
  </si>
  <si>
    <t>11.13</t>
  </si>
  <si>
    <t>91996</t>
  </si>
  <si>
    <t>TOMADA MÉDIA DE EMBUTIR (1 MÓDULO), 2P+T 10 A, INCLUINDO SUPORTE E PLACA - FORNECIMENTO E INSTALAÇÃO. AF_03/2023</t>
  </si>
  <si>
    <t>11.14</t>
  </si>
  <si>
    <t>91993</t>
  </si>
  <si>
    <t>TOMADA ALTA DE EMBUTIR (1 MÓDULO), 2P+T 20 A, INCLUINDO SUPORTE E PLACA - FORNECIMENTO E INSTALAÇÃO. AF_03/2023</t>
  </si>
  <si>
    <t>11.15</t>
  </si>
  <si>
    <t>91985</t>
  </si>
  <si>
    <t>INTERRUPTOR PULSADOR CAMPAINHA (1 MÓDULO), 10A/250V, INCLUINDO SUPORTE E PLACA - FORNECIMENTO E INSTALAÇÃO. AF_03/2023</t>
  </si>
  <si>
    <t>11.16</t>
  </si>
  <si>
    <t>91987</t>
  </si>
  <si>
    <t>CAMPAINHA CIGARRA (1 MÓDULO), 10A/250V, INCLUINDO SUPORTE E PLACA - FORNECIMENTO E INSTALAÇÃO. AF_03/2023</t>
  </si>
  <si>
    <t>11.17</t>
  </si>
  <si>
    <t>91947 ADP-01</t>
  </si>
  <si>
    <t>SUPORTE PARAFUSADO COM ESPELHO/ PLACA DE ENCAIXE 4''X 2'' BAIXO (0,30 M DO PISO) PARA PONTO ELÉTRICO - FORNECIMENTO E INSTALAÇÃO</t>
  </si>
  <si>
    <t>11.18</t>
  </si>
  <si>
    <t>91941</t>
  </si>
  <si>
    <t>CAIXA RETANGULAR 4" X 2" BAIXA (0,30 M DO PISO), PVC, INSTALADA EM PAREDE - FORNECIMENTO E INSTALAÇÃO. AF_03/2023</t>
  </si>
  <si>
    <t>11.19</t>
  </si>
  <si>
    <t>91940</t>
  </si>
  <si>
    <t>CAIXA RETANGULAR 4" X 2" MÉDIA (1,30 M DO PISO), PVC, INSTALADA EM PAREDE - FORNECIMENTO E INSTALAÇÃO. AF_03/2023</t>
  </si>
  <si>
    <t>11.20</t>
  </si>
  <si>
    <t>91939</t>
  </si>
  <si>
    <t>CAIXA RETANGULAR 4" X 2" ALTA (2,00 M DO PISO), PVC, INSTALADA EM PAREDE - FORNECIMENTO E INSTALAÇÃO. AF_03/2023</t>
  </si>
  <si>
    <t>11.21</t>
  </si>
  <si>
    <t>91937</t>
  </si>
  <si>
    <t>CAIXA OCTOGONAL 3" X 3", PVC, INSTALADA EM LAJE - FORNECIMENTO E INSTALAÇÃO. AF_03/2023</t>
  </si>
  <si>
    <t>11.22</t>
  </si>
  <si>
    <t>91924</t>
  </si>
  <si>
    <t>CABO DE COBRE FLEXÍVEL ISOLADO, 1,5 MM², ANTI-CHAMA 450/750 V, PARA CIRCUITOS TERMINAIS - FORNECIMENTO E INSTALAÇÃO. AF_03/2023</t>
  </si>
  <si>
    <t>11.23</t>
  </si>
  <si>
    <t>91926</t>
  </si>
  <si>
    <t>CABO DE COBRE FLEXÍVEL ISOLADO, 2,5 MM², ANTI-CHAMA 450/750 V, PARA CIRCUITOS TERMINAIS - FORNECIMENTO E INSTALAÇÃO. AF_03/2023</t>
  </si>
  <si>
    <t>11.24</t>
  </si>
  <si>
    <t>91928</t>
  </si>
  <si>
    <t>CABO DE COBRE FLEXÍVEL ISOLADO, 4 MM², ANTI-CHAMA 450/750 V, PARA CIRCUITOS TERMINAIS - FORNECIMENTO E INSTALAÇÃO. AF_03/2023</t>
  </si>
  <si>
    <t>11.25</t>
  </si>
  <si>
    <t>101560</t>
  </si>
  <si>
    <t>CABO DE COBRE FLEXÍVEL ISOLADO, 10 MM², 0,6/1,0 KV, PARA REDE AÉREA DE DISTRIBUIÇÃO DE ENERGIA ELÉTRICA DE BAIXA TENSÃO - FORNECIMENTO E INSTALAÇÃO. AF_07/2020</t>
  </si>
  <si>
    <t>11.26</t>
  </si>
  <si>
    <t>91834</t>
  </si>
  <si>
    <t>ELETRODUTO FLEXÍVEL CORRUGADO, PVC, DN 25 MM (3/4"), PARA CIRCUITOS TERMINAIS, INSTALADO EM FORRO - FORNECIMENTO E INSTALAÇÃO. AF_03/2023</t>
  </si>
  <si>
    <t>11.27</t>
  </si>
  <si>
    <t>91854</t>
  </si>
  <si>
    <t>ELETRODUTO FLEXÍVEL CORRUGADO, PVC, DN 25 MM (3/4"), PARA CIRCUITOS TERMINAIS, INSTALADO EM PAREDE - FORNECIMENTO E INSTALAÇÃO. AF_03/2023</t>
  </si>
  <si>
    <t>11.28</t>
  </si>
  <si>
    <t>91845</t>
  </si>
  <si>
    <t>ELETRODUTO FLEXÍVEL CORRUGADO REFORÇADO, PVC, DN 25 MM (3/4"), PARA CIRCUITOS TERMINAIS, INSTALADO EM LAJE - FORNECIMENTO E INSTALAÇÃO. AF_03/2023</t>
  </si>
  <si>
    <t>11.29</t>
  </si>
  <si>
    <t>90447</t>
  </si>
  <si>
    <t>RASGO LINEAR MANUAL EM ALVENARIA, PARA ELETRODUTOS, DIÂMETROS MENORES OU IGUAIS A 40 MM. AF_09/2023</t>
  </si>
  <si>
    <t>11.30</t>
  </si>
  <si>
    <t>101884</t>
  </si>
  <si>
    <t>CABO DE COBRE ISOLADO, 10 MM², ANTI-CHAMA 450/750 V, INSTALADO EM ELETROCALHA OU PERFILADO - FORNECIMENTO E INSTALAÇÃO. AF_07/2025</t>
  </si>
  <si>
    <t>12</t>
  </si>
  <si>
    <t>INSTALAÇÕES HIDRÁULICAS</t>
  </si>
  <si>
    <t>12.1</t>
  </si>
  <si>
    <t>90373</t>
  </si>
  <si>
    <t>JOELHO 90 GRAUS COM BUCHA DE LATÃO, PVC, SOLDÁVEL, DN 25MM, X 1/2 INSTALADO EM RAMAL OU SUB-RAMAL DE ÁGUA - FORNECIMENTO E INSTALAÇÃO. AF_06/2022</t>
  </si>
  <si>
    <t>12.2</t>
  </si>
  <si>
    <t>89408</t>
  </si>
  <si>
    <t>JOELHO 90 GRAUS, PVC, SOLDÁVEL, DN 25MM, INSTALADO EM RAMAL DE DISTRIBUIÇÃO DE ÁGUA - FORNECIMENTO E INSTALAÇÃO. AF_06/2022</t>
  </si>
  <si>
    <t>12.3</t>
  </si>
  <si>
    <t>89395</t>
  </si>
  <si>
    <t>TE, PVC, SOLDÁVEL, DN 25MM, INSTALADO EM RAMAL OU SUB-RAMAL DE ÁGUA - FORNECIMENTO E INSTALAÇÃO. AF_06/2022</t>
  </si>
  <si>
    <t>12.4</t>
  </si>
  <si>
    <t>89383</t>
  </si>
  <si>
    <t>ADAPTADOR CURTO COM BOLSA E ROSCA PARA REGISTRO, PVC, SOLDÁVEL, DN 25MM X 3/4, INSTALADO EM RAMAL OU SUB-RAMAL DE ÁGUA - FORNECIMENTO E INSTALAÇÃO. AF_06/2022</t>
  </si>
  <si>
    <t>12.5</t>
  </si>
  <si>
    <t>89446</t>
  </si>
  <si>
    <t>TUBO, PVC, SOLDÁVEL, DE 25MM, INSTALADO EM PRUMADA DE ÁGUA - FORNECIMENTO E INSTALAÇÃO. AF_06/2022</t>
  </si>
  <si>
    <t>12.6</t>
  </si>
  <si>
    <t>89356</t>
  </si>
  <si>
    <t>TUBO, PVC, SOLDÁVEL, DE 25MM, INSTALADO EM RAMAL OU SUB-RAMAL DE ÁGUA - FORNECIMENTO E INSTALAÇÃO. AF_06/2022</t>
  </si>
  <si>
    <t>12.7</t>
  </si>
  <si>
    <t>CPU -01</t>
  </si>
  <si>
    <t>FORNECIMENTO E INSTALAÇÃO DE PRESSURIZADOR ACOPLADO AO CHUVEIRO (TENSÃO: 220V - PRESSÃO MINIMA: 0,7 MCA / PRESSÃO MÁXIMA: 2,5 MCA - ENTRADA 1/2'' / SAÍDA 1/2'')</t>
  </si>
  <si>
    <t>12.8</t>
  </si>
  <si>
    <t>89985</t>
  </si>
  <si>
    <t>REGISTRO DE PRESSÃO BRUTO, LATÃO, ROSCÁVEL, 3/4", COM ACABAMENTO E CANOPLA CROMADOS - FORNECIMENTO E INSTALAÇÃO. AF_08/2021</t>
  </si>
  <si>
    <t>12.9</t>
  </si>
  <si>
    <t>89987</t>
  </si>
  <si>
    <t>REGISTRO DE GAVETA BRUTO, LATÃO, ROSCÁVEL, 3/4", COM ACABAMENTO E CANOPLA CROMADOS - FORNECIMENTO E INSTALAÇÃO. AF_08/2021</t>
  </si>
  <si>
    <t>12.10</t>
  </si>
  <si>
    <t>94490</t>
  </si>
  <si>
    <t>REGISTRO DE ESFERA, PVC, SOLDÁVEL, COM VOLANTE, DN 32 MM - FORNECIMENTO E INSTALAÇÃO. AF_08/2021</t>
  </si>
  <si>
    <t>12.11</t>
  </si>
  <si>
    <t>86885</t>
  </si>
  <si>
    <t>ENGATE FLEXÍVEL EM PLÁSTICO BRANCO, 1/2" X 40CM - FORNECIMENTO E INSTALAÇÃO. AF_01/2020</t>
  </si>
  <si>
    <t>12.12</t>
  </si>
  <si>
    <t>97741</t>
  </si>
  <si>
    <t>KIT CAVALETE PARA MEDIÇÃO DE ÁGUA - ENTRADA INDIVIDUALIZADA, EM PVC 25 MM (3/4"), PARA 1 MEDIDOR - FORNECIMENTO E INSTALAÇÃO (EXCLUSIVE HIDRÔMETRO). AF_03/2024</t>
  </si>
  <si>
    <t>12.13</t>
  </si>
  <si>
    <t>104994 ADP-01</t>
  </si>
  <si>
    <t>CAIXA DE EMBUTIR EM POLICARBONATO PARA ABRIGO DE HIDRÔMETRO - FORNECIMENTO E INSTALAÇÃO (EXCLUSIVE HIDRÔMETRO)</t>
  </si>
  <si>
    <t>12.14</t>
  </si>
  <si>
    <t>89353</t>
  </si>
  <si>
    <t>REGISTRO DE GAVETA BRUTO, LATÃO, ROSCÁVEL, 3/4" - FORNECIMENTO E INSTALAÇÃO. AF_08/2021</t>
  </si>
  <si>
    <t>12.15</t>
  </si>
  <si>
    <t>89402</t>
  </si>
  <si>
    <t>TUBO, PVC, SOLDÁVEL, DE 25MM, INSTALADO EM RAMAL DE DISTRIBUIÇÃO DE ÁGUA - FORNECIMENTO E INSTALAÇÃO. AF_06/2022</t>
  </si>
  <si>
    <t>12.16</t>
  </si>
  <si>
    <t>12.17</t>
  </si>
  <si>
    <t>12.18</t>
  </si>
  <si>
    <t>89440</t>
  </si>
  <si>
    <t>TE, PVC, SOLDÁVEL, DN 25MM, INSTALADO EM RAMAL DE DISTRIBUIÇÃO DE ÁGUA - FORNECIMENTO E INSTALAÇÃO. AF_06/2022</t>
  </si>
  <si>
    <t>12.19</t>
  </si>
  <si>
    <t>102605</t>
  </si>
  <si>
    <t>CAIXA D´ÁGUA EM POLIETILENO, 500 LITROS - FORNECIMENTO E INSTALAÇÃO. AF_06/2021</t>
  </si>
  <si>
    <t>12.20</t>
  </si>
  <si>
    <t>102591</t>
  </si>
  <si>
    <t>FURO EM CAIXA D'ÁGUA COM ESPESSURA DE 2 ATÉ 5 MM E DIÂMETRO DE 25 MM. AF_06/2021</t>
  </si>
  <si>
    <t>12.21</t>
  </si>
  <si>
    <t>102593</t>
  </si>
  <si>
    <t>FURO EM CAIXA D'ÁGUA COM ESPESSURA DE 2 ATÉ 5 MM E DIÂMETRO DE 32 MM. AF_06/2021</t>
  </si>
  <si>
    <t>12.22</t>
  </si>
  <si>
    <t>94703</t>
  </si>
  <si>
    <t>ADAPTADOR COM FLANGE E ANEL DE VEDAÇÃO, PVC, SOLDÁVEL, DN 25 MM X 3/4", INSTALADO EM RESERVAÇÃO PREDIAL DE ÁGUA - FORNECIMENTO E INSTALAÇÃO. AF_04/2024</t>
  </si>
  <si>
    <t>12.23</t>
  </si>
  <si>
    <t>94704</t>
  </si>
  <si>
    <t>ADAPTADOR COM FLANGE E ANEL DE VEDAÇÃO, PVC, SOLDÁVEL, DN 32 MM X 1", INSTALADO EM RESERVAÇÃO PREDIAL DE ÁGUA - FORNECIMENTO E INSTALAÇÃO. AF_04/2024</t>
  </si>
  <si>
    <t>12.24</t>
  </si>
  <si>
    <t>94796</t>
  </si>
  <si>
    <t>TORNEIRA DE BOIA PARA CAIXA D'ÁGUA, ROSCÁVEL, 3/4" - FORNECIMENTO E INSTALAÇÃO. AF_08/2021</t>
  </si>
  <si>
    <t>12.25</t>
  </si>
  <si>
    <t>12.26</t>
  </si>
  <si>
    <t>89413</t>
  </si>
  <si>
    <t>JOELHO 90 GRAUS, PVC, SOLDÁVEL, DN 32MM, INSTALADO EM RAMAL DE DISTRIBUIÇÃO DE ÁGUA - FORNECIMENTO E INSTALAÇÃO. AF_06/2022</t>
  </si>
  <si>
    <t>12.27</t>
  </si>
  <si>
    <t>89414</t>
  </si>
  <si>
    <t>JOELHO 45 GRAUS, PVC, SOLDÁVEL, DN 32MM, INSTALADO EM RAMAL DE DISTRIBUIÇÃO DE ÁGUA - FORNECIMENTO E INSTALAÇÃO. AF_06/2022</t>
  </si>
  <si>
    <t>12.28</t>
  </si>
  <si>
    <t>103953</t>
  </si>
  <si>
    <t>BUCHA DE REDUÇÃO, CURTA, PVC, SOLDÁVEL, DN 32 X 25 MM, INSTALADO EM RAMAL DE DISTRIBUIÇÃO DE ÁGUA - FORNECIMENTO E INSTALAÇÃO. AF_06/2022</t>
  </si>
  <si>
    <t>12.29</t>
  </si>
  <si>
    <t>89443</t>
  </si>
  <si>
    <t>TE, PVC, SOLDÁVEL, DN 32MM, INSTALADO EM RAMAL DE DISTRIBUIÇÃO DE ÁGUA - FORNECIMENTO E INSTALAÇÃO. AF_06/2022</t>
  </si>
  <si>
    <t>12.30</t>
  </si>
  <si>
    <t>89445</t>
  </si>
  <si>
    <t>TÊ DE REDUÇÃO, PVC, SOLDÁVEL, DN 32MM X 25MM, INSTALADO EM RAMAL DE DISTRIBUIÇÃO DE ÁGUA - FORNECIMENTO E INSTALAÇÃO. AF_06/2022</t>
  </si>
  <si>
    <t>12.31</t>
  </si>
  <si>
    <t>12.32</t>
  </si>
  <si>
    <t>89403</t>
  </si>
  <si>
    <t>TUBO, PVC, SOLDÁVEL, DE 32MM, INSTALADO EM RAMAL DE DISTRIBUIÇÃO DE ÁGUA - FORNECIMENTO E INSTALAÇÃO. AF_06/2022</t>
  </si>
  <si>
    <t>13</t>
  </si>
  <si>
    <t>INSTALAÇÕES SANITÁRIAS E PLUVIAIS</t>
  </si>
  <si>
    <t>13.1</t>
  </si>
  <si>
    <t>89726</t>
  </si>
  <si>
    <t>JOELHO 45 GRAUS, PVC, SERIE NORMAL, ESGOTO PREDIAL, DN 40 MM, JUNTA SOLDÁVEL, FORNECIDO E INSTALADO EM RAMAL DE DESCARGA OU RAMAL DE ESGOTO SANITÁRIO. AF_08/2022</t>
  </si>
  <si>
    <t>13.2</t>
  </si>
  <si>
    <t>89732</t>
  </si>
  <si>
    <t>JOELHO 45 GRAUS, PVC, SERIE NORMAL, ESGOTO PREDIAL, DN 50 MM, JUNTA ELÁSTICA, FORNECIDO E INSTALADO EM RAMAL DE DESCARGA OU RAMAL DE ESGOTO SANITÁRIO. AF_08/2022</t>
  </si>
  <si>
    <t>13.3</t>
  </si>
  <si>
    <t>89724</t>
  </si>
  <si>
    <t>JOELHO 90 GRAUS, PVC, SERIE NORMAL, ESGOTO PREDIAL, DN 40 MM, JUNTA SOLDÁVEL, FORNECIDO E INSTALADO EM RAMAL DE DESCARGA OU RAMAL DE ESGOTO SANITÁRIO. AF_08/2022</t>
  </si>
  <si>
    <t>13.4</t>
  </si>
  <si>
    <t>89731</t>
  </si>
  <si>
    <t>JOELHO 90 GRAUS, PVC, SERIE NORMAL, ESGOTO PREDIAL, DN 50 MM, JUNTA ELÁSTICA, FORNECIDO E INSTALADO EM RAMAL DE DESCARGA OU RAMAL DE ESGOTO SANITÁRIO. AF_08/2022</t>
  </si>
  <si>
    <t>13.5</t>
  </si>
  <si>
    <t>89744</t>
  </si>
  <si>
    <t>JOELHO 90 GRAUS, PVC, SERIE NORMAL, ESGOTO PREDIAL, DN 100 MM, JUNTA ELÁSTICA, FORNECIDO E INSTALADO EM RAMAL DE DESCARGA OU RAMAL DE ESGOTO SANITÁRIO. AF_08/2022</t>
  </si>
  <si>
    <t>13.6</t>
  </si>
  <si>
    <t>89784</t>
  </si>
  <si>
    <t>TE, PVC, SERIE NORMAL, ESGOTO PREDIAL, DN 50 X 50 MM, JUNTA ELÁSTICA, FORNECIDO E INSTALADO EM RAMAL DE DESCARGA OU RAMAL DE ESGOTO SANITÁRIO. AF_08/2022</t>
  </si>
  <si>
    <t>13.7</t>
  </si>
  <si>
    <t>104345</t>
  </si>
  <si>
    <t>JUNÇÃO DE REDUÇÃO INVERTIDA, PVC, SÉRIE NORMAL, ESGOTO PREDIAL, DN 100 X 50 MM, JUNTA ELÁSTICA, FORNECIDO E INSTALADO EM RAMAL DE DESCARGA OU RAMAL DE ESGOTO SANITÁRIO. AF_08/2022</t>
  </si>
  <si>
    <t>13.8</t>
  </si>
  <si>
    <t>104348</t>
  </si>
  <si>
    <t>TERMINAL DE VENTILAÇÃO, PVC, SÉRIE NORMAL, ESGOTO PREDIAL, DN 50 MM, JUNTA SOLDÁVEL, FORNECIDO E INSTALADO EM PRUMADA DE ESGOTO SANITÁRIO OU VENTILAÇÃO. AF_08/2022</t>
  </si>
  <si>
    <t>13.9</t>
  </si>
  <si>
    <t>89711</t>
  </si>
  <si>
    <t>TUBO PVC, SERIE NORMAL, ESGOTO PREDIAL, DN 40 MM, FORNECIDO E INSTALADO EM RAMAL DE DESCARGA OU RAMAL DE ESGOTO SANITÁRIO. AF_08/2022</t>
  </si>
  <si>
    <t>13.10</t>
  </si>
  <si>
    <t>89712</t>
  </si>
  <si>
    <t>TUBO PVC, SERIE NORMAL, ESGOTO PREDIAL, DN 50 MM, FORNECIDO E INSTALADO EM RAMAL DE DESCARGA OU RAMAL DE ESGOTO SANITÁRIO. AF_08/2022</t>
  </si>
  <si>
    <t>13.11</t>
  </si>
  <si>
    <t>89798</t>
  </si>
  <si>
    <t>TUBO PVC, SERIE NORMAL, ESGOTO PREDIAL, DN 50 MM, FORNECIDO E INSTALADO EM PRUMADA DE ESGOTO SANITÁRIO OU VENTILAÇÃO. AF_08/2022</t>
  </si>
  <si>
    <t>13.12</t>
  </si>
  <si>
    <t>89714</t>
  </si>
  <si>
    <t>TUBO PVC, SERIE NORMAL, ESGOTO PREDIAL, DN 100 MM, FORNECIDO E INSTALADO EM RAMAL DE DESCARGA OU RAMAL DE ESGOTO SANITÁRIO. AF_08/2022</t>
  </si>
  <si>
    <t>13.13</t>
  </si>
  <si>
    <t>98052</t>
  </si>
  <si>
    <t>TANQUE SÉPTICO CIRCULAR, EM CONCRETO PRÉ-MOLDADO, DIÂMETRO INTERNO = 1,10 M, ALTURA INTERNA = 2,50 M, VOLUME ÚTIL: 2138,2 L (PARA 5 CONTRIBUINTES). AF_12/2020</t>
  </si>
  <si>
    <t>13.14</t>
  </si>
  <si>
    <t>98058</t>
  </si>
  <si>
    <t>FILTRO ANAERÓBIO CIRCULAR, EM CONCRETO PRÉ-MOLDADO, DIÂMETRO INTERNO = 1,10 M, ALTURA INTERNA = 1,50 M, VOLUME ÚTIL: 1140,4 L (PARA 5 CONTRIBUINTES). AF_12/2020</t>
  </si>
  <si>
    <t>13.15</t>
  </si>
  <si>
    <t>98062</t>
  </si>
  <si>
    <t>SUMIDOURO CIRCULAR, EM CONCRETO PRÉ-MOLDADO, DIÂMETRO INTERNO = 1,88 M, ALTURA INTERNA = 2,00 M, ÁREA DE INFILTRAÇÃO: 13,1 M² (PARA 5 CONTRIBUINTES). AF_12/2020</t>
  </si>
  <si>
    <t>13.16</t>
  </si>
  <si>
    <t>97902</t>
  </si>
  <si>
    <t>CAIXA ENTERRADA HIDRÁULICA RETANGULAR EM ALVENARIA COM TIJOLOS CERÂMICOS MACIÇOS, DIMENSÕES INTERNAS: 0,6X0,6X0,6 M PARA REDE DE ESGOTO. AF_12/2020</t>
  </si>
  <si>
    <t>13.17</t>
  </si>
  <si>
    <t>89707</t>
  </si>
  <si>
    <t>CAIXA SIFONADA, PVC, DN 100 X 100 X 50 MM, JUNTA ELÁSTICA, FORNECIDA E INSTALADA EM RAMAL DE DESCARGA OU EM RAMAL DE ESGOTO SANITÁRIO. AF_08/2022</t>
  </si>
  <si>
    <t>13.18</t>
  </si>
  <si>
    <t>104327</t>
  </si>
  <si>
    <t>RALO SIFONADO REDONDO, PVC, DN 100 X 40 MM, JUNTA SOLDÁVEL, FORNECIDO E INSTALADO EM RAMAL DE DESCARGA OU EM RAMAL DE ESGOTO SANITÁRIO. AF_08/2022</t>
  </si>
  <si>
    <t>13.19</t>
  </si>
  <si>
    <t>104326</t>
  </si>
  <si>
    <t>RALO SECO CÔNICO, PVC, DN 100 X 40 MM, JUNTA SOLDÁVEL, FORNECIDO E INSTALADO EM RAMAL DE DESCARGA OU EM RAMAL DE ESGOTO SANITÁRIO. AF_08/2022</t>
  </si>
  <si>
    <t>13.20</t>
  </si>
  <si>
    <t>98107</t>
  </si>
  <si>
    <t>CAIXA DE GORDURA SIMPLES (CAPACIDADE: 36 L), RETANGULAR, EM ALVENARIA COM BLOCOS DE CONCRETO, DIMENSÕES INTERNAS = 0,2X0,4 M, ALTURA INTERNA = 0,8 M. AF_12/2020</t>
  </si>
  <si>
    <t>14</t>
  </si>
  <si>
    <t>APARELHOS, METAIS E BANCADAS</t>
  </si>
  <si>
    <t>14.1</t>
  </si>
  <si>
    <t>86931</t>
  </si>
  <si>
    <t>VASO SANITÁRIO SIFONADO COM CAIXA ACOPLADA LOUÇA BRANCA, INCLUSO ENGATE FLEXÍVEL EM PLÁSTICO BRANCO, 1/2 X 40CM - FORNECIMENTO E INSTALAÇÃO. AF_01/2020</t>
  </si>
  <si>
    <t>14.2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</si>
  <si>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</si>
  <si>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</si>
  <si>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14.3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</si>
  <si>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</si>
  <si>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</si>
  <si>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14.4</t>
  </si>
  <si>
    <t>86925</t>
  </si>
  <si>
    <t>TANQUE DE MÁRMORE SINTÉTICO COM COLUNA, 22L OU EQUIVALENTE, INCLUSO SIFÃO FLEXÍVEL EM PVC, VÁLVULA PLÁSTICA E TORNEIRA DE METAL CROMADO PADRÃO POPULAR - FORNECIMENTO E INSTALAÇÃO. AF_01/2020</t>
  </si>
  <si>
    <t>14.5</t>
  </si>
  <si>
    <t>100860</t>
  </si>
  <si>
    <t>CHUVEIRO ELÉTRICO COMUM CORPO PLÁSTICO, TIPO DUCHA - FORNECIMENTO E INSTALAÇÃO. AF_01/2020</t>
  </si>
  <si>
    <t>14.6</t>
  </si>
  <si>
    <t>95546</t>
  </si>
  <si>
    <t>KIT DE ACESSORIOS PARA BANHEIRO EM METAL CROMADO, 5 PECAS, INCLUSO FIXAÇÃO. AF_01/2020</t>
  </si>
  <si>
    <t>15</t>
  </si>
  <si>
    <t>SERVIÇOS FINAIS</t>
  </si>
  <si>
    <t>15.1</t>
  </si>
  <si>
    <t>99818</t>
  </si>
  <si>
    <t>LIMPEZA DE BACIA SANITÁRIA, BIDÊ OU MICTÓRIO EM LOUÇA, INCLUSIVE METAIS CORRESPONDENTES. AF_04/2019</t>
  </si>
  <si>
    <t>15.2</t>
  </si>
  <si>
    <t>99819</t>
  </si>
  <si>
    <t>LIMPEZA DE BANCADA DE PEDRA (MÁRMORE OU GRANITO). AF_04/2019</t>
  </si>
  <si>
    <t>15.3</t>
  </si>
  <si>
    <t>99811</t>
  </si>
  <si>
    <t>LIMPEZA DE CONTRAPISO COM VASSOURA A SECO. AF_04/2019</t>
  </si>
  <si>
    <t>15.4</t>
  </si>
  <si>
    <t>99826</t>
  </si>
  <si>
    <t>LIMPEZA DE FORRO REMOVÍVEL COM PANO ÚMIDO. AF_04/2019</t>
  </si>
  <si>
    <t>15.5</t>
  </si>
  <si>
    <t>99821</t>
  </si>
  <si>
    <t>LIMPEZA DE JANELA DE VIDRO COM CAIXILHO EM AÇO/ALUMÍNIO/PVC. AF_04/2019</t>
  </si>
  <si>
    <t>15.6</t>
  </si>
  <si>
    <t>99804</t>
  </si>
  <si>
    <t>LIMPEZA DE PISO CERÂMICO OU PORCELANATO UTILIZANDO DETERGENTE NEUTRO E ESCOVAÇÃO MANUAL. AF_04/2019</t>
  </si>
  <si>
    <t>15.7</t>
  </si>
  <si>
    <t>99822</t>
  </si>
  <si>
    <t>LIMPEZA DE PORTA DE MADEIRA. AF_04/2019</t>
  </si>
  <si>
    <t>15.8</t>
  </si>
  <si>
    <t>99807</t>
  </si>
  <si>
    <t>LIMPEZA DE REVESTIMENTO CERÂMICO EM PAREDE UTILIZANDO DETERGENTE NEUTRO E ESCOVAÇÃO MANUAL. AF_04/2019</t>
  </si>
  <si>
    <t>15.9</t>
  </si>
  <si>
    <t>99816</t>
  </si>
  <si>
    <t>LIMPEZA DE TANQUE OU LAVATÓRIO DE LOUÇA ISOLADO, INCLUSIVE METAIS CORRESPONDENTES. AF_04/2019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</si>
  <si>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</si>
  <si>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</si>
  <si>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</si>
  <si>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</si>
  <si>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</si>
  <si>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</si>
  <si>
    <t>16</t>
  </si>
  <si>
    <t>28</t>
  </si>
  <si>
    <t>40</t>
  </si>
  <si>
    <t>52</t>
  </si>
  <si>
    <t>20</t>
  </si>
  <si>
    <t>32</t>
  </si>
  <si>
    <t>44</t>
  </si>
  <si>
    <t>56</t>
  </si>
  <si>
    <t>24</t>
  </si>
  <si>
    <t>36</t>
  </si>
  <si>
    <t>48</t>
  </si>
  <si>
    <t>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</si>
</sst>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R\$\ #,##0.00"/>
    <numFmt numFmtId="165" formatCode="#,##0.00%"/>
  </numFmts>
  <fonts count="3053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263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4" fontId="25" fillId="0" borderId="0" xfId="0" applyNumberFormat="1" applyFont="1" applyAlignment="1">
      <alignment horizontal="center" vertical="center"/>
    </xf>
    <xf numFmtId="164" fontId="26" fillId="0" borderId="0" xfId="0" applyNumberFormat="1" applyFont="1" applyAlignment="1">
      <alignment horizontal="center" vertical="center"/>
    </xf>
    <xf numFmtId="4" fontId="27" fillId="0" borderId="0" xfId="0" applyNumberFormat="1" applyFont="1" applyAlignment="1">
      <alignment horizontal="center" vertical="center"/>
    </xf>
    <xf numFmtId="164" fontId="28" fillId="0" borderId="0" xfId="0" applyNumberFormat="1" applyFont="1" applyAlignment="1">
      <alignment horizontal="center" vertical="center"/>
    </xf>
    <xf numFmtId="0" fontId="29" fillId="3" borderId="1" xfId="0" applyNumberFormat="1" applyFont="1" applyFill="1" applyBorder="1" applyAlignment="1">
      <alignment horizontal="center" vertical="center" wrapText="1"/>
    </xf>
    <xf numFmtId="164" fontId="29" fillId="3" borderId="1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4" fontId="37" fillId="0" borderId="0" xfId="0" applyNumberFormat="1" applyFont="1" applyAlignment="1">
      <alignment horizontal="center" vertical="center"/>
    </xf>
    <xf numFmtId="164" fontId="38" fillId="0" borderId="0" xfId="0" applyNumberFormat="1" applyFont="1" applyAlignment="1">
      <alignment horizontal="center" vertical="center"/>
    </xf>
    <xf numFmtId="4" fontId="39" fillId="0" borderId="0" xfId="0" applyNumberFormat="1" applyFont="1" applyAlignment="1">
      <alignment horizontal="center" vertical="center"/>
    </xf>
    <xf numFmtId="164" fontId="40" fillId="0" borderId="0" xfId="0" applyNumberFormat="1" applyFont="1" applyAlignment="1">
      <alignment horizontal="center" vertical="center"/>
    </xf>
    <xf numFmtId="4" fontId="41" fillId="0" borderId="0" xfId="0" applyNumberFormat="1" applyFont="1" applyAlignment="1">
      <alignment horizontal="center" vertical="center"/>
    </xf>
    <xf numFmtId="164" fontId="42" fillId="0" borderId="0" xfId="0" applyNumberFormat="1" applyFont="1" applyAlignment="1">
      <alignment horizontal="center" vertical="center"/>
    </xf>
    <xf numFmtId="4" fontId="43" fillId="0" borderId="0" xfId="0" applyNumberFormat="1" applyFont="1" applyAlignment="1">
      <alignment horizontal="center" vertical="center"/>
    </xf>
    <xf numFmtId="164" fontId="44" fillId="0" borderId="0" xfId="0" applyNumberFormat="1" applyFont="1" applyAlignment="1">
      <alignment horizontal="center" vertical="center"/>
    </xf>
    <xf numFmtId="4" fontId="45" fillId="0" borderId="0" xfId="0" applyNumberFormat="1" applyFont="1" applyAlignment="1">
      <alignment horizontal="center" vertical="center"/>
    </xf>
    <xf numFmtId="164" fontId="46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 vertical="center" wrapText="1"/>
    </xf>
    <xf numFmtId="4" fontId="54" fillId="0" borderId="0" xfId="0" applyNumberFormat="1" applyFont="1" applyAlignment="1">
      <alignment horizontal="center" vertical="center"/>
    </xf>
    <xf numFmtId="164" fontId="55" fillId="0" borderId="0" xfId="0" applyNumberFormat="1" applyFont="1" applyAlignment="1">
      <alignment horizontal="center" vertical="center"/>
    </xf>
    <xf numFmtId="4" fontId="56" fillId="0" borderId="0" xfId="0" applyNumberFormat="1" applyFont="1" applyAlignment="1">
      <alignment horizontal="center" vertical="center"/>
    </xf>
    <xf numFmtId="164" fontId="57" fillId="0" borderId="0" xfId="0" applyNumberFormat="1" applyFont="1" applyAlignment="1">
      <alignment horizontal="center" vertical="center"/>
    </xf>
    <xf numFmtId="4" fontId="58" fillId="0" borderId="0" xfId="0" applyNumberFormat="1" applyFont="1" applyAlignment="1">
      <alignment horizontal="center" vertical="center"/>
    </xf>
    <xf numFmtId="164" fontId="59" fillId="0" borderId="0" xfId="0" applyNumberFormat="1" applyFont="1" applyAlignment="1">
      <alignment horizontal="center" vertical="center"/>
    </xf>
    <xf numFmtId="4" fontId="60" fillId="0" borderId="0" xfId="0" applyNumberFormat="1" applyFont="1" applyAlignment="1">
      <alignment horizontal="center" vertical="center"/>
    </xf>
    <xf numFmtId="164" fontId="61" fillId="0" borderId="0" xfId="0" applyNumberFormat="1" applyFont="1" applyAlignment="1">
      <alignment horizontal="center" vertical="center"/>
    </xf>
    <xf numFmtId="4" fontId="62" fillId="0" borderId="0" xfId="0" applyNumberFormat="1" applyFont="1" applyAlignment="1">
      <alignment horizontal="center" vertical="center"/>
    </xf>
    <xf numFmtId="164" fontId="63" fillId="0" borderId="0" xfId="0" applyNumberFormat="1" applyFont="1" applyAlignment="1">
      <alignment horizontal="center" vertical="center"/>
    </xf>
    <xf numFmtId="0" fontId="64" fillId="0" borderId="0" xfId="0" applyFont="1" applyAlignment="1">
      <alignment horizontal="center" vertical="center" wrapText="1"/>
    </xf>
    <xf numFmtId="4" fontId="71" fillId="0" borderId="0" xfId="0" applyNumberFormat="1" applyFont="1" applyAlignment="1">
      <alignment horizontal="center" vertical="center"/>
    </xf>
    <xf numFmtId="164" fontId="72" fillId="0" borderId="0" xfId="0" applyNumberFormat="1" applyFont="1" applyAlignment="1">
      <alignment horizontal="center" vertical="center"/>
    </xf>
    <xf numFmtId="4" fontId="73" fillId="0" borderId="0" xfId="0" applyNumberFormat="1" applyFont="1" applyAlignment="1">
      <alignment horizontal="center" vertical="center"/>
    </xf>
    <xf numFmtId="164" fontId="74" fillId="0" borderId="0" xfId="0" applyNumberFormat="1" applyFont="1" applyAlignment="1">
      <alignment horizontal="center" vertical="center"/>
    </xf>
    <xf numFmtId="4" fontId="75" fillId="0" borderId="0" xfId="0" applyNumberFormat="1" applyFont="1" applyAlignment="1">
      <alignment horizontal="center" vertical="center"/>
    </xf>
    <xf numFmtId="164" fontId="76" fillId="0" borderId="0" xfId="0" applyNumberFormat="1" applyFont="1" applyAlignment="1">
      <alignment horizontal="center" vertical="center"/>
    </xf>
    <xf numFmtId="4" fontId="77" fillId="0" borderId="0" xfId="0" applyNumberFormat="1" applyFont="1" applyAlignment="1">
      <alignment horizontal="center" vertical="center"/>
    </xf>
    <xf numFmtId="164" fontId="78" fillId="0" borderId="0" xfId="0" applyNumberFormat="1" applyFont="1" applyAlignment="1">
      <alignment horizontal="center" vertical="center"/>
    </xf>
    <xf numFmtId="4" fontId="79" fillId="0" borderId="0" xfId="0" applyNumberFormat="1" applyFont="1" applyAlignment="1">
      <alignment horizontal="center" vertical="center"/>
    </xf>
    <xf numFmtId="164" fontId="80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 wrapText="1"/>
    </xf>
    <xf numFmtId="4" fontId="88" fillId="0" borderId="0" xfId="0" applyNumberFormat="1" applyFont="1" applyAlignment="1">
      <alignment horizontal="center" vertical="center"/>
    </xf>
    <xf numFmtId="164" fontId="89" fillId="0" borderId="0" xfId="0" applyNumberFormat="1" applyFont="1" applyAlignment="1">
      <alignment horizontal="center" vertical="center"/>
    </xf>
    <xf numFmtId="4" fontId="90" fillId="0" borderId="0" xfId="0" applyNumberFormat="1" applyFont="1" applyAlignment="1">
      <alignment horizontal="center" vertical="center"/>
    </xf>
    <xf numFmtId="164" fontId="91" fillId="0" borderId="0" xfId="0" applyNumberFormat="1" applyFont="1" applyAlignment="1">
      <alignment horizontal="center" vertical="center"/>
    </xf>
    <xf numFmtId="4" fontId="92" fillId="0" borderId="0" xfId="0" applyNumberFormat="1" applyFont="1" applyAlignment="1">
      <alignment horizontal="center" vertical="center"/>
    </xf>
    <xf numFmtId="164" fontId="93" fillId="0" borderId="0" xfId="0" applyNumberFormat="1" applyFont="1" applyAlignment="1">
      <alignment horizontal="center" vertical="center"/>
    </xf>
    <xf numFmtId="4" fontId="94" fillId="0" borderId="0" xfId="0" applyNumberFormat="1" applyFont="1" applyAlignment="1">
      <alignment horizontal="center" vertical="center"/>
    </xf>
    <xf numFmtId="164" fontId="95" fillId="0" borderId="0" xfId="0" applyNumberFormat="1" applyFont="1" applyAlignment="1">
      <alignment horizontal="center" vertical="center"/>
    </xf>
    <xf numFmtId="4" fontId="96" fillId="0" borderId="0" xfId="0" applyNumberFormat="1" applyFont="1" applyAlignment="1">
      <alignment horizontal="center" vertical="center"/>
    </xf>
    <xf numFmtId="164" fontId="97" fillId="0" borderId="0" xfId="0" applyNumberFormat="1" applyFont="1" applyAlignment="1">
      <alignment horizontal="center" vertical="center"/>
    </xf>
    <xf numFmtId="0" fontId="98" fillId="0" borderId="0" xfId="0" applyFont="1" applyAlignment="1">
      <alignment horizontal="center" vertical="center" wrapText="1"/>
    </xf>
    <xf numFmtId="4" fontId="105" fillId="0" borderId="0" xfId="0" applyNumberFormat="1" applyFont="1" applyAlignment="1">
      <alignment horizontal="center" vertical="center"/>
    </xf>
    <xf numFmtId="164" fontId="106" fillId="0" borderId="0" xfId="0" applyNumberFormat="1" applyFont="1" applyAlignment="1">
      <alignment horizontal="center" vertical="center"/>
    </xf>
    <xf numFmtId="4" fontId="107" fillId="0" borderId="0" xfId="0" applyNumberFormat="1" applyFont="1" applyAlignment="1">
      <alignment horizontal="center" vertical="center"/>
    </xf>
    <xf numFmtId="164" fontId="108" fillId="0" borderId="0" xfId="0" applyNumberFormat="1" applyFont="1" applyAlignment="1">
      <alignment horizontal="center" vertical="center"/>
    </xf>
    <xf numFmtId="4" fontId="109" fillId="0" borderId="0" xfId="0" applyNumberFormat="1" applyFont="1" applyAlignment="1">
      <alignment horizontal="center" vertical="center"/>
    </xf>
    <xf numFmtId="164" fontId="110" fillId="0" borderId="0" xfId="0" applyNumberFormat="1" applyFont="1" applyAlignment="1">
      <alignment horizontal="center" vertical="center"/>
    </xf>
    <xf numFmtId="4" fontId="111" fillId="0" borderId="0" xfId="0" applyNumberFormat="1" applyFont="1" applyAlignment="1">
      <alignment horizontal="center" vertical="center"/>
    </xf>
    <xf numFmtId="164" fontId="112" fillId="0" borderId="0" xfId="0" applyNumberFormat="1" applyFont="1" applyAlignment="1">
      <alignment horizontal="center" vertical="center"/>
    </xf>
    <xf numFmtId="4" fontId="113" fillId="0" borderId="0" xfId="0" applyNumberFormat="1" applyFont="1" applyAlignment="1">
      <alignment horizontal="center" vertical="center"/>
    </xf>
    <xf numFmtId="164" fontId="114" fillId="0" borderId="0" xfId="0" applyNumberFormat="1" applyFont="1" applyAlignment="1">
      <alignment horizontal="center" vertical="center"/>
    </xf>
    <xf numFmtId="0" fontId="115" fillId="0" borderId="0" xfId="0" applyFont="1" applyAlignment="1">
      <alignment horizontal="center" vertical="center" wrapText="1"/>
    </xf>
    <xf numFmtId="4" fontId="122" fillId="0" borderId="0" xfId="0" applyNumberFormat="1" applyFont="1" applyAlignment="1">
      <alignment horizontal="center" vertical="center"/>
    </xf>
    <xf numFmtId="164" fontId="123" fillId="0" borderId="0" xfId="0" applyNumberFormat="1" applyFont="1" applyAlignment="1">
      <alignment horizontal="center" vertical="center"/>
    </xf>
    <xf numFmtId="4" fontId="124" fillId="0" borderId="0" xfId="0" applyNumberFormat="1" applyFont="1" applyAlignment="1">
      <alignment horizontal="center" vertical="center"/>
    </xf>
    <xf numFmtId="164" fontId="125" fillId="0" borderId="0" xfId="0" applyNumberFormat="1" applyFont="1" applyAlignment="1">
      <alignment horizontal="center" vertical="center"/>
    </xf>
    <xf numFmtId="4" fontId="126" fillId="0" borderId="0" xfId="0" applyNumberFormat="1" applyFont="1" applyAlignment="1">
      <alignment horizontal="center" vertical="center"/>
    </xf>
    <xf numFmtId="164" fontId="127" fillId="0" borderId="0" xfId="0" applyNumberFormat="1" applyFont="1" applyAlignment="1">
      <alignment horizontal="center" vertical="center"/>
    </xf>
    <xf numFmtId="4" fontId="128" fillId="0" borderId="0" xfId="0" applyNumberFormat="1" applyFont="1" applyAlignment="1">
      <alignment horizontal="center" vertical="center"/>
    </xf>
    <xf numFmtId="164" fontId="129" fillId="0" borderId="0" xfId="0" applyNumberFormat="1" applyFont="1" applyAlignment="1">
      <alignment horizontal="center" vertical="center"/>
    </xf>
    <xf numFmtId="4" fontId="130" fillId="0" borderId="0" xfId="0" applyNumberFormat="1" applyFont="1" applyAlignment="1">
      <alignment horizontal="center" vertical="center"/>
    </xf>
    <xf numFmtId="164" fontId="131" fillId="0" borderId="0" xfId="0" applyNumberFormat="1" applyFont="1" applyAlignment="1">
      <alignment horizontal="center" vertical="center"/>
    </xf>
    <xf numFmtId="0" fontId="132" fillId="0" borderId="0" xfId="0" applyFont="1" applyAlignment="1">
      <alignment horizontal="center" vertical="center" wrapText="1"/>
    </xf>
    <xf numFmtId="4" fontId="139" fillId="0" borderId="0" xfId="0" applyNumberFormat="1" applyFont="1" applyAlignment="1">
      <alignment horizontal="center" vertical="center"/>
    </xf>
    <xf numFmtId="164" fontId="140" fillId="0" borderId="0" xfId="0" applyNumberFormat="1" applyFont="1" applyAlignment="1">
      <alignment horizontal="center" vertical="center"/>
    </xf>
    <xf numFmtId="4" fontId="141" fillId="0" borderId="0" xfId="0" applyNumberFormat="1" applyFont="1" applyAlignment="1">
      <alignment horizontal="center" vertical="center"/>
    </xf>
    <xf numFmtId="164" fontId="142" fillId="0" borderId="0" xfId="0" applyNumberFormat="1" applyFont="1" applyAlignment="1">
      <alignment horizontal="center" vertical="center"/>
    </xf>
    <xf numFmtId="4" fontId="143" fillId="0" borderId="0" xfId="0" applyNumberFormat="1" applyFont="1" applyAlignment="1">
      <alignment horizontal="center" vertical="center"/>
    </xf>
    <xf numFmtId="164" fontId="144" fillId="0" borderId="0" xfId="0" applyNumberFormat="1" applyFont="1" applyAlignment="1">
      <alignment horizontal="center" vertical="center"/>
    </xf>
    <xf numFmtId="4" fontId="145" fillId="0" borderId="0" xfId="0" applyNumberFormat="1" applyFont="1" applyAlignment="1">
      <alignment horizontal="center" vertical="center"/>
    </xf>
    <xf numFmtId="164" fontId="146" fillId="0" borderId="0" xfId="0" applyNumberFormat="1" applyFont="1" applyAlignment="1">
      <alignment horizontal="center" vertical="center"/>
    </xf>
    <xf numFmtId="4" fontId="147" fillId="0" borderId="0" xfId="0" applyNumberFormat="1" applyFont="1" applyAlignment="1">
      <alignment horizontal="center" vertical="center"/>
    </xf>
    <xf numFmtId="164" fontId="148" fillId="0" borderId="0" xfId="0" applyNumberFormat="1" applyFont="1" applyAlignment="1">
      <alignment horizontal="center" vertical="center"/>
    </xf>
    <xf numFmtId="0" fontId="149" fillId="0" borderId="0" xfId="0" applyFont="1" applyAlignment="1">
      <alignment horizontal="center" vertical="center" wrapText="1"/>
    </xf>
    <xf numFmtId="4" fontId="156" fillId="0" borderId="0" xfId="0" applyNumberFormat="1" applyFont="1" applyAlignment="1">
      <alignment horizontal="center" vertical="center"/>
    </xf>
    <xf numFmtId="164" fontId="157" fillId="0" borderId="0" xfId="0" applyNumberFormat="1" applyFont="1" applyAlignment="1">
      <alignment horizontal="center" vertical="center"/>
    </xf>
    <xf numFmtId="4" fontId="158" fillId="0" borderId="0" xfId="0" applyNumberFormat="1" applyFont="1" applyAlignment="1">
      <alignment horizontal="center" vertical="center"/>
    </xf>
    <xf numFmtId="164" fontId="159" fillId="0" borderId="0" xfId="0" applyNumberFormat="1" applyFont="1" applyAlignment="1">
      <alignment horizontal="center" vertical="center"/>
    </xf>
    <xf numFmtId="4" fontId="160" fillId="0" borderId="0" xfId="0" applyNumberFormat="1" applyFont="1" applyAlignment="1">
      <alignment horizontal="center" vertical="center"/>
    </xf>
    <xf numFmtId="164" fontId="161" fillId="0" borderId="0" xfId="0" applyNumberFormat="1" applyFont="1" applyAlignment="1">
      <alignment horizontal="center" vertical="center"/>
    </xf>
    <xf numFmtId="4" fontId="162" fillId="0" borderId="0" xfId="0" applyNumberFormat="1" applyFont="1" applyAlignment="1">
      <alignment horizontal="center" vertical="center"/>
    </xf>
    <xf numFmtId="164" fontId="163" fillId="0" borderId="0" xfId="0" applyNumberFormat="1" applyFont="1" applyAlignment="1">
      <alignment horizontal="center" vertical="center"/>
    </xf>
    <xf numFmtId="4" fontId="164" fillId="0" borderId="0" xfId="0" applyNumberFormat="1" applyFont="1" applyAlignment="1">
      <alignment horizontal="center" vertical="center"/>
    </xf>
    <xf numFmtId="164" fontId="165" fillId="0" borderId="0" xfId="0" applyNumberFormat="1" applyFont="1" applyAlignment="1">
      <alignment horizontal="center" vertical="center"/>
    </xf>
    <xf numFmtId="0" fontId="166" fillId="0" borderId="0" xfId="0" applyFont="1" applyAlignment="1">
      <alignment horizontal="center" vertical="center" wrapText="1"/>
    </xf>
    <xf numFmtId="4" fontId="173" fillId="0" borderId="0" xfId="0" applyNumberFormat="1" applyFont="1" applyAlignment="1">
      <alignment horizontal="center" vertical="center"/>
    </xf>
    <xf numFmtId="164" fontId="174" fillId="0" borderId="0" xfId="0" applyNumberFormat="1" applyFont="1" applyAlignment="1">
      <alignment horizontal="center" vertical="center"/>
    </xf>
    <xf numFmtId="4" fontId="175" fillId="0" borderId="0" xfId="0" applyNumberFormat="1" applyFont="1" applyAlignment="1">
      <alignment horizontal="center" vertical="center"/>
    </xf>
    <xf numFmtId="164" fontId="176" fillId="0" borderId="0" xfId="0" applyNumberFormat="1" applyFont="1" applyAlignment="1">
      <alignment horizontal="center" vertical="center"/>
    </xf>
    <xf numFmtId="4" fontId="177" fillId="0" borderId="0" xfId="0" applyNumberFormat="1" applyFont="1" applyAlignment="1">
      <alignment horizontal="center" vertical="center"/>
    </xf>
    <xf numFmtId="164" fontId="178" fillId="0" borderId="0" xfId="0" applyNumberFormat="1" applyFont="1" applyAlignment="1">
      <alignment horizontal="center" vertical="center"/>
    </xf>
    <xf numFmtId="4" fontId="179" fillId="0" borderId="0" xfId="0" applyNumberFormat="1" applyFont="1" applyAlignment="1">
      <alignment horizontal="center" vertical="center"/>
    </xf>
    <xf numFmtId="164" fontId="180" fillId="0" borderId="0" xfId="0" applyNumberFormat="1" applyFont="1" applyAlignment="1">
      <alignment horizontal="center" vertical="center"/>
    </xf>
    <xf numFmtId="4" fontId="181" fillId="0" borderId="0" xfId="0" applyNumberFormat="1" applyFont="1" applyAlignment="1">
      <alignment horizontal="center" vertical="center"/>
    </xf>
    <xf numFmtId="164" fontId="182" fillId="0" borderId="0" xfId="0" applyNumberFormat="1" applyFont="1" applyAlignment="1">
      <alignment horizontal="center" vertical="center"/>
    </xf>
    <xf numFmtId="0" fontId="183" fillId="0" borderId="0" xfId="0" applyFont="1" applyAlignment="1">
      <alignment horizontal="center" vertical="center" wrapText="1"/>
    </xf>
    <xf numFmtId="4" fontId="190" fillId="0" borderId="0" xfId="0" applyNumberFormat="1" applyFont="1" applyAlignment="1">
      <alignment horizontal="center" vertical="center"/>
    </xf>
    <xf numFmtId="164" fontId="191" fillId="0" borderId="0" xfId="0" applyNumberFormat="1" applyFont="1" applyAlignment="1">
      <alignment horizontal="center" vertical="center"/>
    </xf>
    <xf numFmtId="4" fontId="192" fillId="0" borderId="0" xfId="0" applyNumberFormat="1" applyFont="1" applyAlignment="1">
      <alignment horizontal="center" vertical="center"/>
    </xf>
    <xf numFmtId="164" fontId="193" fillId="0" borderId="0" xfId="0" applyNumberFormat="1" applyFont="1" applyAlignment="1">
      <alignment horizontal="center" vertical="center"/>
    </xf>
    <xf numFmtId="4" fontId="194" fillId="0" borderId="0" xfId="0" applyNumberFormat="1" applyFont="1" applyAlignment="1">
      <alignment horizontal="center" vertical="center"/>
    </xf>
    <xf numFmtId="164" fontId="195" fillId="0" borderId="0" xfId="0" applyNumberFormat="1" applyFont="1" applyAlignment="1">
      <alignment horizontal="center" vertical="center"/>
    </xf>
    <xf numFmtId="4" fontId="196" fillId="0" borderId="0" xfId="0" applyNumberFormat="1" applyFont="1" applyAlignment="1">
      <alignment horizontal="center" vertical="center"/>
    </xf>
    <xf numFmtId="164" fontId="197" fillId="0" borderId="0" xfId="0" applyNumberFormat="1" applyFont="1" applyAlignment="1">
      <alignment horizontal="center" vertical="center"/>
    </xf>
    <xf numFmtId="4" fontId="198" fillId="0" borderId="0" xfId="0" applyNumberFormat="1" applyFont="1" applyAlignment="1">
      <alignment horizontal="center" vertical="center"/>
    </xf>
    <xf numFmtId="164" fontId="199" fillId="0" borderId="0" xfId="0" applyNumberFormat="1" applyFont="1" applyAlignment="1">
      <alignment horizontal="center" vertical="center"/>
    </xf>
    <xf numFmtId="0" fontId="200" fillId="0" borderId="0" xfId="0" applyFont="1" applyAlignment="1">
      <alignment horizontal="center" vertical="center" wrapText="1"/>
    </xf>
    <xf numFmtId="4" fontId="207" fillId="0" borderId="0" xfId="0" applyNumberFormat="1" applyFont="1" applyAlignment="1">
      <alignment horizontal="center" vertical="center"/>
    </xf>
    <xf numFmtId="164" fontId="208" fillId="0" borderId="0" xfId="0" applyNumberFormat="1" applyFont="1" applyAlignment="1">
      <alignment horizontal="center" vertical="center"/>
    </xf>
    <xf numFmtId="4" fontId="209" fillId="0" borderId="0" xfId="0" applyNumberFormat="1" applyFont="1" applyAlignment="1">
      <alignment horizontal="center" vertical="center"/>
    </xf>
    <xf numFmtId="164" fontId="210" fillId="0" borderId="0" xfId="0" applyNumberFormat="1" applyFont="1" applyAlignment="1">
      <alignment horizontal="center" vertical="center"/>
    </xf>
    <xf numFmtId="4" fontId="211" fillId="0" borderId="0" xfId="0" applyNumberFormat="1" applyFont="1" applyAlignment="1">
      <alignment horizontal="center" vertical="center"/>
    </xf>
    <xf numFmtId="164" fontId="212" fillId="0" borderId="0" xfId="0" applyNumberFormat="1" applyFont="1" applyAlignment="1">
      <alignment horizontal="center" vertical="center"/>
    </xf>
    <xf numFmtId="4" fontId="213" fillId="0" borderId="0" xfId="0" applyNumberFormat="1" applyFont="1" applyAlignment="1">
      <alignment horizontal="center" vertical="center"/>
    </xf>
    <xf numFmtId="164" fontId="214" fillId="0" borderId="0" xfId="0" applyNumberFormat="1" applyFont="1" applyAlignment="1">
      <alignment horizontal="center" vertical="center"/>
    </xf>
    <xf numFmtId="4" fontId="215" fillId="0" borderId="0" xfId="0" applyNumberFormat="1" applyFont="1" applyAlignment="1">
      <alignment horizontal="center" vertical="center"/>
    </xf>
    <xf numFmtId="164" fontId="216" fillId="0" borderId="0" xfId="0" applyNumberFormat="1" applyFont="1" applyAlignment="1">
      <alignment horizontal="center" vertical="center"/>
    </xf>
    <xf numFmtId="0" fontId="217" fillId="0" borderId="0" xfId="0" applyFont="1" applyAlignment="1">
      <alignment horizontal="center" vertical="center" wrapText="1"/>
    </xf>
    <xf numFmtId="4" fontId="224" fillId="0" borderId="0" xfId="0" applyNumberFormat="1" applyFont="1" applyAlignment="1">
      <alignment horizontal="center" vertical="center"/>
    </xf>
    <xf numFmtId="164" fontId="225" fillId="0" borderId="0" xfId="0" applyNumberFormat="1" applyFont="1" applyAlignment="1">
      <alignment horizontal="center" vertical="center"/>
    </xf>
    <xf numFmtId="4" fontId="226" fillId="0" borderId="0" xfId="0" applyNumberFormat="1" applyFont="1" applyAlignment="1">
      <alignment horizontal="center" vertical="center"/>
    </xf>
    <xf numFmtId="164" fontId="227" fillId="0" borderId="0" xfId="0" applyNumberFormat="1" applyFont="1" applyAlignment="1">
      <alignment horizontal="center" vertical="center"/>
    </xf>
    <xf numFmtId="4" fontId="228" fillId="0" borderId="0" xfId="0" applyNumberFormat="1" applyFont="1" applyAlignment="1">
      <alignment horizontal="center" vertical="center"/>
    </xf>
    <xf numFmtId="164" fontId="229" fillId="0" borderId="0" xfId="0" applyNumberFormat="1" applyFont="1" applyAlignment="1">
      <alignment horizontal="center" vertical="center"/>
    </xf>
    <xf numFmtId="4" fontId="230" fillId="0" borderId="0" xfId="0" applyNumberFormat="1" applyFont="1" applyAlignment="1">
      <alignment horizontal="center" vertical="center"/>
    </xf>
    <xf numFmtId="164" fontId="231" fillId="0" borderId="0" xfId="0" applyNumberFormat="1" applyFont="1" applyAlignment="1">
      <alignment horizontal="center" vertical="center"/>
    </xf>
    <xf numFmtId="4" fontId="232" fillId="0" borderId="0" xfId="0" applyNumberFormat="1" applyFont="1" applyAlignment="1">
      <alignment horizontal="center" vertical="center"/>
    </xf>
    <xf numFmtId="164" fontId="233" fillId="0" borderId="0" xfId="0" applyNumberFormat="1" applyFont="1" applyAlignment="1">
      <alignment horizontal="center" vertical="center"/>
    </xf>
    <xf numFmtId="0" fontId="234" fillId="0" borderId="0" xfId="0" applyFont="1" applyAlignment="1">
      <alignment horizontal="center" vertical="center" wrapText="1"/>
    </xf>
    <xf numFmtId="4" fontId="241" fillId="0" borderId="0" xfId="0" applyNumberFormat="1" applyFont="1" applyAlignment="1">
      <alignment horizontal="center" vertical="center"/>
    </xf>
    <xf numFmtId="164" fontId="242" fillId="0" borderId="0" xfId="0" applyNumberFormat="1" applyFont="1" applyAlignment="1">
      <alignment horizontal="center" vertical="center"/>
    </xf>
    <xf numFmtId="4" fontId="243" fillId="0" borderId="0" xfId="0" applyNumberFormat="1" applyFont="1" applyAlignment="1">
      <alignment horizontal="center" vertical="center"/>
    </xf>
    <xf numFmtId="164" fontId="244" fillId="0" borderId="0" xfId="0" applyNumberFormat="1" applyFont="1" applyAlignment="1">
      <alignment horizontal="center" vertical="center"/>
    </xf>
    <xf numFmtId="4" fontId="245" fillId="0" borderId="0" xfId="0" applyNumberFormat="1" applyFont="1" applyAlignment="1">
      <alignment horizontal="center" vertical="center"/>
    </xf>
    <xf numFmtId="164" fontId="246" fillId="0" borderId="0" xfId="0" applyNumberFormat="1" applyFont="1" applyAlignment="1">
      <alignment horizontal="center" vertical="center"/>
    </xf>
    <xf numFmtId="4" fontId="247" fillId="0" borderId="0" xfId="0" applyNumberFormat="1" applyFont="1" applyAlignment="1">
      <alignment horizontal="center" vertical="center"/>
    </xf>
    <xf numFmtId="164" fontId="248" fillId="0" borderId="0" xfId="0" applyNumberFormat="1" applyFont="1" applyAlignment="1">
      <alignment horizontal="center" vertical="center"/>
    </xf>
    <xf numFmtId="4" fontId="249" fillId="0" borderId="0" xfId="0" applyNumberFormat="1" applyFont="1" applyAlignment="1">
      <alignment horizontal="center" vertical="center"/>
    </xf>
    <xf numFmtId="164" fontId="250" fillId="0" borderId="0" xfId="0" applyNumberFormat="1" applyFont="1" applyAlignment="1">
      <alignment horizontal="center" vertical="center"/>
    </xf>
    <xf numFmtId="0" fontId="251" fillId="0" borderId="0" xfId="0" applyFont="1" applyAlignment="1">
      <alignment horizontal="center" vertical="center" wrapText="1"/>
    </xf>
    <xf numFmtId="4" fontId="258" fillId="0" borderId="0" xfId="0" applyNumberFormat="1" applyFont="1" applyAlignment="1">
      <alignment horizontal="center" vertical="center"/>
    </xf>
    <xf numFmtId="164" fontId="259" fillId="0" borderId="0" xfId="0" applyNumberFormat="1" applyFont="1" applyAlignment="1">
      <alignment horizontal="center" vertical="center"/>
    </xf>
    <xf numFmtId="4" fontId="260" fillId="0" borderId="0" xfId="0" applyNumberFormat="1" applyFont="1" applyAlignment="1">
      <alignment horizontal="center" vertical="center"/>
    </xf>
    <xf numFmtId="164" fontId="261" fillId="0" borderId="0" xfId="0" applyNumberFormat="1" applyFont="1" applyAlignment="1">
      <alignment horizontal="center" vertical="center"/>
    </xf>
    <xf numFmtId="4" fontId="262" fillId="0" borderId="0" xfId="0" applyNumberFormat="1" applyFont="1" applyAlignment="1">
      <alignment horizontal="center" vertical="center"/>
    </xf>
    <xf numFmtId="164" fontId="263" fillId="0" borderId="0" xfId="0" applyNumberFormat="1" applyFont="1" applyAlignment="1">
      <alignment horizontal="center" vertical="center"/>
    </xf>
    <xf numFmtId="4" fontId="264" fillId="0" borderId="0" xfId="0" applyNumberFormat="1" applyFont="1" applyAlignment="1">
      <alignment horizontal="center" vertical="center"/>
    </xf>
    <xf numFmtId="164" fontId="265" fillId="0" borderId="0" xfId="0" applyNumberFormat="1" applyFont="1" applyAlignment="1">
      <alignment horizontal="center" vertical="center"/>
    </xf>
    <xf numFmtId="4" fontId="266" fillId="0" borderId="0" xfId="0" applyNumberFormat="1" applyFont="1" applyAlignment="1">
      <alignment horizontal="center" vertical="center"/>
    </xf>
    <xf numFmtId="164" fontId="267" fillId="0" borderId="0" xfId="0" applyNumberFormat="1" applyFont="1" applyAlignment="1">
      <alignment horizontal="center" vertical="center"/>
    </xf>
    <xf numFmtId="0" fontId="268" fillId="0" borderId="0" xfId="0" applyFont="1" applyAlignment="1">
      <alignment horizontal="center" vertical="center" wrapText="1"/>
    </xf>
    <xf numFmtId="4" fontId="275" fillId="0" borderId="0" xfId="0" applyNumberFormat="1" applyFont="1" applyAlignment="1">
      <alignment horizontal="center" vertical="center"/>
    </xf>
    <xf numFmtId="164" fontId="276" fillId="0" borderId="0" xfId="0" applyNumberFormat="1" applyFont="1" applyAlignment="1">
      <alignment horizontal="center" vertical="center"/>
    </xf>
    <xf numFmtId="4" fontId="277" fillId="0" borderId="0" xfId="0" applyNumberFormat="1" applyFont="1" applyAlignment="1">
      <alignment horizontal="center" vertical="center"/>
    </xf>
    <xf numFmtId="164" fontId="278" fillId="0" borderId="0" xfId="0" applyNumberFormat="1" applyFont="1" applyAlignment="1">
      <alignment horizontal="center" vertical="center"/>
    </xf>
    <xf numFmtId="4" fontId="279" fillId="0" borderId="0" xfId="0" applyNumberFormat="1" applyFont="1" applyAlignment="1">
      <alignment horizontal="center" vertical="center"/>
    </xf>
    <xf numFmtId="164" fontId="280" fillId="0" borderId="0" xfId="0" applyNumberFormat="1" applyFont="1" applyAlignment="1">
      <alignment horizontal="center" vertical="center"/>
    </xf>
    <xf numFmtId="4" fontId="281" fillId="0" borderId="0" xfId="0" applyNumberFormat="1" applyFont="1" applyAlignment="1">
      <alignment horizontal="center" vertical="center"/>
    </xf>
    <xf numFmtId="164" fontId="282" fillId="0" borderId="0" xfId="0" applyNumberFormat="1" applyFont="1" applyAlignment="1">
      <alignment horizontal="center" vertical="center"/>
    </xf>
    <xf numFmtId="4" fontId="283" fillId="0" borderId="0" xfId="0" applyNumberFormat="1" applyFont="1" applyAlignment="1">
      <alignment horizontal="center" vertical="center"/>
    </xf>
    <xf numFmtId="164" fontId="284" fillId="0" borderId="0" xfId="0" applyNumberFormat="1" applyFont="1" applyAlignment="1">
      <alignment horizontal="center" vertical="center"/>
    </xf>
    <xf numFmtId="0" fontId="285" fillId="0" borderId="0" xfId="0" applyFont="1" applyAlignment="1">
      <alignment horizontal="center" vertical="center" wrapText="1"/>
    </xf>
    <xf numFmtId="4" fontId="292" fillId="0" borderId="0" xfId="0" applyNumberFormat="1" applyFont="1" applyAlignment="1">
      <alignment horizontal="center" vertical="center"/>
    </xf>
    <xf numFmtId="164" fontId="293" fillId="0" borderId="0" xfId="0" applyNumberFormat="1" applyFont="1" applyAlignment="1">
      <alignment horizontal="center" vertical="center"/>
    </xf>
    <xf numFmtId="4" fontId="294" fillId="0" borderId="0" xfId="0" applyNumberFormat="1" applyFont="1" applyAlignment="1">
      <alignment horizontal="center" vertical="center"/>
    </xf>
    <xf numFmtId="164" fontId="295" fillId="0" borderId="0" xfId="0" applyNumberFormat="1" applyFont="1" applyAlignment="1">
      <alignment horizontal="center" vertical="center"/>
    </xf>
    <xf numFmtId="4" fontId="296" fillId="0" borderId="0" xfId="0" applyNumberFormat="1" applyFont="1" applyAlignment="1">
      <alignment horizontal="center" vertical="center"/>
    </xf>
    <xf numFmtId="164" fontId="297" fillId="0" borderId="0" xfId="0" applyNumberFormat="1" applyFont="1" applyAlignment="1">
      <alignment horizontal="center" vertical="center"/>
    </xf>
    <xf numFmtId="4" fontId="298" fillId="0" borderId="0" xfId="0" applyNumberFormat="1" applyFont="1" applyAlignment="1">
      <alignment horizontal="center" vertical="center"/>
    </xf>
    <xf numFmtId="164" fontId="299" fillId="0" borderId="0" xfId="0" applyNumberFormat="1" applyFont="1" applyAlignment="1">
      <alignment horizontal="center" vertical="center"/>
    </xf>
    <xf numFmtId="4" fontId="300" fillId="0" borderId="0" xfId="0" applyNumberFormat="1" applyFont="1" applyAlignment="1">
      <alignment horizontal="center" vertical="center"/>
    </xf>
    <xf numFmtId="164" fontId="301" fillId="0" borderId="0" xfId="0" applyNumberFormat="1" applyFont="1" applyAlignment="1">
      <alignment horizontal="center" vertical="center"/>
    </xf>
    <xf numFmtId="0" fontId="302" fillId="0" borderId="0" xfId="0" applyFont="1" applyAlignment="1">
      <alignment horizontal="center" vertical="center" wrapText="1"/>
    </xf>
    <xf numFmtId="4" fontId="309" fillId="0" borderId="0" xfId="0" applyNumberFormat="1" applyFont="1" applyAlignment="1">
      <alignment horizontal="center" vertical="center"/>
    </xf>
    <xf numFmtId="164" fontId="310" fillId="0" borderId="0" xfId="0" applyNumberFormat="1" applyFont="1" applyAlignment="1">
      <alignment horizontal="center" vertical="center"/>
    </xf>
    <xf numFmtId="4" fontId="311" fillId="0" borderId="0" xfId="0" applyNumberFormat="1" applyFont="1" applyAlignment="1">
      <alignment horizontal="center" vertical="center"/>
    </xf>
    <xf numFmtId="164" fontId="312" fillId="0" borderId="0" xfId="0" applyNumberFormat="1" applyFont="1" applyAlignment="1">
      <alignment horizontal="center" vertical="center"/>
    </xf>
    <xf numFmtId="4" fontId="313" fillId="0" borderId="0" xfId="0" applyNumberFormat="1" applyFont="1" applyAlignment="1">
      <alignment horizontal="center" vertical="center"/>
    </xf>
    <xf numFmtId="164" fontId="314" fillId="0" borderId="0" xfId="0" applyNumberFormat="1" applyFont="1" applyAlignment="1">
      <alignment horizontal="center" vertical="center"/>
    </xf>
    <xf numFmtId="4" fontId="315" fillId="0" borderId="0" xfId="0" applyNumberFormat="1" applyFont="1" applyAlignment="1">
      <alignment horizontal="center" vertical="center"/>
    </xf>
    <xf numFmtId="164" fontId="316" fillId="0" borderId="0" xfId="0" applyNumberFormat="1" applyFont="1" applyAlignment="1">
      <alignment horizontal="center" vertical="center"/>
    </xf>
    <xf numFmtId="4" fontId="317" fillId="0" borderId="0" xfId="0" applyNumberFormat="1" applyFont="1" applyAlignment="1">
      <alignment horizontal="center" vertical="center"/>
    </xf>
    <xf numFmtId="164" fontId="318" fillId="0" borderId="0" xfId="0" applyNumberFormat="1" applyFont="1" applyAlignment="1">
      <alignment horizontal="center" vertical="center"/>
    </xf>
    <xf numFmtId="0" fontId="319" fillId="0" borderId="0" xfId="0" applyFont="1" applyAlignment="1">
      <alignment horizontal="center" vertical="center" wrapText="1"/>
    </xf>
    <xf numFmtId="4" fontId="326" fillId="0" borderId="0" xfId="0" applyNumberFormat="1" applyFont="1" applyAlignment="1">
      <alignment horizontal="center" vertical="center"/>
    </xf>
    <xf numFmtId="164" fontId="327" fillId="0" borderId="0" xfId="0" applyNumberFormat="1" applyFont="1" applyAlignment="1">
      <alignment horizontal="center" vertical="center"/>
    </xf>
    <xf numFmtId="4" fontId="328" fillId="0" borderId="0" xfId="0" applyNumberFormat="1" applyFont="1" applyAlignment="1">
      <alignment horizontal="center" vertical="center"/>
    </xf>
    <xf numFmtId="164" fontId="329" fillId="0" borderId="0" xfId="0" applyNumberFormat="1" applyFont="1" applyAlignment="1">
      <alignment horizontal="center" vertical="center"/>
    </xf>
    <xf numFmtId="4" fontId="330" fillId="0" borderId="0" xfId="0" applyNumberFormat="1" applyFont="1" applyAlignment="1">
      <alignment horizontal="center" vertical="center"/>
    </xf>
    <xf numFmtId="164" fontId="331" fillId="0" borderId="0" xfId="0" applyNumberFormat="1" applyFont="1" applyAlignment="1">
      <alignment horizontal="center" vertical="center"/>
    </xf>
    <xf numFmtId="4" fontId="332" fillId="0" borderId="0" xfId="0" applyNumberFormat="1" applyFont="1" applyAlignment="1">
      <alignment horizontal="center" vertical="center"/>
    </xf>
    <xf numFmtId="164" fontId="333" fillId="0" borderId="0" xfId="0" applyNumberFormat="1" applyFont="1" applyAlignment="1">
      <alignment horizontal="center" vertical="center"/>
    </xf>
    <xf numFmtId="4" fontId="334" fillId="0" borderId="0" xfId="0" applyNumberFormat="1" applyFont="1" applyAlignment="1">
      <alignment horizontal="center" vertical="center"/>
    </xf>
    <xf numFmtId="164" fontId="335" fillId="0" borderId="0" xfId="0" applyNumberFormat="1" applyFont="1" applyAlignment="1">
      <alignment horizontal="center" vertical="center"/>
    </xf>
    <xf numFmtId="0" fontId="336" fillId="0" borderId="0" xfId="0" applyFont="1" applyAlignment="1">
      <alignment horizontal="center" vertical="center" wrapText="1"/>
    </xf>
    <xf numFmtId="4" fontId="343" fillId="0" borderId="0" xfId="0" applyNumberFormat="1" applyFont="1" applyAlignment="1">
      <alignment horizontal="center" vertical="center"/>
    </xf>
    <xf numFmtId="164" fontId="344" fillId="0" borderId="0" xfId="0" applyNumberFormat="1" applyFont="1" applyAlignment="1">
      <alignment horizontal="center" vertical="center"/>
    </xf>
    <xf numFmtId="4" fontId="345" fillId="0" borderId="0" xfId="0" applyNumberFormat="1" applyFont="1" applyAlignment="1">
      <alignment horizontal="center" vertical="center"/>
    </xf>
    <xf numFmtId="164" fontId="346" fillId="0" borderId="0" xfId="0" applyNumberFormat="1" applyFont="1" applyAlignment="1">
      <alignment horizontal="center" vertical="center"/>
    </xf>
    <xf numFmtId="4" fontId="347" fillId="0" borderId="0" xfId="0" applyNumberFormat="1" applyFont="1" applyAlignment="1">
      <alignment horizontal="center" vertical="center"/>
    </xf>
    <xf numFmtId="164" fontId="348" fillId="0" borderId="0" xfId="0" applyNumberFormat="1" applyFont="1" applyAlignment="1">
      <alignment horizontal="center" vertical="center"/>
    </xf>
    <xf numFmtId="4" fontId="349" fillId="0" borderId="0" xfId="0" applyNumberFormat="1" applyFont="1" applyAlignment="1">
      <alignment horizontal="center" vertical="center"/>
    </xf>
    <xf numFmtId="164" fontId="350" fillId="0" borderId="0" xfId="0" applyNumberFormat="1" applyFont="1" applyAlignment="1">
      <alignment horizontal="center" vertical="center"/>
    </xf>
    <xf numFmtId="4" fontId="351" fillId="0" borderId="0" xfId="0" applyNumberFormat="1" applyFont="1" applyAlignment="1">
      <alignment horizontal="center" vertical="center"/>
    </xf>
    <xf numFmtId="164" fontId="352" fillId="0" borderId="0" xfId="0" applyNumberFormat="1" applyFont="1" applyAlignment="1">
      <alignment horizontal="center" vertical="center"/>
    </xf>
    <xf numFmtId="0" fontId="353" fillId="0" borderId="0" xfId="0" applyFont="1" applyAlignment="1">
      <alignment horizontal="center" vertical="center" wrapText="1"/>
    </xf>
    <xf numFmtId="4" fontId="360" fillId="0" borderId="0" xfId="0" applyNumberFormat="1" applyFont="1" applyAlignment="1">
      <alignment horizontal="center" vertical="center"/>
    </xf>
    <xf numFmtId="164" fontId="361" fillId="0" borderId="0" xfId="0" applyNumberFormat="1" applyFont="1" applyAlignment="1">
      <alignment horizontal="center" vertical="center"/>
    </xf>
    <xf numFmtId="4" fontId="362" fillId="0" borderId="0" xfId="0" applyNumberFormat="1" applyFont="1" applyAlignment="1">
      <alignment horizontal="center" vertical="center"/>
    </xf>
    <xf numFmtId="164" fontId="363" fillId="0" borderId="0" xfId="0" applyNumberFormat="1" applyFont="1" applyAlignment="1">
      <alignment horizontal="center" vertical="center"/>
    </xf>
    <xf numFmtId="4" fontId="364" fillId="0" borderId="0" xfId="0" applyNumberFormat="1" applyFont="1" applyAlignment="1">
      <alignment horizontal="center" vertical="center"/>
    </xf>
    <xf numFmtId="164" fontId="365" fillId="0" borderId="0" xfId="0" applyNumberFormat="1" applyFont="1" applyAlignment="1">
      <alignment horizontal="center" vertical="center"/>
    </xf>
    <xf numFmtId="4" fontId="366" fillId="0" borderId="0" xfId="0" applyNumberFormat="1" applyFont="1" applyAlignment="1">
      <alignment horizontal="center" vertical="center"/>
    </xf>
    <xf numFmtId="164" fontId="367" fillId="0" borderId="0" xfId="0" applyNumberFormat="1" applyFont="1" applyAlignment="1">
      <alignment horizontal="center" vertical="center"/>
    </xf>
    <xf numFmtId="4" fontId="368" fillId="0" borderId="0" xfId="0" applyNumberFormat="1" applyFont="1" applyAlignment="1">
      <alignment horizontal="center" vertical="center"/>
    </xf>
    <xf numFmtId="164" fontId="369" fillId="0" borderId="0" xfId="0" applyNumberFormat="1" applyFont="1" applyAlignment="1">
      <alignment horizontal="center" vertical="center"/>
    </xf>
    <xf numFmtId="0" fontId="370" fillId="3" borderId="1" xfId="0" applyNumberFormat="1" applyFont="1" applyFill="1" applyBorder="1" applyAlignment="1">
      <alignment horizontal="center" vertical="center" wrapText="1"/>
    </xf>
    <xf numFmtId="164" fontId="370" fillId="3" borderId="1" xfId="0" applyNumberFormat="1" applyFont="1" applyFill="1" applyBorder="1" applyAlignment="1">
      <alignment horizontal="center" vertical="center" wrapText="1"/>
    </xf>
    <xf numFmtId="0" fontId="371" fillId="0" borderId="0" xfId="0" applyFont="1" applyAlignment="1">
      <alignment horizontal="center" vertical="center" wrapText="1"/>
    </xf>
    <xf numFmtId="4" fontId="378" fillId="0" borderId="0" xfId="0" applyNumberFormat="1" applyFont="1" applyAlignment="1">
      <alignment horizontal="center" vertical="center"/>
    </xf>
    <xf numFmtId="164" fontId="379" fillId="0" borderId="0" xfId="0" applyNumberFormat="1" applyFont="1" applyAlignment="1">
      <alignment horizontal="center" vertical="center"/>
    </xf>
    <xf numFmtId="4" fontId="380" fillId="0" borderId="0" xfId="0" applyNumberFormat="1" applyFont="1" applyAlignment="1">
      <alignment horizontal="center" vertical="center"/>
    </xf>
    <xf numFmtId="164" fontId="381" fillId="0" borderId="0" xfId="0" applyNumberFormat="1" applyFont="1" applyAlignment="1">
      <alignment horizontal="center" vertical="center"/>
    </xf>
    <xf numFmtId="4" fontId="382" fillId="0" borderId="0" xfId="0" applyNumberFormat="1" applyFont="1" applyAlignment="1">
      <alignment horizontal="center" vertical="center"/>
    </xf>
    <xf numFmtId="164" fontId="383" fillId="0" borderId="0" xfId="0" applyNumberFormat="1" applyFont="1" applyAlignment="1">
      <alignment horizontal="center" vertical="center"/>
    </xf>
    <xf numFmtId="4" fontId="384" fillId="0" borderId="0" xfId="0" applyNumberFormat="1" applyFont="1" applyAlignment="1">
      <alignment horizontal="center" vertical="center"/>
    </xf>
    <xf numFmtId="164" fontId="385" fillId="0" borderId="0" xfId="0" applyNumberFormat="1" applyFont="1" applyAlignment="1">
      <alignment horizontal="center" vertical="center"/>
    </xf>
    <xf numFmtId="4" fontId="386" fillId="0" borderId="0" xfId="0" applyNumberFormat="1" applyFont="1" applyAlignment="1">
      <alignment horizontal="center" vertical="center"/>
    </xf>
    <xf numFmtId="164" fontId="387" fillId="0" borderId="0" xfId="0" applyNumberFormat="1" applyFont="1" applyAlignment="1">
      <alignment horizontal="center" vertical="center"/>
    </xf>
    <xf numFmtId="0" fontId="388" fillId="0" borderId="0" xfId="0" applyFont="1" applyAlignment="1">
      <alignment horizontal="center" vertical="center" wrapText="1"/>
    </xf>
    <xf numFmtId="4" fontId="395" fillId="0" borderId="0" xfId="0" applyNumberFormat="1" applyFont="1" applyAlignment="1">
      <alignment horizontal="center" vertical="center"/>
    </xf>
    <xf numFmtId="164" fontId="396" fillId="0" borderId="0" xfId="0" applyNumberFormat="1" applyFont="1" applyAlignment="1">
      <alignment horizontal="center" vertical="center"/>
    </xf>
    <xf numFmtId="4" fontId="397" fillId="0" borderId="0" xfId="0" applyNumberFormat="1" applyFont="1" applyAlignment="1">
      <alignment horizontal="center" vertical="center"/>
    </xf>
    <xf numFmtId="164" fontId="398" fillId="0" borderId="0" xfId="0" applyNumberFormat="1" applyFont="1" applyAlignment="1">
      <alignment horizontal="center" vertical="center"/>
    </xf>
    <xf numFmtId="4" fontId="399" fillId="0" borderId="0" xfId="0" applyNumberFormat="1" applyFont="1" applyAlignment="1">
      <alignment horizontal="center" vertical="center"/>
    </xf>
    <xf numFmtId="164" fontId="400" fillId="0" borderId="0" xfId="0" applyNumberFormat="1" applyFont="1" applyAlignment="1">
      <alignment horizontal="center" vertical="center"/>
    </xf>
    <xf numFmtId="4" fontId="401" fillId="0" borderId="0" xfId="0" applyNumberFormat="1" applyFont="1" applyAlignment="1">
      <alignment horizontal="center" vertical="center"/>
    </xf>
    <xf numFmtId="164" fontId="402" fillId="0" borderId="0" xfId="0" applyNumberFormat="1" applyFont="1" applyAlignment="1">
      <alignment horizontal="center" vertical="center"/>
    </xf>
    <xf numFmtId="4" fontId="403" fillId="0" borderId="0" xfId="0" applyNumberFormat="1" applyFont="1" applyAlignment="1">
      <alignment horizontal="center" vertical="center"/>
    </xf>
    <xf numFmtId="164" fontId="404" fillId="0" borderId="0" xfId="0" applyNumberFormat="1" applyFont="1" applyAlignment="1">
      <alignment horizontal="center" vertical="center"/>
    </xf>
    <xf numFmtId="0" fontId="405" fillId="0" borderId="0" xfId="0" applyFont="1" applyAlignment="1">
      <alignment horizontal="center" vertical="center" wrapText="1"/>
    </xf>
    <xf numFmtId="4" fontId="412" fillId="0" borderId="0" xfId="0" applyNumberFormat="1" applyFont="1" applyAlignment="1">
      <alignment horizontal="center" vertical="center"/>
    </xf>
    <xf numFmtId="164" fontId="413" fillId="0" borderId="0" xfId="0" applyNumberFormat="1" applyFont="1" applyAlignment="1">
      <alignment horizontal="center" vertical="center"/>
    </xf>
    <xf numFmtId="4" fontId="414" fillId="0" borderId="0" xfId="0" applyNumberFormat="1" applyFont="1" applyAlignment="1">
      <alignment horizontal="center" vertical="center"/>
    </xf>
    <xf numFmtId="164" fontId="415" fillId="0" borderId="0" xfId="0" applyNumberFormat="1" applyFont="1" applyAlignment="1">
      <alignment horizontal="center" vertical="center"/>
    </xf>
    <xf numFmtId="4" fontId="416" fillId="0" borderId="0" xfId="0" applyNumberFormat="1" applyFont="1" applyAlignment="1">
      <alignment horizontal="center" vertical="center"/>
    </xf>
    <xf numFmtId="164" fontId="417" fillId="0" borderId="0" xfId="0" applyNumberFormat="1" applyFont="1" applyAlignment="1">
      <alignment horizontal="center" vertical="center"/>
    </xf>
    <xf numFmtId="4" fontId="418" fillId="0" borderId="0" xfId="0" applyNumberFormat="1" applyFont="1" applyAlignment="1">
      <alignment horizontal="center" vertical="center"/>
    </xf>
    <xf numFmtId="164" fontId="419" fillId="0" borderId="0" xfId="0" applyNumberFormat="1" applyFont="1" applyAlignment="1">
      <alignment horizontal="center" vertical="center"/>
    </xf>
    <xf numFmtId="4" fontId="420" fillId="0" borderId="0" xfId="0" applyNumberFormat="1" applyFont="1" applyAlignment="1">
      <alignment horizontal="center" vertical="center"/>
    </xf>
    <xf numFmtId="164" fontId="421" fillId="0" borderId="0" xfId="0" applyNumberFormat="1" applyFont="1" applyAlignment="1">
      <alignment horizontal="center" vertical="center"/>
    </xf>
    <xf numFmtId="0" fontId="422" fillId="0" borderId="0" xfId="0" applyFont="1" applyAlignment="1">
      <alignment horizontal="center" vertical="center" wrapText="1"/>
    </xf>
    <xf numFmtId="4" fontId="429" fillId="0" borderId="0" xfId="0" applyNumberFormat="1" applyFont="1" applyAlignment="1">
      <alignment horizontal="center" vertical="center"/>
    </xf>
    <xf numFmtId="164" fontId="430" fillId="0" borderId="0" xfId="0" applyNumberFormat="1" applyFont="1" applyAlignment="1">
      <alignment horizontal="center" vertical="center"/>
    </xf>
    <xf numFmtId="4" fontId="431" fillId="0" borderId="0" xfId="0" applyNumberFormat="1" applyFont="1" applyAlignment="1">
      <alignment horizontal="center" vertical="center"/>
    </xf>
    <xf numFmtId="164" fontId="432" fillId="0" borderId="0" xfId="0" applyNumberFormat="1" applyFont="1" applyAlignment="1">
      <alignment horizontal="center" vertical="center"/>
    </xf>
    <xf numFmtId="4" fontId="433" fillId="0" borderId="0" xfId="0" applyNumberFormat="1" applyFont="1" applyAlignment="1">
      <alignment horizontal="center" vertical="center"/>
    </xf>
    <xf numFmtId="164" fontId="434" fillId="0" borderId="0" xfId="0" applyNumberFormat="1" applyFont="1" applyAlignment="1">
      <alignment horizontal="center" vertical="center"/>
    </xf>
    <xf numFmtId="4" fontId="435" fillId="0" borderId="0" xfId="0" applyNumberFormat="1" applyFont="1" applyAlignment="1">
      <alignment horizontal="center" vertical="center"/>
    </xf>
    <xf numFmtId="164" fontId="436" fillId="0" borderId="0" xfId="0" applyNumberFormat="1" applyFont="1" applyAlignment="1">
      <alignment horizontal="center" vertical="center"/>
    </xf>
    <xf numFmtId="4" fontId="437" fillId="0" borderId="0" xfId="0" applyNumberFormat="1" applyFont="1" applyAlignment="1">
      <alignment horizontal="center" vertical="center"/>
    </xf>
    <xf numFmtId="164" fontId="438" fillId="0" borderId="0" xfId="0" applyNumberFormat="1" applyFont="1" applyAlignment="1">
      <alignment horizontal="center" vertical="center"/>
    </xf>
    <xf numFmtId="0" fontId="439" fillId="0" borderId="0" xfId="0" applyFont="1" applyAlignment="1">
      <alignment horizontal="center" vertical="center" wrapText="1"/>
    </xf>
    <xf numFmtId="4" fontId="446" fillId="0" borderId="0" xfId="0" applyNumberFormat="1" applyFont="1" applyAlignment="1">
      <alignment horizontal="center" vertical="center"/>
    </xf>
    <xf numFmtId="164" fontId="447" fillId="0" borderId="0" xfId="0" applyNumberFormat="1" applyFont="1" applyAlignment="1">
      <alignment horizontal="center" vertical="center"/>
    </xf>
    <xf numFmtId="4" fontId="448" fillId="0" borderId="0" xfId="0" applyNumberFormat="1" applyFont="1" applyAlignment="1">
      <alignment horizontal="center" vertical="center"/>
    </xf>
    <xf numFmtId="164" fontId="449" fillId="0" borderId="0" xfId="0" applyNumberFormat="1" applyFont="1" applyAlignment="1">
      <alignment horizontal="center" vertical="center"/>
    </xf>
    <xf numFmtId="4" fontId="450" fillId="0" borderId="0" xfId="0" applyNumberFormat="1" applyFont="1" applyAlignment="1">
      <alignment horizontal="center" vertical="center"/>
    </xf>
    <xf numFmtId="164" fontId="451" fillId="0" borderId="0" xfId="0" applyNumberFormat="1" applyFont="1" applyAlignment="1">
      <alignment horizontal="center" vertical="center"/>
    </xf>
    <xf numFmtId="4" fontId="452" fillId="0" borderId="0" xfId="0" applyNumberFormat="1" applyFont="1" applyAlignment="1">
      <alignment horizontal="center" vertical="center"/>
    </xf>
    <xf numFmtId="164" fontId="453" fillId="0" borderId="0" xfId="0" applyNumberFormat="1" applyFont="1" applyAlignment="1">
      <alignment horizontal="center" vertical="center"/>
    </xf>
    <xf numFmtId="4" fontId="454" fillId="0" borderId="0" xfId="0" applyNumberFormat="1" applyFont="1" applyAlignment="1">
      <alignment horizontal="center" vertical="center"/>
    </xf>
    <xf numFmtId="164" fontId="455" fillId="0" borderId="0" xfId="0" applyNumberFormat="1" applyFont="1" applyAlignment="1">
      <alignment horizontal="center" vertical="center"/>
    </xf>
    <xf numFmtId="0" fontId="456" fillId="0" borderId="0" xfId="0" applyFont="1" applyAlignment="1">
      <alignment horizontal="center" vertical="center" wrapText="1"/>
    </xf>
    <xf numFmtId="4" fontId="463" fillId="0" borderId="0" xfId="0" applyNumberFormat="1" applyFont="1" applyAlignment="1">
      <alignment horizontal="center" vertical="center"/>
    </xf>
    <xf numFmtId="164" fontId="464" fillId="0" borderId="0" xfId="0" applyNumberFormat="1" applyFont="1" applyAlignment="1">
      <alignment horizontal="center" vertical="center"/>
    </xf>
    <xf numFmtId="4" fontId="465" fillId="0" borderId="0" xfId="0" applyNumberFormat="1" applyFont="1" applyAlignment="1">
      <alignment horizontal="center" vertical="center"/>
    </xf>
    <xf numFmtId="164" fontId="466" fillId="0" borderId="0" xfId="0" applyNumberFormat="1" applyFont="1" applyAlignment="1">
      <alignment horizontal="center" vertical="center"/>
    </xf>
    <xf numFmtId="4" fontId="467" fillId="0" borderId="0" xfId="0" applyNumberFormat="1" applyFont="1" applyAlignment="1">
      <alignment horizontal="center" vertical="center"/>
    </xf>
    <xf numFmtId="164" fontId="468" fillId="0" borderId="0" xfId="0" applyNumberFormat="1" applyFont="1" applyAlignment="1">
      <alignment horizontal="center" vertical="center"/>
    </xf>
    <xf numFmtId="4" fontId="469" fillId="0" borderId="0" xfId="0" applyNumberFormat="1" applyFont="1" applyAlignment="1">
      <alignment horizontal="center" vertical="center"/>
    </xf>
    <xf numFmtId="164" fontId="470" fillId="0" borderId="0" xfId="0" applyNumberFormat="1" applyFont="1" applyAlignment="1">
      <alignment horizontal="center" vertical="center"/>
    </xf>
    <xf numFmtId="4" fontId="471" fillId="0" borderId="0" xfId="0" applyNumberFormat="1" applyFont="1" applyAlignment="1">
      <alignment horizontal="center" vertical="center"/>
    </xf>
    <xf numFmtId="164" fontId="472" fillId="0" borderId="0" xfId="0" applyNumberFormat="1" applyFont="1" applyAlignment="1">
      <alignment horizontal="center" vertical="center"/>
    </xf>
    <xf numFmtId="0" fontId="473" fillId="0" borderId="0" xfId="0" applyFont="1" applyAlignment="1">
      <alignment horizontal="center" vertical="center" wrapText="1"/>
    </xf>
    <xf numFmtId="4" fontId="480" fillId="0" borderId="0" xfId="0" applyNumberFormat="1" applyFont="1" applyAlignment="1">
      <alignment horizontal="center" vertical="center"/>
    </xf>
    <xf numFmtId="164" fontId="481" fillId="0" borderId="0" xfId="0" applyNumberFormat="1" applyFont="1" applyAlignment="1">
      <alignment horizontal="center" vertical="center"/>
    </xf>
    <xf numFmtId="4" fontId="482" fillId="0" borderId="0" xfId="0" applyNumberFormat="1" applyFont="1" applyAlignment="1">
      <alignment horizontal="center" vertical="center"/>
    </xf>
    <xf numFmtId="164" fontId="483" fillId="0" borderId="0" xfId="0" applyNumberFormat="1" applyFont="1" applyAlignment="1">
      <alignment horizontal="center" vertical="center"/>
    </xf>
    <xf numFmtId="4" fontId="484" fillId="0" borderId="0" xfId="0" applyNumberFormat="1" applyFont="1" applyAlignment="1">
      <alignment horizontal="center" vertical="center"/>
    </xf>
    <xf numFmtId="164" fontId="485" fillId="0" borderId="0" xfId="0" applyNumberFormat="1" applyFont="1" applyAlignment="1">
      <alignment horizontal="center" vertical="center"/>
    </xf>
    <xf numFmtId="4" fontId="486" fillId="0" borderId="0" xfId="0" applyNumberFormat="1" applyFont="1" applyAlignment="1">
      <alignment horizontal="center" vertical="center"/>
    </xf>
    <xf numFmtId="164" fontId="487" fillId="0" borderId="0" xfId="0" applyNumberFormat="1" applyFont="1" applyAlignment="1">
      <alignment horizontal="center" vertical="center"/>
    </xf>
    <xf numFmtId="4" fontId="488" fillId="0" borderId="0" xfId="0" applyNumberFormat="1" applyFont="1" applyAlignment="1">
      <alignment horizontal="center" vertical="center"/>
    </xf>
    <xf numFmtId="164" fontId="489" fillId="0" borderId="0" xfId="0" applyNumberFormat="1" applyFont="1" applyAlignment="1">
      <alignment horizontal="center" vertical="center"/>
    </xf>
    <xf numFmtId="0" fontId="490" fillId="0" borderId="0" xfId="0" applyFont="1" applyAlignment="1">
      <alignment horizontal="center" vertical="center" wrapText="1"/>
    </xf>
    <xf numFmtId="4" fontId="497" fillId="0" borderId="0" xfId="0" applyNumberFormat="1" applyFont="1" applyAlignment="1">
      <alignment horizontal="center" vertical="center"/>
    </xf>
    <xf numFmtId="164" fontId="498" fillId="0" borderId="0" xfId="0" applyNumberFormat="1" applyFont="1" applyAlignment="1">
      <alignment horizontal="center" vertical="center"/>
    </xf>
    <xf numFmtId="4" fontId="499" fillId="0" borderId="0" xfId="0" applyNumberFormat="1" applyFont="1" applyAlignment="1">
      <alignment horizontal="center" vertical="center"/>
    </xf>
    <xf numFmtId="164" fontId="500" fillId="0" borderId="0" xfId="0" applyNumberFormat="1" applyFont="1" applyAlignment="1">
      <alignment horizontal="center" vertical="center"/>
    </xf>
    <xf numFmtId="4" fontId="501" fillId="0" borderId="0" xfId="0" applyNumberFormat="1" applyFont="1" applyAlignment="1">
      <alignment horizontal="center" vertical="center"/>
    </xf>
    <xf numFmtId="164" fontId="502" fillId="0" borderId="0" xfId="0" applyNumberFormat="1" applyFont="1" applyAlignment="1">
      <alignment horizontal="center" vertical="center"/>
    </xf>
    <xf numFmtId="4" fontId="503" fillId="0" borderId="0" xfId="0" applyNumberFormat="1" applyFont="1" applyAlignment="1">
      <alignment horizontal="center" vertical="center"/>
    </xf>
    <xf numFmtId="164" fontId="504" fillId="0" borderId="0" xfId="0" applyNumberFormat="1" applyFont="1" applyAlignment="1">
      <alignment horizontal="center" vertical="center"/>
    </xf>
    <xf numFmtId="4" fontId="505" fillId="0" borderId="0" xfId="0" applyNumberFormat="1" applyFont="1" applyAlignment="1">
      <alignment horizontal="center" vertical="center"/>
    </xf>
    <xf numFmtId="164" fontId="506" fillId="0" borderId="0" xfId="0" applyNumberFormat="1" applyFont="1" applyAlignment="1">
      <alignment horizontal="center" vertical="center"/>
    </xf>
    <xf numFmtId="0" fontId="507" fillId="0" borderId="0" xfId="0" applyFont="1" applyAlignment="1">
      <alignment horizontal="center" vertical="center" wrapText="1"/>
    </xf>
    <xf numFmtId="4" fontId="514" fillId="0" borderId="0" xfId="0" applyNumberFormat="1" applyFont="1" applyAlignment="1">
      <alignment horizontal="center" vertical="center"/>
    </xf>
    <xf numFmtId="164" fontId="515" fillId="0" borderId="0" xfId="0" applyNumberFormat="1" applyFont="1" applyAlignment="1">
      <alignment horizontal="center" vertical="center"/>
    </xf>
    <xf numFmtId="4" fontId="516" fillId="0" borderId="0" xfId="0" applyNumberFormat="1" applyFont="1" applyAlignment="1">
      <alignment horizontal="center" vertical="center"/>
    </xf>
    <xf numFmtId="164" fontId="517" fillId="0" borderId="0" xfId="0" applyNumberFormat="1" applyFont="1" applyAlignment="1">
      <alignment horizontal="center" vertical="center"/>
    </xf>
    <xf numFmtId="4" fontId="518" fillId="0" borderId="0" xfId="0" applyNumberFormat="1" applyFont="1" applyAlignment="1">
      <alignment horizontal="center" vertical="center"/>
    </xf>
    <xf numFmtId="164" fontId="519" fillId="0" borderId="0" xfId="0" applyNumberFormat="1" applyFont="1" applyAlignment="1">
      <alignment horizontal="center" vertical="center"/>
    </xf>
    <xf numFmtId="4" fontId="520" fillId="0" borderId="0" xfId="0" applyNumberFormat="1" applyFont="1" applyAlignment="1">
      <alignment horizontal="center" vertical="center"/>
    </xf>
    <xf numFmtId="164" fontId="521" fillId="0" borderId="0" xfId="0" applyNumberFormat="1" applyFont="1" applyAlignment="1">
      <alignment horizontal="center" vertical="center"/>
    </xf>
    <xf numFmtId="4" fontId="522" fillId="0" borderId="0" xfId="0" applyNumberFormat="1" applyFont="1" applyAlignment="1">
      <alignment horizontal="center" vertical="center"/>
    </xf>
    <xf numFmtId="164" fontId="523" fillId="0" borderId="0" xfId="0" applyNumberFormat="1" applyFont="1" applyAlignment="1">
      <alignment horizontal="center" vertical="center"/>
    </xf>
    <xf numFmtId="0" fontId="524" fillId="0" borderId="0" xfId="0" applyFont="1" applyAlignment="1">
      <alignment horizontal="center" vertical="center" wrapText="1"/>
    </xf>
    <xf numFmtId="4" fontId="531" fillId="0" borderId="0" xfId="0" applyNumberFormat="1" applyFont="1" applyAlignment="1">
      <alignment horizontal="center" vertical="center"/>
    </xf>
    <xf numFmtId="164" fontId="532" fillId="0" borderId="0" xfId="0" applyNumberFormat="1" applyFont="1" applyAlignment="1">
      <alignment horizontal="center" vertical="center"/>
    </xf>
    <xf numFmtId="4" fontId="533" fillId="0" borderId="0" xfId="0" applyNumberFormat="1" applyFont="1" applyAlignment="1">
      <alignment horizontal="center" vertical="center"/>
    </xf>
    <xf numFmtId="164" fontId="534" fillId="0" borderId="0" xfId="0" applyNumberFormat="1" applyFont="1" applyAlignment="1">
      <alignment horizontal="center" vertical="center"/>
    </xf>
    <xf numFmtId="4" fontId="535" fillId="0" borderId="0" xfId="0" applyNumberFormat="1" applyFont="1" applyAlignment="1">
      <alignment horizontal="center" vertical="center"/>
    </xf>
    <xf numFmtId="164" fontId="536" fillId="0" borderId="0" xfId="0" applyNumberFormat="1" applyFont="1" applyAlignment="1">
      <alignment horizontal="center" vertical="center"/>
    </xf>
    <xf numFmtId="4" fontId="537" fillId="0" borderId="0" xfId="0" applyNumberFormat="1" applyFont="1" applyAlignment="1">
      <alignment horizontal="center" vertical="center"/>
    </xf>
    <xf numFmtId="164" fontId="538" fillId="0" borderId="0" xfId="0" applyNumberFormat="1" applyFont="1" applyAlignment="1">
      <alignment horizontal="center" vertical="center"/>
    </xf>
    <xf numFmtId="4" fontId="539" fillId="0" borderId="0" xfId="0" applyNumberFormat="1" applyFont="1" applyAlignment="1">
      <alignment horizontal="center" vertical="center"/>
    </xf>
    <xf numFmtId="164" fontId="540" fillId="0" borderId="0" xfId="0" applyNumberFormat="1" applyFont="1" applyAlignment="1">
      <alignment horizontal="center" vertical="center"/>
    </xf>
    <xf numFmtId="0" fontId="541" fillId="3" borderId="1" xfId="0" applyNumberFormat="1" applyFont="1" applyFill="1" applyBorder="1" applyAlignment="1">
      <alignment horizontal="center" vertical="center" wrapText="1"/>
    </xf>
    <xf numFmtId="164" fontId="541" fillId="3" borderId="1" xfId="0" applyNumberFormat="1" applyFont="1" applyFill="1" applyBorder="1" applyAlignment="1">
      <alignment horizontal="center" vertical="center" wrapText="1"/>
    </xf>
    <xf numFmtId="0" fontId="542" fillId="0" borderId="0" xfId="0" applyFont="1" applyAlignment="1">
      <alignment horizontal="center" vertical="center" wrapText="1"/>
    </xf>
    <xf numFmtId="4" fontId="549" fillId="0" borderId="0" xfId="0" applyNumberFormat="1" applyFont="1" applyAlignment="1">
      <alignment horizontal="center" vertical="center"/>
    </xf>
    <xf numFmtId="164" fontId="550" fillId="0" borderId="0" xfId="0" applyNumberFormat="1" applyFont="1" applyAlignment="1">
      <alignment horizontal="center" vertical="center"/>
    </xf>
    <xf numFmtId="4" fontId="551" fillId="0" borderId="0" xfId="0" applyNumberFormat="1" applyFont="1" applyAlignment="1">
      <alignment horizontal="center" vertical="center"/>
    </xf>
    <xf numFmtId="164" fontId="552" fillId="0" borderId="0" xfId="0" applyNumberFormat="1" applyFont="1" applyAlignment="1">
      <alignment horizontal="center" vertical="center"/>
    </xf>
    <xf numFmtId="4" fontId="553" fillId="0" borderId="0" xfId="0" applyNumberFormat="1" applyFont="1" applyAlignment="1">
      <alignment horizontal="center" vertical="center"/>
    </xf>
    <xf numFmtId="164" fontId="554" fillId="0" borderId="0" xfId="0" applyNumberFormat="1" applyFont="1" applyAlignment="1">
      <alignment horizontal="center" vertical="center"/>
    </xf>
    <xf numFmtId="4" fontId="555" fillId="0" borderId="0" xfId="0" applyNumberFormat="1" applyFont="1" applyAlignment="1">
      <alignment horizontal="center" vertical="center"/>
    </xf>
    <xf numFmtId="164" fontId="556" fillId="0" borderId="0" xfId="0" applyNumberFormat="1" applyFont="1" applyAlignment="1">
      <alignment horizontal="center" vertical="center"/>
    </xf>
    <xf numFmtId="4" fontId="557" fillId="0" borderId="0" xfId="0" applyNumberFormat="1" applyFont="1" applyAlignment="1">
      <alignment horizontal="center" vertical="center"/>
    </xf>
    <xf numFmtId="164" fontId="558" fillId="0" borderId="0" xfId="0" applyNumberFormat="1" applyFont="1" applyAlignment="1">
      <alignment horizontal="center" vertical="center"/>
    </xf>
    <xf numFmtId="0" fontId="559" fillId="0" borderId="0" xfId="0" applyFont="1" applyAlignment="1">
      <alignment horizontal="center" vertical="center" wrapText="1"/>
    </xf>
    <xf numFmtId="4" fontId="566" fillId="0" borderId="0" xfId="0" applyNumberFormat="1" applyFont="1" applyAlignment="1">
      <alignment horizontal="center" vertical="center"/>
    </xf>
    <xf numFmtId="164" fontId="567" fillId="0" borderId="0" xfId="0" applyNumberFormat="1" applyFont="1" applyAlignment="1">
      <alignment horizontal="center" vertical="center"/>
    </xf>
    <xf numFmtId="4" fontId="568" fillId="0" borderId="0" xfId="0" applyNumberFormat="1" applyFont="1" applyAlignment="1">
      <alignment horizontal="center" vertical="center"/>
    </xf>
    <xf numFmtId="164" fontId="569" fillId="0" borderId="0" xfId="0" applyNumberFormat="1" applyFont="1" applyAlignment="1">
      <alignment horizontal="center" vertical="center"/>
    </xf>
    <xf numFmtId="4" fontId="570" fillId="0" borderId="0" xfId="0" applyNumberFormat="1" applyFont="1" applyAlignment="1">
      <alignment horizontal="center" vertical="center"/>
    </xf>
    <xf numFmtId="164" fontId="571" fillId="0" borderId="0" xfId="0" applyNumberFormat="1" applyFont="1" applyAlignment="1">
      <alignment horizontal="center" vertical="center"/>
    </xf>
    <xf numFmtId="4" fontId="572" fillId="0" borderId="0" xfId="0" applyNumberFormat="1" applyFont="1" applyAlignment="1">
      <alignment horizontal="center" vertical="center"/>
    </xf>
    <xf numFmtId="164" fontId="573" fillId="0" borderId="0" xfId="0" applyNumberFormat="1" applyFont="1" applyAlignment="1">
      <alignment horizontal="center" vertical="center"/>
    </xf>
    <xf numFmtId="4" fontId="574" fillId="0" borderId="0" xfId="0" applyNumberFormat="1" applyFont="1" applyAlignment="1">
      <alignment horizontal="center" vertical="center"/>
    </xf>
    <xf numFmtId="164" fontId="575" fillId="0" borderId="0" xfId="0" applyNumberFormat="1" applyFont="1" applyAlignment="1">
      <alignment horizontal="center" vertical="center"/>
    </xf>
    <xf numFmtId="0" fontId="576" fillId="0" borderId="0" xfId="0" applyFont="1" applyAlignment="1">
      <alignment horizontal="center" vertical="center" wrapText="1"/>
    </xf>
    <xf numFmtId="4" fontId="583" fillId="0" borderId="0" xfId="0" applyNumberFormat="1" applyFont="1" applyAlignment="1">
      <alignment horizontal="center" vertical="center"/>
    </xf>
    <xf numFmtId="164" fontId="584" fillId="0" borderId="0" xfId="0" applyNumberFormat="1" applyFont="1" applyAlignment="1">
      <alignment horizontal="center" vertical="center"/>
    </xf>
    <xf numFmtId="4" fontId="585" fillId="0" borderId="0" xfId="0" applyNumberFormat="1" applyFont="1" applyAlignment="1">
      <alignment horizontal="center" vertical="center"/>
    </xf>
    <xf numFmtId="164" fontId="586" fillId="0" borderId="0" xfId="0" applyNumberFormat="1" applyFont="1" applyAlignment="1">
      <alignment horizontal="center" vertical="center"/>
    </xf>
    <xf numFmtId="4" fontId="587" fillId="0" borderId="0" xfId="0" applyNumberFormat="1" applyFont="1" applyAlignment="1">
      <alignment horizontal="center" vertical="center"/>
    </xf>
    <xf numFmtId="164" fontId="588" fillId="0" borderId="0" xfId="0" applyNumberFormat="1" applyFont="1" applyAlignment="1">
      <alignment horizontal="center" vertical="center"/>
    </xf>
    <xf numFmtId="4" fontId="589" fillId="0" borderId="0" xfId="0" applyNumberFormat="1" applyFont="1" applyAlignment="1">
      <alignment horizontal="center" vertical="center"/>
    </xf>
    <xf numFmtId="164" fontId="590" fillId="0" borderId="0" xfId="0" applyNumberFormat="1" applyFont="1" applyAlignment="1">
      <alignment horizontal="center" vertical="center"/>
    </xf>
    <xf numFmtId="4" fontId="591" fillId="0" borderId="0" xfId="0" applyNumberFormat="1" applyFont="1" applyAlignment="1">
      <alignment horizontal="center" vertical="center"/>
    </xf>
    <xf numFmtId="164" fontId="592" fillId="0" borderId="0" xfId="0" applyNumberFormat="1" applyFont="1" applyAlignment="1">
      <alignment horizontal="center" vertical="center"/>
    </xf>
    <xf numFmtId="0" fontId="593" fillId="3" borderId="1" xfId="0" applyNumberFormat="1" applyFont="1" applyFill="1" applyBorder="1" applyAlignment="1">
      <alignment horizontal="center" vertical="center" wrapText="1"/>
    </xf>
    <xf numFmtId="164" fontId="593" fillId="3" borderId="1" xfId="0" applyNumberFormat="1" applyFont="1" applyFill="1" applyBorder="1" applyAlignment="1">
      <alignment horizontal="center" vertical="center" wrapText="1"/>
    </xf>
    <xf numFmtId="0" fontId="594" fillId="0" borderId="0" xfId="0" applyFont="1" applyAlignment="1">
      <alignment horizontal="center" vertical="center" wrapText="1"/>
    </xf>
    <xf numFmtId="4" fontId="601" fillId="0" borderId="0" xfId="0" applyNumberFormat="1" applyFont="1" applyAlignment="1">
      <alignment horizontal="center" vertical="center"/>
    </xf>
    <xf numFmtId="164" fontId="602" fillId="0" borderId="0" xfId="0" applyNumberFormat="1" applyFont="1" applyAlignment="1">
      <alignment horizontal="center" vertical="center"/>
    </xf>
    <xf numFmtId="4" fontId="603" fillId="0" borderId="0" xfId="0" applyNumberFormat="1" applyFont="1" applyAlignment="1">
      <alignment horizontal="center" vertical="center"/>
    </xf>
    <xf numFmtId="164" fontId="604" fillId="0" borderId="0" xfId="0" applyNumberFormat="1" applyFont="1" applyAlignment="1">
      <alignment horizontal="center" vertical="center"/>
    </xf>
    <xf numFmtId="4" fontId="605" fillId="0" borderId="0" xfId="0" applyNumberFormat="1" applyFont="1" applyAlignment="1">
      <alignment horizontal="center" vertical="center"/>
    </xf>
    <xf numFmtId="164" fontId="606" fillId="0" borderId="0" xfId="0" applyNumberFormat="1" applyFont="1" applyAlignment="1">
      <alignment horizontal="center" vertical="center"/>
    </xf>
    <xf numFmtId="4" fontId="607" fillId="0" borderId="0" xfId="0" applyNumberFormat="1" applyFont="1" applyAlignment="1">
      <alignment horizontal="center" vertical="center"/>
    </xf>
    <xf numFmtId="164" fontId="608" fillId="0" borderId="0" xfId="0" applyNumberFormat="1" applyFont="1" applyAlignment="1">
      <alignment horizontal="center" vertical="center"/>
    </xf>
    <xf numFmtId="4" fontId="609" fillId="0" borderId="0" xfId="0" applyNumberFormat="1" applyFont="1" applyAlignment="1">
      <alignment horizontal="center" vertical="center"/>
    </xf>
    <xf numFmtId="164" fontId="610" fillId="0" borderId="0" xfId="0" applyNumberFormat="1" applyFont="1" applyAlignment="1">
      <alignment horizontal="center" vertical="center"/>
    </xf>
    <xf numFmtId="0" fontId="611" fillId="0" borderId="0" xfId="0" applyFont="1" applyAlignment="1">
      <alignment horizontal="center" vertical="center" wrapText="1"/>
    </xf>
    <xf numFmtId="4" fontId="618" fillId="0" borderId="0" xfId="0" applyNumberFormat="1" applyFont="1" applyAlignment="1">
      <alignment horizontal="center" vertical="center"/>
    </xf>
    <xf numFmtId="164" fontId="619" fillId="0" borderId="0" xfId="0" applyNumberFormat="1" applyFont="1" applyAlignment="1">
      <alignment horizontal="center" vertical="center"/>
    </xf>
    <xf numFmtId="4" fontId="620" fillId="0" borderId="0" xfId="0" applyNumberFormat="1" applyFont="1" applyAlignment="1">
      <alignment horizontal="center" vertical="center"/>
    </xf>
    <xf numFmtId="164" fontId="621" fillId="0" borderId="0" xfId="0" applyNumberFormat="1" applyFont="1" applyAlignment="1">
      <alignment horizontal="center" vertical="center"/>
    </xf>
    <xf numFmtId="4" fontId="622" fillId="0" borderId="0" xfId="0" applyNumberFormat="1" applyFont="1" applyAlignment="1">
      <alignment horizontal="center" vertical="center"/>
    </xf>
    <xf numFmtId="164" fontId="623" fillId="0" borderId="0" xfId="0" applyNumberFormat="1" applyFont="1" applyAlignment="1">
      <alignment horizontal="center" vertical="center"/>
    </xf>
    <xf numFmtId="4" fontId="624" fillId="0" borderId="0" xfId="0" applyNumberFormat="1" applyFont="1" applyAlignment="1">
      <alignment horizontal="center" vertical="center"/>
    </xf>
    <xf numFmtId="164" fontId="625" fillId="0" borderId="0" xfId="0" applyNumberFormat="1" applyFont="1" applyAlignment="1">
      <alignment horizontal="center" vertical="center"/>
    </xf>
    <xf numFmtId="4" fontId="626" fillId="0" borderId="0" xfId="0" applyNumberFormat="1" applyFont="1" applyAlignment="1">
      <alignment horizontal="center" vertical="center"/>
    </xf>
    <xf numFmtId="164" fontId="627" fillId="0" borderId="0" xfId="0" applyNumberFormat="1" applyFont="1" applyAlignment="1">
      <alignment horizontal="center" vertical="center"/>
    </xf>
    <xf numFmtId="0" fontId="628" fillId="0" borderId="0" xfId="0" applyFont="1" applyAlignment="1">
      <alignment horizontal="center" vertical="center" wrapText="1"/>
    </xf>
    <xf numFmtId="4" fontId="635" fillId="0" borderId="0" xfId="0" applyNumberFormat="1" applyFont="1" applyAlignment="1">
      <alignment horizontal="center" vertical="center"/>
    </xf>
    <xf numFmtId="164" fontId="636" fillId="0" borderId="0" xfId="0" applyNumberFormat="1" applyFont="1" applyAlignment="1">
      <alignment horizontal="center" vertical="center"/>
    </xf>
    <xf numFmtId="4" fontId="637" fillId="0" borderId="0" xfId="0" applyNumberFormat="1" applyFont="1" applyAlignment="1">
      <alignment horizontal="center" vertical="center"/>
    </xf>
    <xf numFmtId="164" fontId="638" fillId="0" borderId="0" xfId="0" applyNumberFormat="1" applyFont="1" applyAlignment="1">
      <alignment horizontal="center" vertical="center"/>
    </xf>
    <xf numFmtId="4" fontId="639" fillId="0" borderId="0" xfId="0" applyNumberFormat="1" applyFont="1" applyAlignment="1">
      <alignment horizontal="center" vertical="center"/>
    </xf>
    <xf numFmtId="164" fontId="640" fillId="0" borderId="0" xfId="0" applyNumberFormat="1" applyFont="1" applyAlignment="1">
      <alignment horizontal="center" vertical="center"/>
    </xf>
    <xf numFmtId="4" fontId="641" fillId="0" borderId="0" xfId="0" applyNumberFormat="1" applyFont="1" applyAlignment="1">
      <alignment horizontal="center" vertical="center"/>
    </xf>
    <xf numFmtId="164" fontId="642" fillId="0" borderId="0" xfId="0" applyNumberFormat="1" applyFont="1" applyAlignment="1">
      <alignment horizontal="center" vertical="center"/>
    </xf>
    <xf numFmtId="4" fontId="643" fillId="0" borderId="0" xfId="0" applyNumberFormat="1" applyFont="1" applyAlignment="1">
      <alignment horizontal="center" vertical="center"/>
    </xf>
    <xf numFmtId="164" fontId="644" fillId="0" borderId="0" xfId="0" applyNumberFormat="1" applyFont="1" applyAlignment="1">
      <alignment horizontal="center" vertical="center"/>
    </xf>
    <xf numFmtId="0" fontId="645" fillId="0" borderId="0" xfId="0" applyFont="1" applyAlignment="1">
      <alignment horizontal="center" vertical="center" wrapText="1"/>
    </xf>
    <xf numFmtId="4" fontId="652" fillId="0" borderId="0" xfId="0" applyNumberFormat="1" applyFont="1" applyAlignment="1">
      <alignment horizontal="center" vertical="center"/>
    </xf>
    <xf numFmtId="164" fontId="653" fillId="0" borderId="0" xfId="0" applyNumberFormat="1" applyFont="1" applyAlignment="1">
      <alignment horizontal="center" vertical="center"/>
    </xf>
    <xf numFmtId="4" fontId="654" fillId="0" borderId="0" xfId="0" applyNumberFormat="1" applyFont="1" applyAlignment="1">
      <alignment horizontal="center" vertical="center"/>
    </xf>
    <xf numFmtId="164" fontId="655" fillId="0" borderId="0" xfId="0" applyNumberFormat="1" applyFont="1" applyAlignment="1">
      <alignment horizontal="center" vertical="center"/>
    </xf>
    <xf numFmtId="4" fontId="656" fillId="0" borderId="0" xfId="0" applyNumberFormat="1" applyFont="1" applyAlignment="1">
      <alignment horizontal="center" vertical="center"/>
    </xf>
    <xf numFmtId="164" fontId="657" fillId="0" borderId="0" xfId="0" applyNumberFormat="1" applyFont="1" applyAlignment="1">
      <alignment horizontal="center" vertical="center"/>
    </xf>
    <xf numFmtId="4" fontId="658" fillId="0" borderId="0" xfId="0" applyNumberFormat="1" applyFont="1" applyAlignment="1">
      <alignment horizontal="center" vertical="center"/>
    </xf>
    <xf numFmtId="164" fontId="659" fillId="0" borderId="0" xfId="0" applyNumberFormat="1" applyFont="1" applyAlignment="1">
      <alignment horizontal="center" vertical="center"/>
    </xf>
    <xf numFmtId="4" fontId="660" fillId="0" borderId="0" xfId="0" applyNumberFormat="1" applyFont="1" applyAlignment="1">
      <alignment horizontal="center" vertical="center"/>
    </xf>
    <xf numFmtId="164" fontId="661" fillId="0" borderId="0" xfId="0" applyNumberFormat="1" applyFont="1" applyAlignment="1">
      <alignment horizontal="center" vertical="center"/>
    </xf>
    <xf numFmtId="0" fontId="662" fillId="0" borderId="0" xfId="0" applyFont="1" applyAlignment="1">
      <alignment horizontal="center" vertical="center" wrapText="1"/>
    </xf>
    <xf numFmtId="4" fontId="669" fillId="0" borderId="0" xfId="0" applyNumberFormat="1" applyFont="1" applyAlignment="1">
      <alignment horizontal="center" vertical="center"/>
    </xf>
    <xf numFmtId="164" fontId="670" fillId="0" borderId="0" xfId="0" applyNumberFormat="1" applyFont="1" applyAlignment="1">
      <alignment horizontal="center" vertical="center"/>
    </xf>
    <xf numFmtId="4" fontId="671" fillId="0" borderId="0" xfId="0" applyNumberFormat="1" applyFont="1" applyAlignment="1">
      <alignment horizontal="center" vertical="center"/>
    </xf>
    <xf numFmtId="164" fontId="672" fillId="0" borderId="0" xfId="0" applyNumberFormat="1" applyFont="1" applyAlignment="1">
      <alignment horizontal="center" vertical="center"/>
    </xf>
    <xf numFmtId="4" fontId="673" fillId="0" borderId="0" xfId="0" applyNumberFormat="1" applyFont="1" applyAlignment="1">
      <alignment horizontal="center" vertical="center"/>
    </xf>
    <xf numFmtId="164" fontId="674" fillId="0" borderId="0" xfId="0" applyNumberFormat="1" applyFont="1" applyAlignment="1">
      <alignment horizontal="center" vertical="center"/>
    </xf>
    <xf numFmtId="4" fontId="675" fillId="0" borderId="0" xfId="0" applyNumberFormat="1" applyFont="1" applyAlignment="1">
      <alignment horizontal="center" vertical="center"/>
    </xf>
    <xf numFmtId="164" fontId="676" fillId="0" borderId="0" xfId="0" applyNumberFormat="1" applyFont="1" applyAlignment="1">
      <alignment horizontal="center" vertical="center"/>
    </xf>
    <xf numFmtId="4" fontId="677" fillId="0" borderId="0" xfId="0" applyNumberFormat="1" applyFont="1" applyAlignment="1">
      <alignment horizontal="center" vertical="center"/>
    </xf>
    <xf numFmtId="164" fontId="678" fillId="0" borderId="0" xfId="0" applyNumberFormat="1" applyFont="1" applyAlignment="1">
      <alignment horizontal="center" vertical="center"/>
    </xf>
    <xf numFmtId="0" fontId="679" fillId="3" borderId="1" xfId="0" applyNumberFormat="1" applyFont="1" applyFill="1" applyBorder="1" applyAlignment="1">
      <alignment horizontal="center" vertical="center" wrapText="1"/>
    </xf>
    <xf numFmtId="164" fontId="679" fillId="3" borderId="1" xfId="0" applyNumberFormat="1" applyFont="1" applyFill="1" applyBorder="1" applyAlignment="1">
      <alignment horizontal="center" vertical="center" wrapText="1"/>
    </xf>
    <xf numFmtId="0" fontId="680" fillId="0" borderId="0" xfId="0" applyFont="1" applyAlignment="1">
      <alignment horizontal="center" vertical="center" wrapText="1"/>
    </xf>
    <xf numFmtId="4" fontId="687" fillId="0" borderId="0" xfId="0" applyNumberFormat="1" applyFont="1" applyAlignment="1">
      <alignment horizontal="center" vertical="center"/>
    </xf>
    <xf numFmtId="164" fontId="688" fillId="0" borderId="0" xfId="0" applyNumberFormat="1" applyFont="1" applyAlignment="1">
      <alignment horizontal="center" vertical="center"/>
    </xf>
    <xf numFmtId="4" fontId="689" fillId="0" borderId="0" xfId="0" applyNumberFormat="1" applyFont="1" applyAlignment="1">
      <alignment horizontal="center" vertical="center"/>
    </xf>
    <xf numFmtId="164" fontId="690" fillId="0" borderId="0" xfId="0" applyNumberFormat="1" applyFont="1" applyAlignment="1">
      <alignment horizontal="center" vertical="center"/>
    </xf>
    <xf numFmtId="4" fontId="691" fillId="0" borderId="0" xfId="0" applyNumberFormat="1" applyFont="1" applyAlignment="1">
      <alignment horizontal="center" vertical="center"/>
    </xf>
    <xf numFmtId="164" fontId="692" fillId="0" borderId="0" xfId="0" applyNumberFormat="1" applyFont="1" applyAlignment="1">
      <alignment horizontal="center" vertical="center"/>
    </xf>
    <xf numFmtId="4" fontId="693" fillId="0" borderId="0" xfId="0" applyNumberFormat="1" applyFont="1" applyAlignment="1">
      <alignment horizontal="center" vertical="center"/>
    </xf>
    <xf numFmtId="164" fontId="694" fillId="0" borderId="0" xfId="0" applyNumberFormat="1" applyFont="1" applyAlignment="1">
      <alignment horizontal="center" vertical="center"/>
    </xf>
    <xf numFmtId="4" fontId="695" fillId="0" borderId="0" xfId="0" applyNumberFormat="1" applyFont="1" applyAlignment="1">
      <alignment horizontal="center" vertical="center"/>
    </xf>
    <xf numFmtId="164" fontId="696" fillId="0" borderId="0" xfId="0" applyNumberFormat="1" applyFont="1" applyAlignment="1">
      <alignment horizontal="center" vertical="center"/>
    </xf>
    <xf numFmtId="0" fontId="697" fillId="0" borderId="0" xfId="0" applyFont="1" applyAlignment="1">
      <alignment horizontal="center" vertical="center" wrapText="1"/>
    </xf>
    <xf numFmtId="4" fontId="704" fillId="0" borderId="0" xfId="0" applyNumberFormat="1" applyFont="1" applyAlignment="1">
      <alignment horizontal="center" vertical="center"/>
    </xf>
    <xf numFmtId="164" fontId="705" fillId="0" borderId="0" xfId="0" applyNumberFormat="1" applyFont="1" applyAlignment="1">
      <alignment horizontal="center" vertical="center"/>
    </xf>
    <xf numFmtId="4" fontId="706" fillId="0" borderId="0" xfId="0" applyNumberFormat="1" applyFont="1" applyAlignment="1">
      <alignment horizontal="center" vertical="center"/>
    </xf>
    <xf numFmtId="164" fontId="707" fillId="0" borderId="0" xfId="0" applyNumberFormat="1" applyFont="1" applyAlignment="1">
      <alignment horizontal="center" vertical="center"/>
    </xf>
    <xf numFmtId="4" fontId="708" fillId="0" borderId="0" xfId="0" applyNumberFormat="1" applyFont="1" applyAlignment="1">
      <alignment horizontal="center" vertical="center"/>
    </xf>
    <xf numFmtId="164" fontId="709" fillId="0" borderId="0" xfId="0" applyNumberFormat="1" applyFont="1" applyAlignment="1">
      <alignment horizontal="center" vertical="center"/>
    </xf>
    <xf numFmtId="4" fontId="710" fillId="0" borderId="0" xfId="0" applyNumberFormat="1" applyFont="1" applyAlignment="1">
      <alignment horizontal="center" vertical="center"/>
    </xf>
    <xf numFmtId="164" fontId="711" fillId="0" borderId="0" xfId="0" applyNumberFormat="1" applyFont="1" applyAlignment="1">
      <alignment horizontal="center" vertical="center"/>
    </xf>
    <xf numFmtId="4" fontId="712" fillId="0" borderId="0" xfId="0" applyNumberFormat="1" applyFont="1" applyAlignment="1">
      <alignment horizontal="center" vertical="center"/>
    </xf>
    <xf numFmtId="164" fontId="713" fillId="0" borderId="0" xfId="0" applyNumberFormat="1" applyFont="1" applyAlignment="1">
      <alignment horizontal="center" vertical="center"/>
    </xf>
    <xf numFmtId="0" fontId="714" fillId="0" borderId="0" xfId="0" applyFont="1" applyAlignment="1">
      <alignment horizontal="center" vertical="center" wrapText="1"/>
    </xf>
    <xf numFmtId="4" fontId="721" fillId="0" borderId="0" xfId="0" applyNumberFormat="1" applyFont="1" applyAlignment="1">
      <alignment horizontal="center" vertical="center"/>
    </xf>
    <xf numFmtId="164" fontId="722" fillId="0" borderId="0" xfId="0" applyNumberFormat="1" applyFont="1" applyAlignment="1">
      <alignment horizontal="center" vertical="center"/>
    </xf>
    <xf numFmtId="4" fontId="723" fillId="0" borderId="0" xfId="0" applyNumberFormat="1" applyFont="1" applyAlignment="1">
      <alignment horizontal="center" vertical="center"/>
    </xf>
    <xf numFmtId="164" fontId="724" fillId="0" borderId="0" xfId="0" applyNumberFormat="1" applyFont="1" applyAlignment="1">
      <alignment horizontal="center" vertical="center"/>
    </xf>
    <xf numFmtId="4" fontId="725" fillId="0" borderId="0" xfId="0" applyNumberFormat="1" applyFont="1" applyAlignment="1">
      <alignment horizontal="center" vertical="center"/>
    </xf>
    <xf numFmtId="164" fontId="726" fillId="0" borderId="0" xfId="0" applyNumberFormat="1" applyFont="1" applyAlignment="1">
      <alignment horizontal="center" vertical="center"/>
    </xf>
    <xf numFmtId="4" fontId="727" fillId="0" borderId="0" xfId="0" applyNumberFormat="1" applyFont="1" applyAlignment="1">
      <alignment horizontal="center" vertical="center"/>
    </xf>
    <xf numFmtId="164" fontId="728" fillId="0" borderId="0" xfId="0" applyNumberFormat="1" applyFont="1" applyAlignment="1">
      <alignment horizontal="center" vertical="center"/>
    </xf>
    <xf numFmtId="4" fontId="729" fillId="0" borderId="0" xfId="0" applyNumberFormat="1" applyFont="1" applyAlignment="1">
      <alignment horizontal="center" vertical="center"/>
    </xf>
    <xf numFmtId="164" fontId="730" fillId="0" borderId="0" xfId="0" applyNumberFormat="1" applyFont="1" applyAlignment="1">
      <alignment horizontal="center" vertical="center"/>
    </xf>
    <xf numFmtId="0" fontId="731" fillId="0" borderId="0" xfId="0" applyFont="1" applyAlignment="1">
      <alignment horizontal="center" vertical="center" wrapText="1"/>
    </xf>
    <xf numFmtId="4" fontId="738" fillId="0" borderId="0" xfId="0" applyNumberFormat="1" applyFont="1" applyAlignment="1">
      <alignment horizontal="center" vertical="center"/>
    </xf>
    <xf numFmtId="164" fontId="739" fillId="0" borderId="0" xfId="0" applyNumberFormat="1" applyFont="1" applyAlignment="1">
      <alignment horizontal="center" vertical="center"/>
    </xf>
    <xf numFmtId="4" fontId="740" fillId="0" borderId="0" xfId="0" applyNumberFormat="1" applyFont="1" applyAlignment="1">
      <alignment horizontal="center" vertical="center"/>
    </xf>
    <xf numFmtId="164" fontId="741" fillId="0" borderId="0" xfId="0" applyNumberFormat="1" applyFont="1" applyAlignment="1">
      <alignment horizontal="center" vertical="center"/>
    </xf>
    <xf numFmtId="4" fontId="742" fillId="0" borderId="0" xfId="0" applyNumberFormat="1" applyFont="1" applyAlignment="1">
      <alignment horizontal="center" vertical="center"/>
    </xf>
    <xf numFmtId="164" fontId="743" fillId="0" borderId="0" xfId="0" applyNumberFormat="1" applyFont="1" applyAlignment="1">
      <alignment horizontal="center" vertical="center"/>
    </xf>
    <xf numFmtId="4" fontId="744" fillId="0" borderId="0" xfId="0" applyNumberFormat="1" applyFont="1" applyAlignment="1">
      <alignment horizontal="center" vertical="center"/>
    </xf>
    <xf numFmtId="164" fontId="745" fillId="0" borderId="0" xfId="0" applyNumberFormat="1" applyFont="1" applyAlignment="1">
      <alignment horizontal="center" vertical="center"/>
    </xf>
    <xf numFmtId="4" fontId="746" fillId="0" borderId="0" xfId="0" applyNumberFormat="1" applyFont="1" applyAlignment="1">
      <alignment horizontal="center" vertical="center"/>
    </xf>
    <xf numFmtId="164" fontId="747" fillId="0" borderId="0" xfId="0" applyNumberFormat="1" applyFont="1" applyAlignment="1">
      <alignment horizontal="center" vertical="center"/>
    </xf>
    <xf numFmtId="0" fontId="748" fillId="0" borderId="0" xfId="0" applyFont="1" applyAlignment="1">
      <alignment horizontal="center" vertical="center" wrapText="1"/>
    </xf>
    <xf numFmtId="4" fontId="755" fillId="0" borderId="0" xfId="0" applyNumberFormat="1" applyFont="1" applyAlignment="1">
      <alignment horizontal="center" vertical="center"/>
    </xf>
    <xf numFmtId="164" fontId="756" fillId="0" borderId="0" xfId="0" applyNumberFormat="1" applyFont="1" applyAlignment="1">
      <alignment horizontal="center" vertical="center"/>
    </xf>
    <xf numFmtId="4" fontId="757" fillId="0" borderId="0" xfId="0" applyNumberFormat="1" applyFont="1" applyAlignment="1">
      <alignment horizontal="center" vertical="center"/>
    </xf>
    <xf numFmtId="164" fontId="758" fillId="0" borderId="0" xfId="0" applyNumberFormat="1" applyFont="1" applyAlignment="1">
      <alignment horizontal="center" vertical="center"/>
    </xf>
    <xf numFmtId="4" fontId="759" fillId="0" borderId="0" xfId="0" applyNumberFormat="1" applyFont="1" applyAlignment="1">
      <alignment horizontal="center" vertical="center"/>
    </xf>
    <xf numFmtId="164" fontId="760" fillId="0" borderId="0" xfId="0" applyNumberFormat="1" applyFont="1" applyAlignment="1">
      <alignment horizontal="center" vertical="center"/>
    </xf>
    <xf numFmtId="4" fontId="761" fillId="0" borderId="0" xfId="0" applyNumberFormat="1" applyFont="1" applyAlignment="1">
      <alignment horizontal="center" vertical="center"/>
    </xf>
    <xf numFmtId="164" fontId="762" fillId="0" borderId="0" xfId="0" applyNumberFormat="1" applyFont="1" applyAlignment="1">
      <alignment horizontal="center" vertical="center"/>
    </xf>
    <xf numFmtId="4" fontId="763" fillId="0" borderId="0" xfId="0" applyNumberFormat="1" applyFont="1" applyAlignment="1">
      <alignment horizontal="center" vertical="center"/>
    </xf>
    <xf numFmtId="164" fontId="764" fillId="0" borderId="0" xfId="0" applyNumberFormat="1" applyFont="1" applyAlignment="1">
      <alignment horizontal="center" vertical="center"/>
    </xf>
    <xf numFmtId="0" fontId="765" fillId="0" borderId="0" xfId="0" applyFont="1" applyAlignment="1">
      <alignment horizontal="center" vertical="center" wrapText="1"/>
    </xf>
    <xf numFmtId="4" fontId="772" fillId="0" borderId="0" xfId="0" applyNumberFormat="1" applyFont="1" applyAlignment="1">
      <alignment horizontal="center" vertical="center"/>
    </xf>
    <xf numFmtId="164" fontId="773" fillId="0" borderId="0" xfId="0" applyNumberFormat="1" applyFont="1" applyAlignment="1">
      <alignment horizontal="center" vertical="center"/>
    </xf>
    <xf numFmtId="4" fontId="774" fillId="0" borderId="0" xfId="0" applyNumberFormat="1" applyFont="1" applyAlignment="1">
      <alignment horizontal="center" vertical="center"/>
    </xf>
    <xf numFmtId="164" fontId="775" fillId="0" borderId="0" xfId="0" applyNumberFormat="1" applyFont="1" applyAlignment="1">
      <alignment horizontal="center" vertical="center"/>
    </xf>
    <xf numFmtId="4" fontId="776" fillId="0" borderId="0" xfId="0" applyNumberFormat="1" applyFont="1" applyAlignment="1">
      <alignment horizontal="center" vertical="center"/>
    </xf>
    <xf numFmtId="164" fontId="777" fillId="0" borderId="0" xfId="0" applyNumberFormat="1" applyFont="1" applyAlignment="1">
      <alignment horizontal="center" vertical="center"/>
    </xf>
    <xf numFmtId="4" fontId="778" fillId="0" borderId="0" xfId="0" applyNumberFormat="1" applyFont="1" applyAlignment="1">
      <alignment horizontal="center" vertical="center"/>
    </xf>
    <xf numFmtId="164" fontId="779" fillId="0" borderId="0" xfId="0" applyNumberFormat="1" applyFont="1" applyAlignment="1">
      <alignment horizontal="center" vertical="center"/>
    </xf>
    <xf numFmtId="4" fontId="780" fillId="0" borderId="0" xfId="0" applyNumberFormat="1" applyFont="1" applyAlignment="1">
      <alignment horizontal="center" vertical="center"/>
    </xf>
    <xf numFmtId="164" fontId="781" fillId="0" borderId="0" xfId="0" applyNumberFormat="1" applyFont="1" applyAlignment="1">
      <alignment horizontal="center" vertical="center"/>
    </xf>
    <xf numFmtId="0" fontId="782" fillId="3" borderId="1" xfId="0" applyNumberFormat="1" applyFont="1" applyFill="1" applyBorder="1" applyAlignment="1">
      <alignment horizontal="center" vertical="center" wrapText="1"/>
    </xf>
    <xf numFmtId="164" fontId="782" fillId="3" borderId="1" xfId="0" applyNumberFormat="1" applyFont="1" applyFill="1" applyBorder="1" applyAlignment="1">
      <alignment horizontal="center" vertical="center" wrapText="1"/>
    </xf>
    <xf numFmtId="0" fontId="783" fillId="0" borderId="0" xfId="0" applyFont="1" applyAlignment="1">
      <alignment horizontal="center" vertical="center" wrapText="1"/>
    </xf>
    <xf numFmtId="4" fontId="790" fillId="0" borderId="0" xfId="0" applyNumberFormat="1" applyFont="1" applyAlignment="1">
      <alignment horizontal="center" vertical="center"/>
    </xf>
    <xf numFmtId="164" fontId="791" fillId="0" borderId="0" xfId="0" applyNumberFormat="1" applyFont="1" applyAlignment="1">
      <alignment horizontal="center" vertical="center"/>
    </xf>
    <xf numFmtId="4" fontId="792" fillId="0" borderId="0" xfId="0" applyNumberFormat="1" applyFont="1" applyAlignment="1">
      <alignment horizontal="center" vertical="center"/>
    </xf>
    <xf numFmtId="164" fontId="793" fillId="0" borderId="0" xfId="0" applyNumberFormat="1" applyFont="1" applyAlignment="1">
      <alignment horizontal="center" vertical="center"/>
    </xf>
    <xf numFmtId="4" fontId="794" fillId="0" borderId="0" xfId="0" applyNumberFormat="1" applyFont="1" applyAlignment="1">
      <alignment horizontal="center" vertical="center"/>
    </xf>
    <xf numFmtId="164" fontId="795" fillId="0" borderId="0" xfId="0" applyNumberFormat="1" applyFont="1" applyAlignment="1">
      <alignment horizontal="center" vertical="center"/>
    </xf>
    <xf numFmtId="4" fontId="796" fillId="0" borderId="0" xfId="0" applyNumberFormat="1" applyFont="1" applyAlignment="1">
      <alignment horizontal="center" vertical="center"/>
    </xf>
    <xf numFmtId="164" fontId="797" fillId="0" borderId="0" xfId="0" applyNumberFormat="1" applyFont="1" applyAlignment="1">
      <alignment horizontal="center" vertical="center"/>
    </xf>
    <xf numFmtId="4" fontId="798" fillId="0" borderId="0" xfId="0" applyNumberFormat="1" applyFont="1" applyAlignment="1">
      <alignment horizontal="center" vertical="center"/>
    </xf>
    <xf numFmtId="164" fontId="799" fillId="0" borderId="0" xfId="0" applyNumberFormat="1" applyFont="1" applyAlignment="1">
      <alignment horizontal="center" vertical="center"/>
    </xf>
    <xf numFmtId="0" fontId="800" fillId="0" borderId="0" xfId="0" applyFont="1" applyAlignment="1">
      <alignment horizontal="center" vertical="center" wrapText="1"/>
    </xf>
    <xf numFmtId="4" fontId="807" fillId="0" borderId="0" xfId="0" applyNumberFormat="1" applyFont="1" applyAlignment="1">
      <alignment horizontal="center" vertical="center"/>
    </xf>
    <xf numFmtId="164" fontId="808" fillId="0" borderId="0" xfId="0" applyNumberFormat="1" applyFont="1" applyAlignment="1">
      <alignment horizontal="center" vertical="center"/>
    </xf>
    <xf numFmtId="4" fontId="809" fillId="0" borderId="0" xfId="0" applyNumberFormat="1" applyFont="1" applyAlignment="1">
      <alignment horizontal="center" vertical="center"/>
    </xf>
    <xf numFmtId="164" fontId="810" fillId="0" borderId="0" xfId="0" applyNumberFormat="1" applyFont="1" applyAlignment="1">
      <alignment horizontal="center" vertical="center"/>
    </xf>
    <xf numFmtId="4" fontId="811" fillId="0" borderId="0" xfId="0" applyNumberFormat="1" applyFont="1" applyAlignment="1">
      <alignment horizontal="center" vertical="center"/>
    </xf>
    <xf numFmtId="164" fontId="812" fillId="0" borderId="0" xfId="0" applyNumberFormat="1" applyFont="1" applyAlignment="1">
      <alignment horizontal="center" vertical="center"/>
    </xf>
    <xf numFmtId="4" fontId="813" fillId="0" borderId="0" xfId="0" applyNumberFormat="1" applyFont="1" applyAlignment="1">
      <alignment horizontal="center" vertical="center"/>
    </xf>
    <xf numFmtId="164" fontId="814" fillId="0" borderId="0" xfId="0" applyNumberFormat="1" applyFont="1" applyAlignment="1">
      <alignment horizontal="center" vertical="center"/>
    </xf>
    <xf numFmtId="4" fontId="815" fillId="0" borderId="0" xfId="0" applyNumberFormat="1" applyFont="1" applyAlignment="1">
      <alignment horizontal="center" vertical="center"/>
    </xf>
    <xf numFmtId="164" fontId="816" fillId="0" borderId="0" xfId="0" applyNumberFormat="1" applyFont="1" applyAlignment="1">
      <alignment horizontal="center" vertical="center"/>
    </xf>
    <xf numFmtId="0" fontId="817" fillId="0" borderId="0" xfId="0" applyFont="1" applyAlignment="1">
      <alignment horizontal="center" vertical="center" wrapText="1"/>
    </xf>
    <xf numFmtId="4" fontId="824" fillId="0" borderId="0" xfId="0" applyNumberFormat="1" applyFont="1" applyAlignment="1">
      <alignment horizontal="center" vertical="center"/>
    </xf>
    <xf numFmtId="164" fontId="825" fillId="0" borderId="0" xfId="0" applyNumberFormat="1" applyFont="1" applyAlignment="1">
      <alignment horizontal="center" vertical="center"/>
    </xf>
    <xf numFmtId="4" fontId="826" fillId="0" borderId="0" xfId="0" applyNumberFormat="1" applyFont="1" applyAlignment="1">
      <alignment horizontal="center" vertical="center"/>
    </xf>
    <xf numFmtId="164" fontId="827" fillId="0" borderId="0" xfId="0" applyNumberFormat="1" applyFont="1" applyAlignment="1">
      <alignment horizontal="center" vertical="center"/>
    </xf>
    <xf numFmtId="4" fontId="828" fillId="0" borderId="0" xfId="0" applyNumberFormat="1" applyFont="1" applyAlignment="1">
      <alignment horizontal="center" vertical="center"/>
    </xf>
    <xf numFmtId="164" fontId="829" fillId="0" borderId="0" xfId="0" applyNumberFormat="1" applyFont="1" applyAlignment="1">
      <alignment horizontal="center" vertical="center"/>
    </xf>
    <xf numFmtId="4" fontId="830" fillId="0" borderId="0" xfId="0" applyNumberFormat="1" applyFont="1" applyAlignment="1">
      <alignment horizontal="center" vertical="center"/>
    </xf>
    <xf numFmtId="164" fontId="831" fillId="0" borderId="0" xfId="0" applyNumberFormat="1" applyFont="1" applyAlignment="1">
      <alignment horizontal="center" vertical="center"/>
    </xf>
    <xf numFmtId="4" fontId="832" fillId="0" borderId="0" xfId="0" applyNumberFormat="1" applyFont="1" applyAlignment="1">
      <alignment horizontal="center" vertical="center"/>
    </xf>
    <xf numFmtId="164" fontId="833" fillId="0" borderId="0" xfId="0" applyNumberFormat="1" applyFont="1" applyAlignment="1">
      <alignment horizontal="center" vertical="center"/>
    </xf>
    <xf numFmtId="0" fontId="834" fillId="0" borderId="0" xfId="0" applyFont="1" applyAlignment="1">
      <alignment horizontal="center" vertical="center" wrapText="1"/>
    </xf>
    <xf numFmtId="4" fontId="841" fillId="0" borderId="0" xfId="0" applyNumberFormat="1" applyFont="1" applyAlignment="1">
      <alignment horizontal="center" vertical="center"/>
    </xf>
    <xf numFmtId="164" fontId="842" fillId="0" borderId="0" xfId="0" applyNumberFormat="1" applyFont="1" applyAlignment="1">
      <alignment horizontal="center" vertical="center"/>
    </xf>
    <xf numFmtId="4" fontId="843" fillId="0" borderId="0" xfId="0" applyNumberFormat="1" applyFont="1" applyAlignment="1">
      <alignment horizontal="center" vertical="center"/>
    </xf>
    <xf numFmtId="164" fontId="844" fillId="0" borderId="0" xfId="0" applyNumberFormat="1" applyFont="1" applyAlignment="1">
      <alignment horizontal="center" vertical="center"/>
    </xf>
    <xf numFmtId="4" fontId="845" fillId="0" borderId="0" xfId="0" applyNumberFormat="1" applyFont="1" applyAlignment="1">
      <alignment horizontal="center" vertical="center"/>
    </xf>
    <xf numFmtId="164" fontId="846" fillId="0" borderId="0" xfId="0" applyNumberFormat="1" applyFont="1" applyAlignment="1">
      <alignment horizontal="center" vertical="center"/>
    </xf>
    <xf numFmtId="4" fontId="847" fillId="0" borderId="0" xfId="0" applyNumberFormat="1" applyFont="1" applyAlignment="1">
      <alignment horizontal="center" vertical="center"/>
    </xf>
    <xf numFmtId="164" fontId="848" fillId="0" borderId="0" xfId="0" applyNumberFormat="1" applyFont="1" applyAlignment="1">
      <alignment horizontal="center" vertical="center"/>
    </xf>
    <xf numFmtId="4" fontId="849" fillId="0" borderId="0" xfId="0" applyNumberFormat="1" applyFont="1" applyAlignment="1">
      <alignment horizontal="center" vertical="center"/>
    </xf>
    <xf numFmtId="164" fontId="850" fillId="0" borderId="0" xfId="0" applyNumberFormat="1" applyFont="1" applyAlignment="1">
      <alignment horizontal="center" vertical="center"/>
    </xf>
    <xf numFmtId="0" fontId="851" fillId="0" borderId="0" xfId="0" applyFont="1" applyAlignment="1">
      <alignment horizontal="center" vertical="center" wrapText="1"/>
    </xf>
    <xf numFmtId="4" fontId="858" fillId="0" borderId="0" xfId="0" applyNumberFormat="1" applyFont="1" applyAlignment="1">
      <alignment horizontal="center" vertical="center"/>
    </xf>
    <xf numFmtId="164" fontId="859" fillId="0" borderId="0" xfId="0" applyNumberFormat="1" applyFont="1" applyAlignment="1">
      <alignment horizontal="center" vertical="center"/>
    </xf>
    <xf numFmtId="4" fontId="860" fillId="0" borderId="0" xfId="0" applyNumberFormat="1" applyFont="1" applyAlignment="1">
      <alignment horizontal="center" vertical="center"/>
    </xf>
    <xf numFmtId="164" fontId="861" fillId="0" borderId="0" xfId="0" applyNumberFormat="1" applyFont="1" applyAlignment="1">
      <alignment horizontal="center" vertical="center"/>
    </xf>
    <xf numFmtId="4" fontId="862" fillId="0" borderId="0" xfId="0" applyNumberFormat="1" applyFont="1" applyAlignment="1">
      <alignment horizontal="center" vertical="center"/>
    </xf>
    <xf numFmtId="164" fontId="863" fillId="0" borderId="0" xfId="0" applyNumberFormat="1" applyFont="1" applyAlignment="1">
      <alignment horizontal="center" vertical="center"/>
    </xf>
    <xf numFmtId="4" fontId="864" fillId="0" borderId="0" xfId="0" applyNumberFormat="1" applyFont="1" applyAlignment="1">
      <alignment horizontal="center" vertical="center"/>
    </xf>
    <xf numFmtId="164" fontId="865" fillId="0" borderId="0" xfId="0" applyNumberFormat="1" applyFont="1" applyAlignment="1">
      <alignment horizontal="center" vertical="center"/>
    </xf>
    <xf numFmtId="4" fontId="866" fillId="0" borderId="0" xfId="0" applyNumberFormat="1" applyFont="1" applyAlignment="1">
      <alignment horizontal="center" vertical="center"/>
    </xf>
    <xf numFmtId="164" fontId="867" fillId="0" borderId="0" xfId="0" applyNumberFormat="1" applyFont="1" applyAlignment="1">
      <alignment horizontal="center" vertical="center"/>
    </xf>
    <xf numFmtId="0" fontId="868" fillId="0" borderId="0" xfId="0" applyFont="1" applyAlignment="1">
      <alignment horizontal="center" vertical="center" wrapText="1"/>
    </xf>
    <xf numFmtId="4" fontId="875" fillId="0" borderId="0" xfId="0" applyNumberFormat="1" applyFont="1" applyAlignment="1">
      <alignment horizontal="center" vertical="center"/>
    </xf>
    <xf numFmtId="164" fontId="876" fillId="0" borderId="0" xfId="0" applyNumberFormat="1" applyFont="1" applyAlignment="1">
      <alignment horizontal="center" vertical="center"/>
    </xf>
    <xf numFmtId="4" fontId="877" fillId="0" borderId="0" xfId="0" applyNumberFormat="1" applyFont="1" applyAlignment="1">
      <alignment horizontal="center" vertical="center"/>
    </xf>
    <xf numFmtId="164" fontId="878" fillId="0" borderId="0" xfId="0" applyNumberFormat="1" applyFont="1" applyAlignment="1">
      <alignment horizontal="center" vertical="center"/>
    </xf>
    <xf numFmtId="4" fontId="879" fillId="0" borderId="0" xfId="0" applyNumberFormat="1" applyFont="1" applyAlignment="1">
      <alignment horizontal="center" vertical="center"/>
    </xf>
    <xf numFmtId="164" fontId="880" fillId="0" borderId="0" xfId="0" applyNumberFormat="1" applyFont="1" applyAlignment="1">
      <alignment horizontal="center" vertical="center"/>
    </xf>
    <xf numFmtId="4" fontId="881" fillId="0" borderId="0" xfId="0" applyNumberFormat="1" applyFont="1" applyAlignment="1">
      <alignment horizontal="center" vertical="center"/>
    </xf>
    <xf numFmtId="164" fontId="882" fillId="0" borderId="0" xfId="0" applyNumberFormat="1" applyFont="1" applyAlignment="1">
      <alignment horizontal="center" vertical="center"/>
    </xf>
    <xf numFmtId="4" fontId="883" fillId="0" borderId="0" xfId="0" applyNumberFormat="1" applyFont="1" applyAlignment="1">
      <alignment horizontal="center" vertical="center"/>
    </xf>
    <xf numFmtId="164" fontId="884" fillId="0" borderId="0" xfId="0" applyNumberFormat="1" applyFont="1" applyAlignment="1">
      <alignment horizontal="center" vertical="center"/>
    </xf>
    <xf numFmtId="0" fontId="885" fillId="0" borderId="0" xfId="0" applyFont="1" applyAlignment="1">
      <alignment horizontal="center" vertical="center" wrapText="1"/>
    </xf>
    <xf numFmtId="4" fontId="892" fillId="0" borderId="0" xfId="0" applyNumberFormat="1" applyFont="1" applyAlignment="1">
      <alignment horizontal="center" vertical="center"/>
    </xf>
    <xf numFmtId="164" fontId="893" fillId="0" borderId="0" xfId="0" applyNumberFormat="1" applyFont="1" applyAlignment="1">
      <alignment horizontal="center" vertical="center"/>
    </xf>
    <xf numFmtId="4" fontId="894" fillId="0" borderId="0" xfId="0" applyNumberFormat="1" applyFont="1" applyAlignment="1">
      <alignment horizontal="center" vertical="center"/>
    </xf>
    <xf numFmtId="164" fontId="895" fillId="0" borderId="0" xfId="0" applyNumberFormat="1" applyFont="1" applyAlignment="1">
      <alignment horizontal="center" vertical="center"/>
    </xf>
    <xf numFmtId="4" fontId="896" fillId="0" borderId="0" xfId="0" applyNumberFormat="1" applyFont="1" applyAlignment="1">
      <alignment horizontal="center" vertical="center"/>
    </xf>
    <xf numFmtId="164" fontId="897" fillId="0" borderId="0" xfId="0" applyNumberFormat="1" applyFont="1" applyAlignment="1">
      <alignment horizontal="center" vertical="center"/>
    </xf>
    <xf numFmtId="4" fontId="898" fillId="0" borderId="0" xfId="0" applyNumberFormat="1" applyFont="1" applyAlignment="1">
      <alignment horizontal="center" vertical="center"/>
    </xf>
    <xf numFmtId="164" fontId="899" fillId="0" borderId="0" xfId="0" applyNumberFormat="1" applyFont="1" applyAlignment="1">
      <alignment horizontal="center" vertical="center"/>
    </xf>
    <xf numFmtId="4" fontId="900" fillId="0" borderId="0" xfId="0" applyNumberFormat="1" applyFont="1" applyAlignment="1">
      <alignment horizontal="center" vertical="center"/>
    </xf>
    <xf numFmtId="164" fontId="901" fillId="0" borderId="0" xfId="0" applyNumberFormat="1" applyFont="1" applyAlignment="1">
      <alignment horizontal="center" vertical="center"/>
    </xf>
    <xf numFmtId="0" fontId="902" fillId="0" borderId="0" xfId="0" applyFont="1" applyAlignment="1">
      <alignment horizontal="center" vertical="center" wrapText="1"/>
    </xf>
    <xf numFmtId="4" fontId="909" fillId="0" borderId="0" xfId="0" applyNumberFormat="1" applyFont="1" applyAlignment="1">
      <alignment horizontal="center" vertical="center"/>
    </xf>
    <xf numFmtId="164" fontId="910" fillId="0" borderId="0" xfId="0" applyNumberFormat="1" applyFont="1" applyAlignment="1">
      <alignment horizontal="center" vertical="center"/>
    </xf>
    <xf numFmtId="4" fontId="911" fillId="0" borderId="0" xfId="0" applyNumberFormat="1" applyFont="1" applyAlignment="1">
      <alignment horizontal="center" vertical="center"/>
    </xf>
    <xf numFmtId="164" fontId="912" fillId="0" borderId="0" xfId="0" applyNumberFormat="1" applyFont="1" applyAlignment="1">
      <alignment horizontal="center" vertical="center"/>
    </xf>
    <xf numFmtId="4" fontId="913" fillId="0" borderId="0" xfId="0" applyNumberFormat="1" applyFont="1" applyAlignment="1">
      <alignment horizontal="center" vertical="center"/>
    </xf>
    <xf numFmtId="164" fontId="914" fillId="0" borderId="0" xfId="0" applyNumberFormat="1" applyFont="1" applyAlignment="1">
      <alignment horizontal="center" vertical="center"/>
    </xf>
    <xf numFmtId="4" fontId="915" fillId="0" borderId="0" xfId="0" applyNumberFormat="1" applyFont="1" applyAlignment="1">
      <alignment horizontal="center" vertical="center"/>
    </xf>
    <xf numFmtId="164" fontId="916" fillId="0" borderId="0" xfId="0" applyNumberFormat="1" applyFont="1" applyAlignment="1">
      <alignment horizontal="center" vertical="center"/>
    </xf>
    <xf numFmtId="4" fontId="917" fillId="0" borderId="0" xfId="0" applyNumberFormat="1" applyFont="1" applyAlignment="1">
      <alignment horizontal="center" vertical="center"/>
    </xf>
    <xf numFmtId="164" fontId="918" fillId="0" borderId="0" xfId="0" applyNumberFormat="1" applyFont="1" applyAlignment="1">
      <alignment horizontal="center" vertical="center"/>
    </xf>
    <xf numFmtId="0" fontId="919" fillId="0" borderId="0" xfId="0" applyFont="1" applyAlignment="1">
      <alignment horizontal="center" vertical="center" wrapText="1"/>
    </xf>
    <xf numFmtId="4" fontId="926" fillId="0" borderId="0" xfId="0" applyNumberFormat="1" applyFont="1" applyAlignment="1">
      <alignment horizontal="center" vertical="center"/>
    </xf>
    <xf numFmtId="164" fontId="927" fillId="0" borderId="0" xfId="0" applyNumberFormat="1" applyFont="1" applyAlignment="1">
      <alignment horizontal="center" vertical="center"/>
    </xf>
    <xf numFmtId="4" fontId="928" fillId="0" borderId="0" xfId="0" applyNumberFormat="1" applyFont="1" applyAlignment="1">
      <alignment horizontal="center" vertical="center"/>
    </xf>
    <xf numFmtId="164" fontId="929" fillId="0" borderId="0" xfId="0" applyNumberFormat="1" applyFont="1" applyAlignment="1">
      <alignment horizontal="center" vertical="center"/>
    </xf>
    <xf numFmtId="4" fontId="930" fillId="0" borderId="0" xfId="0" applyNumberFormat="1" applyFont="1" applyAlignment="1">
      <alignment horizontal="center" vertical="center"/>
    </xf>
    <xf numFmtId="164" fontId="931" fillId="0" borderId="0" xfId="0" applyNumberFormat="1" applyFont="1" applyAlignment="1">
      <alignment horizontal="center" vertical="center"/>
    </xf>
    <xf numFmtId="4" fontId="932" fillId="0" borderId="0" xfId="0" applyNumberFormat="1" applyFont="1" applyAlignment="1">
      <alignment horizontal="center" vertical="center"/>
    </xf>
    <xf numFmtId="164" fontId="933" fillId="0" borderId="0" xfId="0" applyNumberFormat="1" applyFont="1" applyAlignment="1">
      <alignment horizontal="center" vertical="center"/>
    </xf>
    <xf numFmtId="4" fontId="934" fillId="0" borderId="0" xfId="0" applyNumberFormat="1" applyFont="1" applyAlignment="1">
      <alignment horizontal="center" vertical="center"/>
    </xf>
    <xf numFmtId="164" fontId="935" fillId="0" borderId="0" xfId="0" applyNumberFormat="1" applyFont="1" applyAlignment="1">
      <alignment horizontal="center" vertical="center"/>
    </xf>
    <xf numFmtId="0" fontId="936" fillId="0" borderId="0" xfId="0" applyFont="1" applyAlignment="1">
      <alignment horizontal="center" vertical="center" wrapText="1"/>
    </xf>
    <xf numFmtId="4" fontId="943" fillId="0" borderId="0" xfId="0" applyNumberFormat="1" applyFont="1" applyAlignment="1">
      <alignment horizontal="center" vertical="center"/>
    </xf>
    <xf numFmtId="164" fontId="944" fillId="0" borderId="0" xfId="0" applyNumberFormat="1" applyFont="1" applyAlignment="1">
      <alignment horizontal="center" vertical="center"/>
    </xf>
    <xf numFmtId="4" fontId="945" fillId="0" borderId="0" xfId="0" applyNumberFormat="1" applyFont="1" applyAlignment="1">
      <alignment horizontal="center" vertical="center"/>
    </xf>
    <xf numFmtId="164" fontId="946" fillId="0" borderId="0" xfId="0" applyNumberFormat="1" applyFont="1" applyAlignment="1">
      <alignment horizontal="center" vertical="center"/>
    </xf>
    <xf numFmtId="4" fontId="947" fillId="0" borderId="0" xfId="0" applyNumberFormat="1" applyFont="1" applyAlignment="1">
      <alignment horizontal="center" vertical="center"/>
    </xf>
    <xf numFmtId="164" fontId="948" fillId="0" borderId="0" xfId="0" applyNumberFormat="1" applyFont="1" applyAlignment="1">
      <alignment horizontal="center" vertical="center"/>
    </xf>
    <xf numFmtId="4" fontId="949" fillId="0" borderId="0" xfId="0" applyNumberFormat="1" applyFont="1" applyAlignment="1">
      <alignment horizontal="center" vertical="center"/>
    </xf>
    <xf numFmtId="164" fontId="950" fillId="0" borderId="0" xfId="0" applyNumberFormat="1" applyFont="1" applyAlignment="1">
      <alignment horizontal="center" vertical="center"/>
    </xf>
    <xf numFmtId="4" fontId="951" fillId="0" borderId="0" xfId="0" applyNumberFormat="1" applyFont="1" applyAlignment="1">
      <alignment horizontal="center" vertical="center"/>
    </xf>
    <xf numFmtId="164" fontId="952" fillId="0" borderId="0" xfId="0" applyNumberFormat="1" applyFont="1" applyAlignment="1">
      <alignment horizontal="center" vertical="center"/>
    </xf>
    <xf numFmtId="0" fontId="953" fillId="0" borderId="0" xfId="0" applyFont="1" applyAlignment="1">
      <alignment horizontal="center" vertical="center" wrapText="1"/>
    </xf>
    <xf numFmtId="4" fontId="960" fillId="0" borderId="0" xfId="0" applyNumberFormat="1" applyFont="1" applyAlignment="1">
      <alignment horizontal="center" vertical="center"/>
    </xf>
    <xf numFmtId="164" fontId="961" fillId="0" borderId="0" xfId="0" applyNumberFormat="1" applyFont="1" applyAlignment="1">
      <alignment horizontal="center" vertical="center"/>
    </xf>
    <xf numFmtId="4" fontId="962" fillId="0" borderId="0" xfId="0" applyNumberFormat="1" applyFont="1" applyAlignment="1">
      <alignment horizontal="center" vertical="center"/>
    </xf>
    <xf numFmtId="164" fontId="963" fillId="0" borderId="0" xfId="0" applyNumberFormat="1" applyFont="1" applyAlignment="1">
      <alignment horizontal="center" vertical="center"/>
    </xf>
    <xf numFmtId="4" fontId="964" fillId="0" borderId="0" xfId="0" applyNumberFormat="1" applyFont="1" applyAlignment="1">
      <alignment horizontal="center" vertical="center"/>
    </xf>
    <xf numFmtId="164" fontId="965" fillId="0" borderId="0" xfId="0" applyNumberFormat="1" applyFont="1" applyAlignment="1">
      <alignment horizontal="center" vertical="center"/>
    </xf>
    <xf numFmtId="4" fontId="966" fillId="0" borderId="0" xfId="0" applyNumberFormat="1" applyFont="1" applyAlignment="1">
      <alignment horizontal="center" vertical="center"/>
    </xf>
    <xf numFmtId="164" fontId="967" fillId="0" borderId="0" xfId="0" applyNumberFormat="1" applyFont="1" applyAlignment="1">
      <alignment horizontal="center" vertical="center"/>
    </xf>
    <xf numFmtId="4" fontId="968" fillId="0" borderId="0" xfId="0" applyNumberFormat="1" applyFont="1" applyAlignment="1">
      <alignment horizontal="center" vertical="center"/>
    </xf>
    <xf numFmtId="164" fontId="969" fillId="0" borderId="0" xfId="0" applyNumberFormat="1" applyFont="1" applyAlignment="1">
      <alignment horizontal="center" vertical="center"/>
    </xf>
    <xf numFmtId="0" fontId="970" fillId="0" borderId="0" xfId="0" applyFont="1" applyAlignment="1">
      <alignment horizontal="center" vertical="center" wrapText="1"/>
    </xf>
    <xf numFmtId="4" fontId="977" fillId="0" borderId="0" xfId="0" applyNumberFormat="1" applyFont="1" applyAlignment="1">
      <alignment horizontal="center" vertical="center"/>
    </xf>
    <xf numFmtId="164" fontId="978" fillId="0" borderId="0" xfId="0" applyNumberFormat="1" applyFont="1" applyAlignment="1">
      <alignment horizontal="center" vertical="center"/>
    </xf>
    <xf numFmtId="4" fontId="979" fillId="0" borderId="0" xfId="0" applyNumberFormat="1" applyFont="1" applyAlignment="1">
      <alignment horizontal="center" vertical="center"/>
    </xf>
    <xf numFmtId="164" fontId="980" fillId="0" borderId="0" xfId="0" applyNumberFormat="1" applyFont="1" applyAlignment="1">
      <alignment horizontal="center" vertical="center"/>
    </xf>
    <xf numFmtId="4" fontId="981" fillId="0" borderId="0" xfId="0" applyNumberFormat="1" applyFont="1" applyAlignment="1">
      <alignment horizontal="center" vertical="center"/>
    </xf>
    <xf numFmtId="164" fontId="982" fillId="0" borderId="0" xfId="0" applyNumberFormat="1" applyFont="1" applyAlignment="1">
      <alignment horizontal="center" vertical="center"/>
    </xf>
    <xf numFmtId="4" fontId="983" fillId="0" borderId="0" xfId="0" applyNumberFormat="1" applyFont="1" applyAlignment="1">
      <alignment horizontal="center" vertical="center"/>
    </xf>
    <xf numFmtId="164" fontId="984" fillId="0" borderId="0" xfId="0" applyNumberFormat="1" applyFont="1" applyAlignment="1">
      <alignment horizontal="center" vertical="center"/>
    </xf>
    <xf numFmtId="4" fontId="985" fillId="0" borderId="0" xfId="0" applyNumberFormat="1" applyFont="1" applyAlignment="1">
      <alignment horizontal="center" vertical="center"/>
    </xf>
    <xf numFmtId="164" fontId="986" fillId="0" borderId="0" xfId="0" applyNumberFormat="1" applyFont="1" applyAlignment="1">
      <alignment horizontal="center" vertical="center"/>
    </xf>
    <xf numFmtId="0" fontId="987" fillId="3" borderId="1" xfId="0" applyNumberFormat="1" applyFont="1" applyFill="1" applyBorder="1" applyAlignment="1">
      <alignment horizontal="center" vertical="center" wrapText="1"/>
    </xf>
    <xf numFmtId="164" fontId="987" fillId="3" borderId="1" xfId="0" applyNumberFormat="1" applyFont="1" applyFill="1" applyBorder="1" applyAlignment="1">
      <alignment horizontal="center" vertical="center" wrapText="1"/>
    </xf>
    <xf numFmtId="0" fontId="988" fillId="0" borderId="0" xfId="0" applyFont="1" applyAlignment="1">
      <alignment horizontal="center" vertical="center" wrapText="1"/>
    </xf>
    <xf numFmtId="4" fontId="995" fillId="0" borderId="0" xfId="0" applyNumberFormat="1" applyFont="1" applyAlignment="1">
      <alignment horizontal="center" vertical="center"/>
    </xf>
    <xf numFmtId="164" fontId="996" fillId="0" borderId="0" xfId="0" applyNumberFormat="1" applyFont="1" applyAlignment="1">
      <alignment horizontal="center" vertical="center"/>
    </xf>
    <xf numFmtId="4" fontId="997" fillId="0" borderId="0" xfId="0" applyNumberFormat="1" applyFont="1" applyAlignment="1">
      <alignment horizontal="center" vertical="center"/>
    </xf>
    <xf numFmtId="164" fontId="998" fillId="0" borderId="0" xfId="0" applyNumberFormat="1" applyFont="1" applyAlignment="1">
      <alignment horizontal="center" vertical="center"/>
    </xf>
    <xf numFmtId="4" fontId="999" fillId="0" borderId="0" xfId="0" applyNumberFormat="1" applyFont="1" applyAlignment="1">
      <alignment horizontal="center" vertical="center"/>
    </xf>
    <xf numFmtId="164" fontId="1000" fillId="0" borderId="0" xfId="0" applyNumberFormat="1" applyFont="1" applyAlignment="1">
      <alignment horizontal="center" vertical="center"/>
    </xf>
    <xf numFmtId="4" fontId="1001" fillId="0" borderId="0" xfId="0" applyNumberFormat="1" applyFont="1" applyAlignment="1">
      <alignment horizontal="center" vertical="center"/>
    </xf>
    <xf numFmtId="164" fontId="1002" fillId="0" borderId="0" xfId="0" applyNumberFormat="1" applyFont="1" applyAlignment="1">
      <alignment horizontal="center" vertical="center"/>
    </xf>
    <xf numFmtId="4" fontId="1003" fillId="0" borderId="0" xfId="0" applyNumberFormat="1" applyFont="1" applyAlignment="1">
      <alignment horizontal="center" vertical="center"/>
    </xf>
    <xf numFmtId="164" fontId="1004" fillId="0" borderId="0" xfId="0" applyNumberFormat="1" applyFont="1" applyAlignment="1">
      <alignment horizontal="center" vertical="center"/>
    </xf>
    <xf numFmtId="0" fontId="1005" fillId="3" borderId="1" xfId="0" applyNumberFormat="1" applyFont="1" applyFill="1" applyBorder="1" applyAlignment="1">
      <alignment horizontal="center" vertical="center" wrapText="1"/>
    </xf>
    <xf numFmtId="164" fontId="1005" fillId="3" borderId="1" xfId="0" applyNumberFormat="1" applyFont="1" applyFill="1" applyBorder="1" applyAlignment="1">
      <alignment horizontal="center" vertical="center" wrapText="1"/>
    </xf>
    <xf numFmtId="0" fontId="1006" fillId="0" borderId="0" xfId="0" applyFont="1" applyAlignment="1">
      <alignment horizontal="center" vertical="center" wrapText="1"/>
    </xf>
    <xf numFmtId="4" fontId="1013" fillId="0" borderId="0" xfId="0" applyNumberFormat="1" applyFont="1" applyAlignment="1">
      <alignment horizontal="center" vertical="center"/>
    </xf>
    <xf numFmtId="164" fontId="1014" fillId="0" borderId="0" xfId="0" applyNumberFormat="1" applyFont="1" applyAlignment="1">
      <alignment horizontal="center" vertical="center"/>
    </xf>
    <xf numFmtId="4" fontId="1015" fillId="0" borderId="0" xfId="0" applyNumberFormat="1" applyFont="1" applyAlignment="1">
      <alignment horizontal="center" vertical="center"/>
    </xf>
    <xf numFmtId="164" fontId="1016" fillId="0" borderId="0" xfId="0" applyNumberFormat="1" applyFont="1" applyAlignment="1">
      <alignment horizontal="center" vertical="center"/>
    </xf>
    <xf numFmtId="4" fontId="1017" fillId="0" borderId="0" xfId="0" applyNumberFormat="1" applyFont="1" applyAlignment="1">
      <alignment horizontal="center" vertical="center"/>
    </xf>
    <xf numFmtId="164" fontId="1018" fillId="0" borderId="0" xfId="0" applyNumberFormat="1" applyFont="1" applyAlignment="1">
      <alignment horizontal="center" vertical="center"/>
    </xf>
    <xf numFmtId="4" fontId="1019" fillId="0" borderId="0" xfId="0" applyNumberFormat="1" applyFont="1" applyAlignment="1">
      <alignment horizontal="center" vertical="center"/>
    </xf>
    <xf numFmtId="164" fontId="1020" fillId="0" borderId="0" xfId="0" applyNumberFormat="1" applyFont="1" applyAlignment="1">
      <alignment horizontal="center" vertical="center"/>
    </xf>
    <xf numFmtId="4" fontId="1021" fillId="0" borderId="0" xfId="0" applyNumberFormat="1" applyFont="1" applyAlignment="1">
      <alignment horizontal="center" vertical="center"/>
    </xf>
    <xf numFmtId="164" fontId="1022" fillId="0" borderId="0" xfId="0" applyNumberFormat="1" applyFont="1" applyAlignment="1">
      <alignment horizontal="center" vertical="center"/>
    </xf>
    <xf numFmtId="0" fontId="1023" fillId="0" borderId="0" xfId="0" applyFont="1" applyAlignment="1">
      <alignment horizontal="center" vertical="center" wrapText="1"/>
    </xf>
    <xf numFmtId="4" fontId="1030" fillId="0" borderId="0" xfId="0" applyNumberFormat="1" applyFont="1" applyAlignment="1">
      <alignment horizontal="center" vertical="center"/>
    </xf>
    <xf numFmtId="164" fontId="1031" fillId="0" borderId="0" xfId="0" applyNumberFormat="1" applyFont="1" applyAlignment="1">
      <alignment horizontal="center" vertical="center"/>
    </xf>
    <xf numFmtId="4" fontId="1032" fillId="0" borderId="0" xfId="0" applyNumberFormat="1" applyFont="1" applyAlignment="1">
      <alignment horizontal="center" vertical="center"/>
    </xf>
    <xf numFmtId="164" fontId="1033" fillId="0" borderId="0" xfId="0" applyNumberFormat="1" applyFont="1" applyAlignment="1">
      <alignment horizontal="center" vertical="center"/>
    </xf>
    <xf numFmtId="4" fontId="1034" fillId="0" borderId="0" xfId="0" applyNumberFormat="1" applyFont="1" applyAlignment="1">
      <alignment horizontal="center" vertical="center"/>
    </xf>
    <xf numFmtId="164" fontId="1035" fillId="0" borderId="0" xfId="0" applyNumberFormat="1" applyFont="1" applyAlignment="1">
      <alignment horizontal="center" vertical="center"/>
    </xf>
    <xf numFmtId="4" fontId="1036" fillId="0" borderId="0" xfId="0" applyNumberFormat="1" applyFont="1" applyAlignment="1">
      <alignment horizontal="center" vertical="center"/>
    </xf>
    <xf numFmtId="164" fontId="1037" fillId="0" borderId="0" xfId="0" applyNumberFormat="1" applyFont="1" applyAlignment="1">
      <alignment horizontal="center" vertical="center"/>
    </xf>
    <xf numFmtId="4" fontId="1038" fillId="0" borderId="0" xfId="0" applyNumberFormat="1" applyFont="1" applyAlignment="1">
      <alignment horizontal="center" vertical="center"/>
    </xf>
    <xf numFmtId="164" fontId="1039" fillId="0" borderId="0" xfId="0" applyNumberFormat="1" applyFont="1" applyAlignment="1">
      <alignment horizontal="center" vertical="center"/>
    </xf>
    <xf numFmtId="0" fontId="1040" fillId="0" borderId="0" xfId="0" applyFont="1" applyAlignment="1">
      <alignment horizontal="center" vertical="center" wrapText="1"/>
    </xf>
    <xf numFmtId="4" fontId="1047" fillId="0" borderId="0" xfId="0" applyNumberFormat="1" applyFont="1" applyAlignment="1">
      <alignment horizontal="center" vertical="center"/>
    </xf>
    <xf numFmtId="164" fontId="1048" fillId="0" borderId="0" xfId="0" applyNumberFormat="1" applyFont="1" applyAlignment="1">
      <alignment horizontal="center" vertical="center"/>
    </xf>
    <xf numFmtId="4" fontId="1049" fillId="0" borderId="0" xfId="0" applyNumberFormat="1" applyFont="1" applyAlignment="1">
      <alignment horizontal="center" vertical="center"/>
    </xf>
    <xf numFmtId="164" fontId="1050" fillId="0" borderId="0" xfId="0" applyNumberFormat="1" applyFont="1" applyAlignment="1">
      <alignment horizontal="center" vertical="center"/>
    </xf>
    <xf numFmtId="4" fontId="1051" fillId="0" borderId="0" xfId="0" applyNumberFormat="1" applyFont="1" applyAlignment="1">
      <alignment horizontal="center" vertical="center"/>
    </xf>
    <xf numFmtId="164" fontId="1052" fillId="0" borderId="0" xfId="0" applyNumberFormat="1" applyFont="1" applyAlignment="1">
      <alignment horizontal="center" vertical="center"/>
    </xf>
    <xf numFmtId="4" fontId="1053" fillId="0" borderId="0" xfId="0" applyNumberFormat="1" applyFont="1" applyAlignment="1">
      <alignment horizontal="center" vertical="center"/>
    </xf>
    <xf numFmtId="164" fontId="1054" fillId="0" borderId="0" xfId="0" applyNumberFormat="1" applyFont="1" applyAlignment="1">
      <alignment horizontal="center" vertical="center"/>
    </xf>
    <xf numFmtId="4" fontId="1055" fillId="0" borderId="0" xfId="0" applyNumberFormat="1" applyFont="1" applyAlignment="1">
      <alignment horizontal="center" vertical="center"/>
    </xf>
    <xf numFmtId="164" fontId="1056" fillId="0" borderId="0" xfId="0" applyNumberFormat="1" applyFont="1" applyAlignment="1">
      <alignment horizontal="center" vertical="center"/>
    </xf>
    <xf numFmtId="0" fontId="1057" fillId="0" borderId="0" xfId="0" applyFont="1" applyAlignment="1">
      <alignment horizontal="center" vertical="center" wrapText="1"/>
    </xf>
    <xf numFmtId="4" fontId="1064" fillId="0" borderId="0" xfId="0" applyNumberFormat="1" applyFont="1" applyAlignment="1">
      <alignment horizontal="center" vertical="center"/>
    </xf>
    <xf numFmtId="164" fontId="1065" fillId="0" borderId="0" xfId="0" applyNumberFormat="1" applyFont="1" applyAlignment="1">
      <alignment horizontal="center" vertical="center"/>
    </xf>
    <xf numFmtId="4" fontId="1066" fillId="0" borderId="0" xfId="0" applyNumberFormat="1" applyFont="1" applyAlignment="1">
      <alignment horizontal="center" vertical="center"/>
    </xf>
    <xf numFmtId="164" fontId="1067" fillId="0" borderId="0" xfId="0" applyNumberFormat="1" applyFont="1" applyAlignment="1">
      <alignment horizontal="center" vertical="center"/>
    </xf>
    <xf numFmtId="4" fontId="1068" fillId="0" borderId="0" xfId="0" applyNumberFormat="1" applyFont="1" applyAlignment="1">
      <alignment horizontal="center" vertical="center"/>
    </xf>
    <xf numFmtId="164" fontId="1069" fillId="0" borderId="0" xfId="0" applyNumberFormat="1" applyFont="1" applyAlignment="1">
      <alignment horizontal="center" vertical="center"/>
    </xf>
    <xf numFmtId="4" fontId="1070" fillId="0" borderId="0" xfId="0" applyNumberFormat="1" applyFont="1" applyAlignment="1">
      <alignment horizontal="center" vertical="center"/>
    </xf>
    <xf numFmtId="164" fontId="1071" fillId="0" borderId="0" xfId="0" applyNumberFormat="1" applyFont="1" applyAlignment="1">
      <alignment horizontal="center" vertical="center"/>
    </xf>
    <xf numFmtId="4" fontId="1072" fillId="0" borderId="0" xfId="0" applyNumberFormat="1" applyFont="1" applyAlignment="1">
      <alignment horizontal="center" vertical="center"/>
    </xf>
    <xf numFmtId="164" fontId="1073" fillId="0" borderId="0" xfId="0" applyNumberFormat="1" applyFont="1" applyAlignment="1">
      <alignment horizontal="center" vertical="center"/>
    </xf>
    <xf numFmtId="0" fontId="1074" fillId="0" borderId="0" xfId="0" applyFont="1" applyAlignment="1">
      <alignment horizontal="center" vertical="center" wrapText="1"/>
    </xf>
    <xf numFmtId="4" fontId="1081" fillId="0" borderId="0" xfId="0" applyNumberFormat="1" applyFont="1" applyAlignment="1">
      <alignment horizontal="center" vertical="center"/>
    </xf>
    <xf numFmtId="164" fontId="1082" fillId="0" borderId="0" xfId="0" applyNumberFormat="1" applyFont="1" applyAlignment="1">
      <alignment horizontal="center" vertical="center"/>
    </xf>
    <xf numFmtId="4" fontId="1083" fillId="0" borderId="0" xfId="0" applyNumberFormat="1" applyFont="1" applyAlignment="1">
      <alignment horizontal="center" vertical="center"/>
    </xf>
    <xf numFmtId="164" fontId="1084" fillId="0" borderId="0" xfId="0" applyNumberFormat="1" applyFont="1" applyAlignment="1">
      <alignment horizontal="center" vertical="center"/>
    </xf>
    <xf numFmtId="4" fontId="1085" fillId="0" borderId="0" xfId="0" applyNumberFormat="1" applyFont="1" applyAlignment="1">
      <alignment horizontal="center" vertical="center"/>
    </xf>
    <xf numFmtId="164" fontId="1086" fillId="0" borderId="0" xfId="0" applyNumberFormat="1" applyFont="1" applyAlignment="1">
      <alignment horizontal="center" vertical="center"/>
    </xf>
    <xf numFmtId="4" fontId="1087" fillId="0" borderId="0" xfId="0" applyNumberFormat="1" applyFont="1" applyAlignment="1">
      <alignment horizontal="center" vertical="center"/>
    </xf>
    <xf numFmtId="164" fontId="1088" fillId="0" borderId="0" xfId="0" applyNumberFormat="1" applyFont="1" applyAlignment="1">
      <alignment horizontal="center" vertical="center"/>
    </xf>
    <xf numFmtId="4" fontId="1089" fillId="0" borderId="0" xfId="0" applyNumberFormat="1" applyFont="1" applyAlignment="1">
      <alignment horizontal="center" vertical="center"/>
    </xf>
    <xf numFmtId="164" fontId="1090" fillId="0" borderId="0" xfId="0" applyNumberFormat="1" applyFont="1" applyAlignment="1">
      <alignment horizontal="center" vertical="center"/>
    </xf>
    <xf numFmtId="0" fontId="1091" fillId="0" borderId="0" xfId="0" applyFont="1" applyAlignment="1">
      <alignment horizontal="center" vertical="center" wrapText="1"/>
    </xf>
    <xf numFmtId="4" fontId="1098" fillId="0" borderId="0" xfId="0" applyNumberFormat="1" applyFont="1" applyAlignment="1">
      <alignment horizontal="center" vertical="center"/>
    </xf>
    <xf numFmtId="164" fontId="1099" fillId="0" borderId="0" xfId="0" applyNumberFormat="1" applyFont="1" applyAlignment="1">
      <alignment horizontal="center" vertical="center"/>
    </xf>
    <xf numFmtId="4" fontId="1100" fillId="0" borderId="0" xfId="0" applyNumberFormat="1" applyFont="1" applyAlignment="1">
      <alignment horizontal="center" vertical="center"/>
    </xf>
    <xf numFmtId="164" fontId="1101" fillId="0" borderId="0" xfId="0" applyNumberFormat="1" applyFont="1" applyAlignment="1">
      <alignment horizontal="center" vertical="center"/>
    </xf>
    <xf numFmtId="4" fontId="1102" fillId="0" borderId="0" xfId="0" applyNumberFormat="1" applyFont="1" applyAlignment="1">
      <alignment horizontal="center" vertical="center"/>
    </xf>
    <xf numFmtId="164" fontId="1103" fillId="0" borderId="0" xfId="0" applyNumberFormat="1" applyFont="1" applyAlignment="1">
      <alignment horizontal="center" vertical="center"/>
    </xf>
    <xf numFmtId="4" fontId="1104" fillId="0" borderId="0" xfId="0" applyNumberFormat="1" applyFont="1" applyAlignment="1">
      <alignment horizontal="center" vertical="center"/>
    </xf>
    <xf numFmtId="164" fontId="1105" fillId="0" borderId="0" xfId="0" applyNumberFormat="1" applyFont="1" applyAlignment="1">
      <alignment horizontal="center" vertical="center"/>
    </xf>
    <xf numFmtId="4" fontId="1106" fillId="0" borderId="0" xfId="0" applyNumberFormat="1" applyFont="1" applyAlignment="1">
      <alignment horizontal="center" vertical="center"/>
    </xf>
    <xf numFmtId="164" fontId="1107" fillId="0" borderId="0" xfId="0" applyNumberFormat="1" applyFont="1" applyAlignment="1">
      <alignment horizontal="center" vertical="center"/>
    </xf>
    <xf numFmtId="0" fontId="1108" fillId="0" borderId="0" xfId="0" applyFont="1" applyAlignment="1">
      <alignment horizontal="center" vertical="center" wrapText="1"/>
    </xf>
    <xf numFmtId="4" fontId="1115" fillId="0" borderId="0" xfId="0" applyNumberFormat="1" applyFont="1" applyAlignment="1">
      <alignment horizontal="center" vertical="center"/>
    </xf>
    <xf numFmtId="164" fontId="1116" fillId="0" borderId="0" xfId="0" applyNumberFormat="1" applyFont="1" applyAlignment="1">
      <alignment horizontal="center" vertical="center"/>
    </xf>
    <xf numFmtId="4" fontId="1117" fillId="0" borderId="0" xfId="0" applyNumberFormat="1" applyFont="1" applyAlignment="1">
      <alignment horizontal="center" vertical="center"/>
    </xf>
    <xf numFmtId="164" fontId="1118" fillId="0" borderId="0" xfId="0" applyNumberFormat="1" applyFont="1" applyAlignment="1">
      <alignment horizontal="center" vertical="center"/>
    </xf>
    <xf numFmtId="4" fontId="1119" fillId="0" borderId="0" xfId="0" applyNumberFormat="1" applyFont="1" applyAlignment="1">
      <alignment horizontal="center" vertical="center"/>
    </xf>
    <xf numFmtId="164" fontId="1120" fillId="0" borderId="0" xfId="0" applyNumberFormat="1" applyFont="1" applyAlignment="1">
      <alignment horizontal="center" vertical="center"/>
    </xf>
    <xf numFmtId="4" fontId="1121" fillId="0" borderId="0" xfId="0" applyNumberFormat="1" applyFont="1" applyAlignment="1">
      <alignment horizontal="center" vertical="center"/>
    </xf>
    <xf numFmtId="164" fontId="1122" fillId="0" borderId="0" xfId="0" applyNumberFormat="1" applyFont="1" applyAlignment="1">
      <alignment horizontal="center" vertical="center"/>
    </xf>
    <xf numFmtId="4" fontId="1123" fillId="0" borderId="0" xfId="0" applyNumberFormat="1" applyFont="1" applyAlignment="1">
      <alignment horizontal="center" vertical="center"/>
    </xf>
    <xf numFmtId="164" fontId="1124" fillId="0" borderId="0" xfId="0" applyNumberFormat="1" applyFont="1" applyAlignment="1">
      <alignment horizontal="center" vertical="center"/>
    </xf>
    <xf numFmtId="0" fontId="1125" fillId="0" borderId="0" xfId="0" applyFont="1" applyAlignment="1">
      <alignment horizontal="center" vertical="center" wrapText="1"/>
    </xf>
    <xf numFmtId="4" fontId="1132" fillId="0" borderId="0" xfId="0" applyNumberFormat="1" applyFont="1" applyAlignment="1">
      <alignment horizontal="center" vertical="center"/>
    </xf>
    <xf numFmtId="164" fontId="1133" fillId="0" borderId="0" xfId="0" applyNumberFormat="1" applyFont="1" applyAlignment="1">
      <alignment horizontal="center" vertical="center"/>
    </xf>
    <xf numFmtId="4" fontId="1134" fillId="0" borderId="0" xfId="0" applyNumberFormat="1" applyFont="1" applyAlignment="1">
      <alignment horizontal="center" vertical="center"/>
    </xf>
    <xf numFmtId="164" fontId="1135" fillId="0" borderId="0" xfId="0" applyNumberFormat="1" applyFont="1" applyAlignment="1">
      <alignment horizontal="center" vertical="center"/>
    </xf>
    <xf numFmtId="4" fontId="1136" fillId="0" borderId="0" xfId="0" applyNumberFormat="1" applyFont="1" applyAlignment="1">
      <alignment horizontal="center" vertical="center"/>
    </xf>
    <xf numFmtId="164" fontId="1137" fillId="0" borderId="0" xfId="0" applyNumberFormat="1" applyFont="1" applyAlignment="1">
      <alignment horizontal="center" vertical="center"/>
    </xf>
    <xf numFmtId="4" fontId="1138" fillId="0" borderId="0" xfId="0" applyNumberFormat="1" applyFont="1" applyAlignment="1">
      <alignment horizontal="center" vertical="center"/>
    </xf>
    <xf numFmtId="164" fontId="1139" fillId="0" borderId="0" xfId="0" applyNumberFormat="1" applyFont="1" applyAlignment="1">
      <alignment horizontal="center" vertical="center"/>
    </xf>
    <xf numFmtId="4" fontId="1140" fillId="0" borderId="0" xfId="0" applyNumberFormat="1" applyFont="1" applyAlignment="1">
      <alignment horizontal="center" vertical="center"/>
    </xf>
    <xf numFmtId="164" fontId="1141" fillId="0" borderId="0" xfId="0" applyNumberFormat="1" applyFont="1" applyAlignment="1">
      <alignment horizontal="center" vertical="center"/>
    </xf>
    <xf numFmtId="0" fontId="1142" fillId="0" borderId="0" xfId="0" applyFont="1" applyAlignment="1">
      <alignment horizontal="center" vertical="center" wrapText="1"/>
    </xf>
    <xf numFmtId="4" fontId="1149" fillId="0" borderId="0" xfId="0" applyNumberFormat="1" applyFont="1" applyAlignment="1">
      <alignment horizontal="center" vertical="center"/>
    </xf>
    <xf numFmtId="164" fontId="1150" fillId="0" borderId="0" xfId="0" applyNumberFormat="1" applyFont="1" applyAlignment="1">
      <alignment horizontal="center" vertical="center"/>
    </xf>
    <xf numFmtId="4" fontId="1151" fillId="0" borderId="0" xfId="0" applyNumberFormat="1" applyFont="1" applyAlignment="1">
      <alignment horizontal="center" vertical="center"/>
    </xf>
    <xf numFmtId="164" fontId="1152" fillId="0" borderId="0" xfId="0" applyNumberFormat="1" applyFont="1" applyAlignment="1">
      <alignment horizontal="center" vertical="center"/>
    </xf>
    <xf numFmtId="4" fontId="1153" fillId="0" borderId="0" xfId="0" applyNumberFormat="1" applyFont="1" applyAlignment="1">
      <alignment horizontal="center" vertical="center"/>
    </xf>
    <xf numFmtId="164" fontId="1154" fillId="0" borderId="0" xfId="0" applyNumberFormat="1" applyFont="1" applyAlignment="1">
      <alignment horizontal="center" vertical="center"/>
    </xf>
    <xf numFmtId="4" fontId="1155" fillId="0" borderId="0" xfId="0" applyNumberFormat="1" applyFont="1" applyAlignment="1">
      <alignment horizontal="center" vertical="center"/>
    </xf>
    <xf numFmtId="164" fontId="1156" fillId="0" borderId="0" xfId="0" applyNumberFormat="1" applyFont="1" applyAlignment="1">
      <alignment horizontal="center" vertical="center"/>
    </xf>
    <xf numFmtId="4" fontId="1157" fillId="0" borderId="0" xfId="0" applyNumberFormat="1" applyFont="1" applyAlignment="1">
      <alignment horizontal="center" vertical="center"/>
    </xf>
    <xf numFmtId="164" fontId="1158" fillId="0" borderId="0" xfId="0" applyNumberFormat="1" applyFont="1" applyAlignment="1">
      <alignment horizontal="center" vertical="center"/>
    </xf>
    <xf numFmtId="0" fontId="1159" fillId="0" borderId="0" xfId="0" applyFont="1" applyAlignment="1">
      <alignment horizontal="center" vertical="center" wrapText="1"/>
    </xf>
    <xf numFmtId="4" fontId="1166" fillId="0" borderId="0" xfId="0" applyNumberFormat="1" applyFont="1" applyAlignment="1">
      <alignment horizontal="center" vertical="center"/>
    </xf>
    <xf numFmtId="164" fontId="1167" fillId="0" borderId="0" xfId="0" applyNumberFormat="1" applyFont="1" applyAlignment="1">
      <alignment horizontal="center" vertical="center"/>
    </xf>
    <xf numFmtId="4" fontId="1168" fillId="0" borderId="0" xfId="0" applyNumberFormat="1" applyFont="1" applyAlignment="1">
      <alignment horizontal="center" vertical="center"/>
    </xf>
    <xf numFmtId="164" fontId="1169" fillId="0" borderId="0" xfId="0" applyNumberFormat="1" applyFont="1" applyAlignment="1">
      <alignment horizontal="center" vertical="center"/>
    </xf>
    <xf numFmtId="4" fontId="1170" fillId="0" borderId="0" xfId="0" applyNumberFormat="1" applyFont="1" applyAlignment="1">
      <alignment horizontal="center" vertical="center"/>
    </xf>
    <xf numFmtId="164" fontId="1171" fillId="0" borderId="0" xfId="0" applyNumberFormat="1" applyFont="1" applyAlignment="1">
      <alignment horizontal="center" vertical="center"/>
    </xf>
    <xf numFmtId="4" fontId="1172" fillId="0" borderId="0" xfId="0" applyNumberFormat="1" applyFont="1" applyAlignment="1">
      <alignment horizontal="center" vertical="center"/>
    </xf>
    <xf numFmtId="164" fontId="1173" fillId="0" borderId="0" xfId="0" applyNumberFormat="1" applyFont="1" applyAlignment="1">
      <alignment horizontal="center" vertical="center"/>
    </xf>
    <xf numFmtId="4" fontId="1174" fillId="0" borderId="0" xfId="0" applyNumberFormat="1" applyFont="1" applyAlignment="1">
      <alignment horizontal="center" vertical="center"/>
    </xf>
    <xf numFmtId="164" fontId="1175" fillId="0" borderId="0" xfId="0" applyNumberFormat="1" applyFont="1" applyAlignment="1">
      <alignment horizontal="center" vertical="center"/>
    </xf>
    <xf numFmtId="0" fontId="1176" fillId="0" borderId="0" xfId="0" applyFont="1" applyAlignment="1">
      <alignment horizontal="center" vertical="center" wrapText="1"/>
    </xf>
    <xf numFmtId="4" fontId="1183" fillId="0" borderId="0" xfId="0" applyNumberFormat="1" applyFont="1" applyAlignment="1">
      <alignment horizontal="center" vertical="center"/>
    </xf>
    <xf numFmtId="164" fontId="1184" fillId="0" borderId="0" xfId="0" applyNumberFormat="1" applyFont="1" applyAlignment="1">
      <alignment horizontal="center" vertical="center"/>
    </xf>
    <xf numFmtId="4" fontId="1185" fillId="0" borderId="0" xfId="0" applyNumberFormat="1" applyFont="1" applyAlignment="1">
      <alignment horizontal="center" vertical="center"/>
    </xf>
    <xf numFmtId="164" fontId="1186" fillId="0" borderId="0" xfId="0" applyNumberFormat="1" applyFont="1" applyAlignment="1">
      <alignment horizontal="center" vertical="center"/>
    </xf>
    <xf numFmtId="4" fontId="1187" fillId="0" borderId="0" xfId="0" applyNumberFormat="1" applyFont="1" applyAlignment="1">
      <alignment horizontal="center" vertical="center"/>
    </xf>
    <xf numFmtId="164" fontId="1188" fillId="0" borderId="0" xfId="0" applyNumberFormat="1" applyFont="1" applyAlignment="1">
      <alignment horizontal="center" vertical="center"/>
    </xf>
    <xf numFmtId="4" fontId="1189" fillId="0" borderId="0" xfId="0" applyNumberFormat="1" applyFont="1" applyAlignment="1">
      <alignment horizontal="center" vertical="center"/>
    </xf>
    <xf numFmtId="164" fontId="1190" fillId="0" borderId="0" xfId="0" applyNumberFormat="1" applyFont="1" applyAlignment="1">
      <alignment horizontal="center" vertical="center"/>
    </xf>
    <xf numFmtId="4" fontId="1191" fillId="0" borderId="0" xfId="0" applyNumberFormat="1" applyFont="1" applyAlignment="1">
      <alignment horizontal="center" vertical="center"/>
    </xf>
    <xf numFmtId="164" fontId="1192" fillId="0" borderId="0" xfId="0" applyNumberFormat="1" applyFont="1" applyAlignment="1">
      <alignment horizontal="center" vertical="center"/>
    </xf>
    <xf numFmtId="0" fontId="1193" fillId="0" borderId="0" xfId="0" applyFont="1" applyAlignment="1">
      <alignment horizontal="center" vertical="center" wrapText="1"/>
    </xf>
    <xf numFmtId="4" fontId="1200" fillId="0" borderId="0" xfId="0" applyNumberFormat="1" applyFont="1" applyAlignment="1">
      <alignment horizontal="center" vertical="center"/>
    </xf>
    <xf numFmtId="164" fontId="1201" fillId="0" borderId="0" xfId="0" applyNumberFormat="1" applyFont="1" applyAlignment="1">
      <alignment horizontal="center" vertical="center"/>
    </xf>
    <xf numFmtId="4" fontId="1202" fillId="0" borderId="0" xfId="0" applyNumberFormat="1" applyFont="1" applyAlignment="1">
      <alignment horizontal="center" vertical="center"/>
    </xf>
    <xf numFmtId="164" fontId="1203" fillId="0" borderId="0" xfId="0" applyNumberFormat="1" applyFont="1" applyAlignment="1">
      <alignment horizontal="center" vertical="center"/>
    </xf>
    <xf numFmtId="4" fontId="1204" fillId="0" borderId="0" xfId="0" applyNumberFormat="1" applyFont="1" applyAlignment="1">
      <alignment horizontal="center" vertical="center"/>
    </xf>
    <xf numFmtId="164" fontId="1205" fillId="0" borderId="0" xfId="0" applyNumberFormat="1" applyFont="1" applyAlignment="1">
      <alignment horizontal="center" vertical="center"/>
    </xf>
    <xf numFmtId="4" fontId="1206" fillId="0" borderId="0" xfId="0" applyNumberFormat="1" applyFont="1" applyAlignment="1">
      <alignment horizontal="center" vertical="center"/>
    </xf>
    <xf numFmtId="164" fontId="1207" fillId="0" borderId="0" xfId="0" applyNumberFormat="1" applyFont="1" applyAlignment="1">
      <alignment horizontal="center" vertical="center"/>
    </xf>
    <xf numFmtId="4" fontId="1208" fillId="0" borderId="0" xfId="0" applyNumberFormat="1" applyFont="1" applyAlignment="1">
      <alignment horizontal="center" vertical="center"/>
    </xf>
    <xf numFmtId="164" fontId="1209" fillId="0" borderId="0" xfId="0" applyNumberFormat="1" applyFont="1" applyAlignment="1">
      <alignment horizontal="center" vertical="center"/>
    </xf>
    <xf numFmtId="0" fontId="1210" fillId="0" borderId="0" xfId="0" applyFont="1" applyAlignment="1">
      <alignment horizontal="center" vertical="center" wrapText="1"/>
    </xf>
    <xf numFmtId="4" fontId="1217" fillId="0" borderId="0" xfId="0" applyNumberFormat="1" applyFont="1" applyAlignment="1">
      <alignment horizontal="center" vertical="center"/>
    </xf>
    <xf numFmtId="164" fontId="1218" fillId="0" borderId="0" xfId="0" applyNumberFormat="1" applyFont="1" applyAlignment="1">
      <alignment horizontal="center" vertical="center"/>
    </xf>
    <xf numFmtId="4" fontId="1219" fillId="0" borderId="0" xfId="0" applyNumberFormat="1" applyFont="1" applyAlignment="1">
      <alignment horizontal="center" vertical="center"/>
    </xf>
    <xf numFmtId="164" fontId="1220" fillId="0" borderId="0" xfId="0" applyNumberFormat="1" applyFont="1" applyAlignment="1">
      <alignment horizontal="center" vertical="center"/>
    </xf>
    <xf numFmtId="4" fontId="1221" fillId="0" borderId="0" xfId="0" applyNumberFormat="1" applyFont="1" applyAlignment="1">
      <alignment horizontal="center" vertical="center"/>
    </xf>
    <xf numFmtId="164" fontId="1222" fillId="0" borderId="0" xfId="0" applyNumberFormat="1" applyFont="1" applyAlignment="1">
      <alignment horizontal="center" vertical="center"/>
    </xf>
    <xf numFmtId="4" fontId="1223" fillId="0" borderId="0" xfId="0" applyNumberFormat="1" applyFont="1" applyAlignment="1">
      <alignment horizontal="center" vertical="center"/>
    </xf>
    <xf numFmtId="164" fontId="1224" fillId="0" borderId="0" xfId="0" applyNumberFormat="1" applyFont="1" applyAlignment="1">
      <alignment horizontal="center" vertical="center"/>
    </xf>
    <xf numFmtId="4" fontId="1225" fillId="0" borderId="0" xfId="0" applyNumberFormat="1" applyFont="1" applyAlignment="1">
      <alignment horizontal="center" vertical="center"/>
    </xf>
    <xf numFmtId="164" fontId="1226" fillId="0" borderId="0" xfId="0" applyNumberFormat="1" applyFont="1" applyAlignment="1">
      <alignment horizontal="center" vertical="center"/>
    </xf>
    <xf numFmtId="0" fontId="1227" fillId="0" borderId="0" xfId="0" applyFont="1" applyAlignment="1">
      <alignment horizontal="center" vertical="center" wrapText="1"/>
    </xf>
    <xf numFmtId="4" fontId="1234" fillId="0" borderId="0" xfId="0" applyNumberFormat="1" applyFont="1" applyAlignment="1">
      <alignment horizontal="center" vertical="center"/>
    </xf>
    <xf numFmtId="164" fontId="1235" fillId="0" borderId="0" xfId="0" applyNumberFormat="1" applyFont="1" applyAlignment="1">
      <alignment horizontal="center" vertical="center"/>
    </xf>
    <xf numFmtId="4" fontId="1236" fillId="0" borderId="0" xfId="0" applyNumberFormat="1" applyFont="1" applyAlignment="1">
      <alignment horizontal="center" vertical="center"/>
    </xf>
    <xf numFmtId="164" fontId="1237" fillId="0" borderId="0" xfId="0" applyNumberFormat="1" applyFont="1" applyAlignment="1">
      <alignment horizontal="center" vertical="center"/>
    </xf>
    <xf numFmtId="4" fontId="1238" fillId="0" borderId="0" xfId="0" applyNumberFormat="1" applyFont="1" applyAlignment="1">
      <alignment horizontal="center" vertical="center"/>
    </xf>
    <xf numFmtId="164" fontId="1239" fillId="0" borderId="0" xfId="0" applyNumberFormat="1" applyFont="1" applyAlignment="1">
      <alignment horizontal="center" vertical="center"/>
    </xf>
    <xf numFmtId="4" fontId="1240" fillId="0" borderId="0" xfId="0" applyNumberFormat="1" applyFont="1" applyAlignment="1">
      <alignment horizontal="center" vertical="center"/>
    </xf>
    <xf numFmtId="164" fontId="1241" fillId="0" borderId="0" xfId="0" applyNumberFormat="1" applyFont="1" applyAlignment="1">
      <alignment horizontal="center" vertical="center"/>
    </xf>
    <xf numFmtId="4" fontId="1242" fillId="0" borderId="0" xfId="0" applyNumberFormat="1" applyFont="1" applyAlignment="1">
      <alignment horizontal="center" vertical="center"/>
    </xf>
    <xf numFmtId="164" fontId="1243" fillId="0" borderId="0" xfId="0" applyNumberFormat="1" applyFont="1" applyAlignment="1">
      <alignment horizontal="center" vertical="center"/>
    </xf>
    <xf numFmtId="0" fontId="1244" fillId="3" borderId="1" xfId="0" applyNumberFormat="1" applyFont="1" applyFill="1" applyBorder="1" applyAlignment="1">
      <alignment horizontal="center" vertical="center" wrapText="1"/>
    </xf>
    <xf numFmtId="164" fontId="1244" fillId="3" borderId="1" xfId="0" applyNumberFormat="1" applyFont="1" applyFill="1" applyBorder="1" applyAlignment="1">
      <alignment horizontal="center" vertical="center" wrapText="1"/>
    </xf>
    <xf numFmtId="0" fontId="1245" fillId="0" borderId="0" xfId="0" applyFont="1" applyAlignment="1">
      <alignment horizontal="center" vertical="center" wrapText="1"/>
    </xf>
    <xf numFmtId="4" fontId="1252" fillId="0" borderId="0" xfId="0" applyNumberFormat="1" applyFont="1" applyAlignment="1">
      <alignment horizontal="center" vertical="center"/>
    </xf>
    <xf numFmtId="164" fontId="1253" fillId="0" borderId="0" xfId="0" applyNumberFormat="1" applyFont="1" applyAlignment="1">
      <alignment horizontal="center" vertical="center"/>
    </xf>
    <xf numFmtId="4" fontId="1254" fillId="0" borderId="0" xfId="0" applyNumberFormat="1" applyFont="1" applyAlignment="1">
      <alignment horizontal="center" vertical="center"/>
    </xf>
    <xf numFmtId="164" fontId="1255" fillId="0" borderId="0" xfId="0" applyNumberFormat="1" applyFont="1" applyAlignment="1">
      <alignment horizontal="center" vertical="center"/>
    </xf>
    <xf numFmtId="4" fontId="1256" fillId="0" borderId="0" xfId="0" applyNumberFormat="1" applyFont="1" applyAlignment="1">
      <alignment horizontal="center" vertical="center"/>
    </xf>
    <xf numFmtId="164" fontId="1257" fillId="0" borderId="0" xfId="0" applyNumberFormat="1" applyFont="1" applyAlignment="1">
      <alignment horizontal="center" vertical="center"/>
    </xf>
    <xf numFmtId="4" fontId="1258" fillId="0" borderId="0" xfId="0" applyNumberFormat="1" applyFont="1" applyAlignment="1">
      <alignment horizontal="center" vertical="center"/>
    </xf>
    <xf numFmtId="164" fontId="1259" fillId="0" borderId="0" xfId="0" applyNumberFormat="1" applyFont="1" applyAlignment="1">
      <alignment horizontal="center" vertical="center"/>
    </xf>
    <xf numFmtId="4" fontId="1260" fillId="0" borderId="0" xfId="0" applyNumberFormat="1" applyFont="1" applyAlignment="1">
      <alignment horizontal="center" vertical="center"/>
    </xf>
    <xf numFmtId="164" fontId="1261" fillId="0" borderId="0" xfId="0" applyNumberFormat="1" applyFont="1" applyAlignment="1">
      <alignment horizontal="center" vertical="center"/>
    </xf>
    <xf numFmtId="0" fontId="1262" fillId="0" borderId="0" xfId="0" applyFont="1" applyAlignment="1">
      <alignment horizontal="center" vertical="center" wrapText="1"/>
    </xf>
    <xf numFmtId="4" fontId="1269" fillId="0" borderId="0" xfId="0" applyNumberFormat="1" applyFont="1" applyAlignment="1">
      <alignment horizontal="center" vertical="center"/>
    </xf>
    <xf numFmtId="164" fontId="1270" fillId="0" borderId="0" xfId="0" applyNumberFormat="1" applyFont="1" applyAlignment="1">
      <alignment horizontal="center" vertical="center"/>
    </xf>
    <xf numFmtId="4" fontId="1271" fillId="0" borderId="0" xfId="0" applyNumberFormat="1" applyFont="1" applyAlignment="1">
      <alignment horizontal="center" vertical="center"/>
    </xf>
    <xf numFmtId="164" fontId="1272" fillId="0" borderId="0" xfId="0" applyNumberFormat="1" applyFont="1" applyAlignment="1">
      <alignment horizontal="center" vertical="center"/>
    </xf>
    <xf numFmtId="4" fontId="1273" fillId="0" borderId="0" xfId="0" applyNumberFormat="1" applyFont="1" applyAlignment="1">
      <alignment horizontal="center" vertical="center"/>
    </xf>
    <xf numFmtId="164" fontId="1274" fillId="0" borderId="0" xfId="0" applyNumberFormat="1" applyFont="1" applyAlignment="1">
      <alignment horizontal="center" vertical="center"/>
    </xf>
    <xf numFmtId="4" fontId="1275" fillId="0" borderId="0" xfId="0" applyNumberFormat="1" applyFont="1" applyAlignment="1">
      <alignment horizontal="center" vertical="center"/>
    </xf>
    <xf numFmtId="164" fontId="1276" fillId="0" borderId="0" xfId="0" applyNumberFormat="1" applyFont="1" applyAlignment="1">
      <alignment horizontal="center" vertical="center"/>
    </xf>
    <xf numFmtId="4" fontId="1277" fillId="0" borderId="0" xfId="0" applyNumberFormat="1" applyFont="1" applyAlignment="1">
      <alignment horizontal="center" vertical="center"/>
    </xf>
    <xf numFmtId="164" fontId="1278" fillId="0" borderId="0" xfId="0" applyNumberFormat="1" applyFont="1" applyAlignment="1">
      <alignment horizontal="center" vertical="center"/>
    </xf>
    <xf numFmtId="0" fontId="1279" fillId="0" borderId="0" xfId="0" applyFont="1" applyAlignment="1">
      <alignment horizontal="center" vertical="center" wrapText="1"/>
    </xf>
    <xf numFmtId="4" fontId="1286" fillId="0" borderId="0" xfId="0" applyNumberFormat="1" applyFont="1" applyAlignment="1">
      <alignment horizontal="center" vertical="center"/>
    </xf>
    <xf numFmtId="164" fontId="1287" fillId="0" borderId="0" xfId="0" applyNumberFormat="1" applyFont="1" applyAlignment="1">
      <alignment horizontal="center" vertical="center"/>
    </xf>
    <xf numFmtId="4" fontId="1288" fillId="0" borderId="0" xfId="0" applyNumberFormat="1" applyFont="1" applyAlignment="1">
      <alignment horizontal="center" vertical="center"/>
    </xf>
    <xf numFmtId="164" fontId="1289" fillId="0" borderId="0" xfId="0" applyNumberFormat="1" applyFont="1" applyAlignment="1">
      <alignment horizontal="center" vertical="center"/>
    </xf>
    <xf numFmtId="4" fontId="1290" fillId="0" borderId="0" xfId="0" applyNumberFormat="1" applyFont="1" applyAlignment="1">
      <alignment horizontal="center" vertical="center"/>
    </xf>
    <xf numFmtId="164" fontId="1291" fillId="0" borderId="0" xfId="0" applyNumberFormat="1" applyFont="1" applyAlignment="1">
      <alignment horizontal="center" vertical="center"/>
    </xf>
    <xf numFmtId="4" fontId="1292" fillId="0" borderId="0" xfId="0" applyNumberFormat="1" applyFont="1" applyAlignment="1">
      <alignment horizontal="center" vertical="center"/>
    </xf>
    <xf numFmtId="164" fontId="1293" fillId="0" borderId="0" xfId="0" applyNumberFormat="1" applyFont="1" applyAlignment="1">
      <alignment horizontal="center" vertical="center"/>
    </xf>
    <xf numFmtId="4" fontId="1294" fillId="0" borderId="0" xfId="0" applyNumberFormat="1" applyFont="1" applyAlignment="1">
      <alignment horizontal="center" vertical="center"/>
    </xf>
    <xf numFmtId="164" fontId="1295" fillId="0" borderId="0" xfId="0" applyNumberFormat="1" applyFont="1" applyAlignment="1">
      <alignment horizontal="center" vertical="center"/>
    </xf>
    <xf numFmtId="0" fontId="1296" fillId="0" borderId="0" xfId="0" applyFont="1" applyAlignment="1">
      <alignment horizontal="center" vertical="center" wrapText="1"/>
    </xf>
    <xf numFmtId="4" fontId="1303" fillId="0" borderId="0" xfId="0" applyNumberFormat="1" applyFont="1" applyAlignment="1">
      <alignment horizontal="center" vertical="center"/>
    </xf>
    <xf numFmtId="164" fontId="1304" fillId="0" borderId="0" xfId="0" applyNumberFormat="1" applyFont="1" applyAlignment="1">
      <alignment horizontal="center" vertical="center"/>
    </xf>
    <xf numFmtId="4" fontId="1305" fillId="0" borderId="0" xfId="0" applyNumberFormat="1" applyFont="1" applyAlignment="1">
      <alignment horizontal="center" vertical="center"/>
    </xf>
    <xf numFmtId="164" fontId="1306" fillId="0" borderId="0" xfId="0" applyNumberFormat="1" applyFont="1" applyAlignment="1">
      <alignment horizontal="center" vertical="center"/>
    </xf>
    <xf numFmtId="4" fontId="1307" fillId="0" borderId="0" xfId="0" applyNumberFormat="1" applyFont="1" applyAlignment="1">
      <alignment horizontal="center" vertical="center"/>
    </xf>
    <xf numFmtId="164" fontId="1308" fillId="0" borderId="0" xfId="0" applyNumberFormat="1" applyFont="1" applyAlignment="1">
      <alignment horizontal="center" vertical="center"/>
    </xf>
    <xf numFmtId="4" fontId="1309" fillId="0" borderId="0" xfId="0" applyNumberFormat="1" applyFont="1" applyAlignment="1">
      <alignment horizontal="center" vertical="center"/>
    </xf>
    <xf numFmtId="164" fontId="1310" fillId="0" borderId="0" xfId="0" applyNumberFormat="1" applyFont="1" applyAlignment="1">
      <alignment horizontal="center" vertical="center"/>
    </xf>
    <xf numFmtId="4" fontId="1311" fillId="0" borderId="0" xfId="0" applyNumberFormat="1" applyFont="1" applyAlignment="1">
      <alignment horizontal="center" vertical="center"/>
    </xf>
    <xf numFmtId="164" fontId="1312" fillId="0" borderId="0" xfId="0" applyNumberFormat="1" applyFont="1" applyAlignment="1">
      <alignment horizontal="center" vertical="center"/>
    </xf>
    <xf numFmtId="0" fontId="1313" fillId="0" borderId="0" xfId="0" applyFont="1" applyAlignment="1">
      <alignment horizontal="center" vertical="center" wrapText="1"/>
    </xf>
    <xf numFmtId="4" fontId="1320" fillId="0" borderId="0" xfId="0" applyNumberFormat="1" applyFont="1" applyAlignment="1">
      <alignment horizontal="center" vertical="center"/>
    </xf>
    <xf numFmtId="164" fontId="1321" fillId="0" borderId="0" xfId="0" applyNumberFormat="1" applyFont="1" applyAlignment="1">
      <alignment horizontal="center" vertical="center"/>
    </xf>
    <xf numFmtId="4" fontId="1322" fillId="0" borderId="0" xfId="0" applyNumberFormat="1" applyFont="1" applyAlignment="1">
      <alignment horizontal="center" vertical="center"/>
    </xf>
    <xf numFmtId="164" fontId="1323" fillId="0" borderId="0" xfId="0" applyNumberFormat="1" applyFont="1" applyAlignment="1">
      <alignment horizontal="center" vertical="center"/>
    </xf>
    <xf numFmtId="4" fontId="1324" fillId="0" borderId="0" xfId="0" applyNumberFormat="1" applyFont="1" applyAlignment="1">
      <alignment horizontal="center" vertical="center"/>
    </xf>
    <xf numFmtId="164" fontId="1325" fillId="0" borderId="0" xfId="0" applyNumberFormat="1" applyFont="1" applyAlignment="1">
      <alignment horizontal="center" vertical="center"/>
    </xf>
    <xf numFmtId="4" fontId="1326" fillId="0" borderId="0" xfId="0" applyNumberFormat="1" applyFont="1" applyAlignment="1">
      <alignment horizontal="center" vertical="center"/>
    </xf>
    <xf numFmtId="164" fontId="1327" fillId="0" borderId="0" xfId="0" applyNumberFormat="1" applyFont="1" applyAlignment="1">
      <alignment horizontal="center" vertical="center"/>
    </xf>
    <xf numFmtId="4" fontId="1328" fillId="0" borderId="0" xfId="0" applyNumberFormat="1" applyFont="1" applyAlignment="1">
      <alignment horizontal="center" vertical="center"/>
    </xf>
    <xf numFmtId="164" fontId="1329" fillId="0" borderId="0" xfId="0" applyNumberFormat="1" applyFont="1" applyAlignment="1">
      <alignment horizontal="center" vertical="center"/>
    </xf>
    <xf numFmtId="0" fontId="1330" fillId="0" borderId="0" xfId="0" applyFont="1" applyAlignment="1">
      <alignment horizontal="center" vertical="center" wrapText="1"/>
    </xf>
    <xf numFmtId="4" fontId="1337" fillId="0" borderId="0" xfId="0" applyNumberFormat="1" applyFont="1" applyAlignment="1">
      <alignment horizontal="center" vertical="center"/>
    </xf>
    <xf numFmtId="164" fontId="1338" fillId="0" borderId="0" xfId="0" applyNumberFormat="1" applyFont="1" applyAlignment="1">
      <alignment horizontal="center" vertical="center"/>
    </xf>
    <xf numFmtId="4" fontId="1339" fillId="0" borderId="0" xfId="0" applyNumberFormat="1" applyFont="1" applyAlignment="1">
      <alignment horizontal="center" vertical="center"/>
    </xf>
    <xf numFmtId="164" fontId="1340" fillId="0" borderId="0" xfId="0" applyNumberFormat="1" applyFont="1" applyAlignment="1">
      <alignment horizontal="center" vertical="center"/>
    </xf>
    <xf numFmtId="4" fontId="1341" fillId="0" borderId="0" xfId="0" applyNumberFormat="1" applyFont="1" applyAlignment="1">
      <alignment horizontal="center" vertical="center"/>
    </xf>
    <xf numFmtId="164" fontId="1342" fillId="0" borderId="0" xfId="0" applyNumberFormat="1" applyFont="1" applyAlignment="1">
      <alignment horizontal="center" vertical="center"/>
    </xf>
    <xf numFmtId="4" fontId="1343" fillId="0" borderId="0" xfId="0" applyNumberFormat="1" applyFont="1" applyAlignment="1">
      <alignment horizontal="center" vertical="center"/>
    </xf>
    <xf numFmtId="164" fontId="1344" fillId="0" borderId="0" xfId="0" applyNumberFormat="1" applyFont="1" applyAlignment="1">
      <alignment horizontal="center" vertical="center"/>
    </xf>
    <xf numFmtId="4" fontId="1345" fillId="0" borderId="0" xfId="0" applyNumberFormat="1" applyFont="1" applyAlignment="1">
      <alignment horizontal="center" vertical="center"/>
    </xf>
    <xf numFmtId="164" fontId="1346" fillId="0" borderId="0" xfId="0" applyNumberFormat="1" applyFont="1" applyAlignment="1">
      <alignment horizontal="center" vertical="center"/>
    </xf>
    <xf numFmtId="0" fontId="1347" fillId="0" borderId="0" xfId="0" applyFont="1" applyAlignment="1">
      <alignment horizontal="center" vertical="center" wrapText="1"/>
    </xf>
    <xf numFmtId="4" fontId="1354" fillId="0" borderId="0" xfId="0" applyNumberFormat="1" applyFont="1" applyAlignment="1">
      <alignment horizontal="center" vertical="center"/>
    </xf>
    <xf numFmtId="164" fontId="1355" fillId="0" borderId="0" xfId="0" applyNumberFormat="1" applyFont="1" applyAlignment="1">
      <alignment horizontal="center" vertical="center"/>
    </xf>
    <xf numFmtId="4" fontId="1356" fillId="0" borderId="0" xfId="0" applyNumberFormat="1" applyFont="1" applyAlignment="1">
      <alignment horizontal="center" vertical="center"/>
    </xf>
    <xf numFmtId="164" fontId="1357" fillId="0" borderId="0" xfId="0" applyNumberFormat="1" applyFont="1" applyAlignment="1">
      <alignment horizontal="center" vertical="center"/>
    </xf>
    <xf numFmtId="4" fontId="1358" fillId="0" borderId="0" xfId="0" applyNumberFormat="1" applyFont="1" applyAlignment="1">
      <alignment horizontal="center" vertical="center"/>
    </xf>
    <xf numFmtId="164" fontId="1359" fillId="0" borderId="0" xfId="0" applyNumberFormat="1" applyFont="1" applyAlignment="1">
      <alignment horizontal="center" vertical="center"/>
    </xf>
    <xf numFmtId="4" fontId="1360" fillId="0" borderId="0" xfId="0" applyNumberFormat="1" applyFont="1" applyAlignment="1">
      <alignment horizontal="center" vertical="center"/>
    </xf>
    <xf numFmtId="164" fontId="1361" fillId="0" borderId="0" xfId="0" applyNumberFormat="1" applyFont="1" applyAlignment="1">
      <alignment horizontal="center" vertical="center"/>
    </xf>
    <xf numFmtId="4" fontId="1362" fillId="0" borderId="0" xfId="0" applyNumberFormat="1" applyFont="1" applyAlignment="1">
      <alignment horizontal="center" vertical="center"/>
    </xf>
    <xf numFmtId="164" fontId="1363" fillId="0" borderId="0" xfId="0" applyNumberFormat="1" applyFont="1" applyAlignment="1">
      <alignment horizontal="center" vertical="center"/>
    </xf>
    <xf numFmtId="0" fontId="1364" fillId="0" borderId="0" xfId="0" applyFont="1" applyAlignment="1">
      <alignment horizontal="center" vertical="center" wrapText="1"/>
    </xf>
    <xf numFmtId="4" fontId="1371" fillId="0" borderId="0" xfId="0" applyNumberFormat="1" applyFont="1" applyAlignment="1">
      <alignment horizontal="center" vertical="center"/>
    </xf>
    <xf numFmtId="164" fontId="1372" fillId="0" borderId="0" xfId="0" applyNumberFormat="1" applyFont="1" applyAlignment="1">
      <alignment horizontal="center" vertical="center"/>
    </xf>
    <xf numFmtId="4" fontId="1373" fillId="0" borderId="0" xfId="0" applyNumberFormat="1" applyFont="1" applyAlignment="1">
      <alignment horizontal="center" vertical="center"/>
    </xf>
    <xf numFmtId="164" fontId="1374" fillId="0" borderId="0" xfId="0" applyNumberFormat="1" applyFont="1" applyAlignment="1">
      <alignment horizontal="center" vertical="center"/>
    </xf>
    <xf numFmtId="4" fontId="1375" fillId="0" borderId="0" xfId="0" applyNumberFormat="1" applyFont="1" applyAlignment="1">
      <alignment horizontal="center" vertical="center"/>
    </xf>
    <xf numFmtId="164" fontId="1376" fillId="0" borderId="0" xfId="0" applyNumberFormat="1" applyFont="1" applyAlignment="1">
      <alignment horizontal="center" vertical="center"/>
    </xf>
    <xf numFmtId="4" fontId="1377" fillId="0" borderId="0" xfId="0" applyNumberFormat="1" applyFont="1" applyAlignment="1">
      <alignment horizontal="center" vertical="center"/>
    </xf>
    <xf numFmtId="164" fontId="1378" fillId="0" borderId="0" xfId="0" applyNumberFormat="1" applyFont="1" applyAlignment="1">
      <alignment horizontal="center" vertical="center"/>
    </xf>
    <xf numFmtId="4" fontId="1379" fillId="0" borderId="0" xfId="0" applyNumberFormat="1" applyFont="1" applyAlignment="1">
      <alignment horizontal="center" vertical="center"/>
    </xf>
    <xf numFmtId="164" fontId="1380" fillId="0" borderId="0" xfId="0" applyNumberFormat="1" applyFont="1" applyAlignment="1">
      <alignment horizontal="center" vertical="center"/>
    </xf>
    <xf numFmtId="0" fontId="1381" fillId="0" borderId="0" xfId="0" applyFont="1" applyAlignment="1">
      <alignment horizontal="center" vertical="center" wrapText="1"/>
    </xf>
    <xf numFmtId="4" fontId="1388" fillId="0" borderId="0" xfId="0" applyNumberFormat="1" applyFont="1" applyAlignment="1">
      <alignment horizontal="center" vertical="center"/>
    </xf>
    <xf numFmtId="164" fontId="1389" fillId="0" borderId="0" xfId="0" applyNumberFormat="1" applyFont="1" applyAlignment="1">
      <alignment horizontal="center" vertical="center"/>
    </xf>
    <xf numFmtId="4" fontId="1390" fillId="0" borderId="0" xfId="0" applyNumberFormat="1" applyFont="1" applyAlignment="1">
      <alignment horizontal="center" vertical="center"/>
    </xf>
    <xf numFmtId="164" fontId="1391" fillId="0" borderId="0" xfId="0" applyNumberFormat="1" applyFont="1" applyAlignment="1">
      <alignment horizontal="center" vertical="center"/>
    </xf>
    <xf numFmtId="4" fontId="1392" fillId="0" borderId="0" xfId="0" applyNumberFormat="1" applyFont="1" applyAlignment="1">
      <alignment horizontal="center" vertical="center"/>
    </xf>
    <xf numFmtId="164" fontId="1393" fillId="0" borderId="0" xfId="0" applyNumberFormat="1" applyFont="1" applyAlignment="1">
      <alignment horizontal="center" vertical="center"/>
    </xf>
    <xf numFmtId="4" fontId="1394" fillId="0" borderId="0" xfId="0" applyNumberFormat="1" applyFont="1" applyAlignment="1">
      <alignment horizontal="center" vertical="center"/>
    </xf>
    <xf numFmtId="164" fontId="1395" fillId="0" borderId="0" xfId="0" applyNumberFormat="1" applyFont="1" applyAlignment="1">
      <alignment horizontal="center" vertical="center"/>
    </xf>
    <xf numFmtId="4" fontId="1396" fillId="0" borderId="0" xfId="0" applyNumberFormat="1" applyFont="1" applyAlignment="1">
      <alignment horizontal="center" vertical="center"/>
    </xf>
    <xf numFmtId="164" fontId="1397" fillId="0" borderId="0" xfId="0" applyNumberFormat="1" applyFont="1" applyAlignment="1">
      <alignment horizontal="center" vertical="center"/>
    </xf>
    <xf numFmtId="0" fontId="1398" fillId="3" borderId="1" xfId="0" applyNumberFormat="1" applyFont="1" applyFill="1" applyBorder="1" applyAlignment="1">
      <alignment horizontal="center" vertical="center" wrapText="1"/>
    </xf>
    <xf numFmtId="164" fontId="1398" fillId="3" borderId="1" xfId="0" applyNumberFormat="1" applyFont="1" applyFill="1" applyBorder="1" applyAlignment="1">
      <alignment horizontal="center" vertical="center" wrapText="1"/>
    </xf>
    <xf numFmtId="0" fontId="1399" fillId="0" borderId="0" xfId="0" applyFont="1" applyAlignment="1">
      <alignment horizontal="center" vertical="center" wrapText="1"/>
    </xf>
    <xf numFmtId="4" fontId="1406" fillId="0" borderId="0" xfId="0" applyNumberFormat="1" applyFont="1" applyAlignment="1">
      <alignment horizontal="center" vertical="center"/>
    </xf>
    <xf numFmtId="164" fontId="1407" fillId="0" borderId="0" xfId="0" applyNumberFormat="1" applyFont="1" applyAlignment="1">
      <alignment horizontal="center" vertical="center"/>
    </xf>
    <xf numFmtId="4" fontId="1408" fillId="0" borderId="0" xfId="0" applyNumberFormat="1" applyFont="1" applyAlignment="1">
      <alignment horizontal="center" vertical="center"/>
    </xf>
    <xf numFmtId="164" fontId="1409" fillId="0" borderId="0" xfId="0" applyNumberFormat="1" applyFont="1" applyAlignment="1">
      <alignment horizontal="center" vertical="center"/>
    </xf>
    <xf numFmtId="4" fontId="1410" fillId="0" borderId="0" xfId="0" applyNumberFormat="1" applyFont="1" applyAlignment="1">
      <alignment horizontal="center" vertical="center"/>
    </xf>
    <xf numFmtId="164" fontId="1411" fillId="0" borderId="0" xfId="0" applyNumberFormat="1" applyFont="1" applyAlignment="1">
      <alignment horizontal="center" vertical="center"/>
    </xf>
    <xf numFmtId="4" fontId="1412" fillId="0" borderId="0" xfId="0" applyNumberFormat="1" applyFont="1" applyAlignment="1">
      <alignment horizontal="center" vertical="center"/>
    </xf>
    <xf numFmtId="164" fontId="1413" fillId="0" borderId="0" xfId="0" applyNumberFormat="1" applyFont="1" applyAlignment="1">
      <alignment horizontal="center" vertical="center"/>
    </xf>
    <xf numFmtId="4" fontId="1414" fillId="0" borderId="0" xfId="0" applyNumberFormat="1" applyFont="1" applyAlignment="1">
      <alignment horizontal="center" vertical="center"/>
    </xf>
    <xf numFmtId="164" fontId="1415" fillId="0" borderId="0" xfId="0" applyNumberFormat="1" applyFont="1" applyAlignment="1">
      <alignment horizontal="center" vertical="center"/>
    </xf>
    <xf numFmtId="0" fontId="1416" fillId="0" borderId="0" xfId="0" applyFont="1" applyAlignment="1">
      <alignment horizontal="center" vertical="center" wrapText="1"/>
    </xf>
    <xf numFmtId="4" fontId="1423" fillId="0" borderId="0" xfId="0" applyNumberFormat="1" applyFont="1" applyAlignment="1">
      <alignment horizontal="center" vertical="center"/>
    </xf>
    <xf numFmtId="164" fontId="1424" fillId="0" borderId="0" xfId="0" applyNumberFormat="1" applyFont="1" applyAlignment="1">
      <alignment horizontal="center" vertical="center"/>
    </xf>
    <xf numFmtId="4" fontId="1425" fillId="0" borderId="0" xfId="0" applyNumberFormat="1" applyFont="1" applyAlignment="1">
      <alignment horizontal="center" vertical="center"/>
    </xf>
    <xf numFmtId="164" fontId="1426" fillId="0" borderId="0" xfId="0" applyNumberFormat="1" applyFont="1" applyAlignment="1">
      <alignment horizontal="center" vertical="center"/>
    </xf>
    <xf numFmtId="4" fontId="1427" fillId="0" borderId="0" xfId="0" applyNumberFormat="1" applyFont="1" applyAlignment="1">
      <alignment horizontal="center" vertical="center"/>
    </xf>
    <xf numFmtId="164" fontId="1428" fillId="0" borderId="0" xfId="0" applyNumberFormat="1" applyFont="1" applyAlignment="1">
      <alignment horizontal="center" vertical="center"/>
    </xf>
    <xf numFmtId="4" fontId="1429" fillId="0" borderId="0" xfId="0" applyNumberFormat="1" applyFont="1" applyAlignment="1">
      <alignment horizontal="center" vertical="center"/>
    </xf>
    <xf numFmtId="164" fontId="1430" fillId="0" borderId="0" xfId="0" applyNumberFormat="1" applyFont="1" applyAlignment="1">
      <alignment horizontal="center" vertical="center"/>
    </xf>
    <xf numFmtId="4" fontId="1431" fillId="0" borderId="0" xfId="0" applyNumberFormat="1" applyFont="1" applyAlignment="1">
      <alignment horizontal="center" vertical="center"/>
    </xf>
    <xf numFmtId="164" fontId="1432" fillId="0" borderId="0" xfId="0" applyNumberFormat="1" applyFont="1" applyAlignment="1">
      <alignment horizontal="center" vertical="center"/>
    </xf>
    <xf numFmtId="0" fontId="1433" fillId="0" borderId="0" xfId="0" applyFont="1" applyAlignment="1">
      <alignment horizontal="center" vertical="center" wrapText="1"/>
    </xf>
    <xf numFmtId="4" fontId="1440" fillId="0" borderId="0" xfId="0" applyNumberFormat="1" applyFont="1" applyAlignment="1">
      <alignment horizontal="center" vertical="center"/>
    </xf>
    <xf numFmtId="164" fontId="1441" fillId="0" borderId="0" xfId="0" applyNumberFormat="1" applyFont="1" applyAlignment="1">
      <alignment horizontal="center" vertical="center"/>
    </xf>
    <xf numFmtId="4" fontId="1442" fillId="0" borderId="0" xfId="0" applyNumberFormat="1" applyFont="1" applyAlignment="1">
      <alignment horizontal="center" vertical="center"/>
    </xf>
    <xf numFmtId="164" fontId="1443" fillId="0" borderId="0" xfId="0" applyNumberFormat="1" applyFont="1" applyAlignment="1">
      <alignment horizontal="center" vertical="center"/>
    </xf>
    <xf numFmtId="4" fontId="1444" fillId="0" borderId="0" xfId="0" applyNumberFormat="1" applyFont="1" applyAlignment="1">
      <alignment horizontal="center" vertical="center"/>
    </xf>
    <xf numFmtId="164" fontId="1445" fillId="0" borderId="0" xfId="0" applyNumberFormat="1" applyFont="1" applyAlignment="1">
      <alignment horizontal="center" vertical="center"/>
    </xf>
    <xf numFmtId="4" fontId="1446" fillId="0" borderId="0" xfId="0" applyNumberFormat="1" applyFont="1" applyAlignment="1">
      <alignment horizontal="center" vertical="center"/>
    </xf>
    <xf numFmtId="164" fontId="1447" fillId="0" borderId="0" xfId="0" applyNumberFormat="1" applyFont="1" applyAlignment="1">
      <alignment horizontal="center" vertical="center"/>
    </xf>
    <xf numFmtId="4" fontId="1448" fillId="0" borderId="0" xfId="0" applyNumberFormat="1" applyFont="1" applyAlignment="1">
      <alignment horizontal="center" vertical="center"/>
    </xf>
    <xf numFmtId="164" fontId="1449" fillId="0" borderId="0" xfId="0" applyNumberFormat="1" applyFont="1" applyAlignment="1">
      <alignment horizontal="center" vertical="center"/>
    </xf>
    <xf numFmtId="0" fontId="1450" fillId="0" borderId="0" xfId="0" applyFont="1" applyAlignment="1">
      <alignment horizontal="center" vertical="center" wrapText="1"/>
    </xf>
    <xf numFmtId="4" fontId="1457" fillId="0" borderId="0" xfId="0" applyNumberFormat="1" applyFont="1" applyAlignment="1">
      <alignment horizontal="center" vertical="center"/>
    </xf>
    <xf numFmtId="164" fontId="1458" fillId="0" borderId="0" xfId="0" applyNumberFormat="1" applyFont="1" applyAlignment="1">
      <alignment horizontal="center" vertical="center"/>
    </xf>
    <xf numFmtId="4" fontId="1459" fillId="0" borderId="0" xfId="0" applyNumberFormat="1" applyFont="1" applyAlignment="1">
      <alignment horizontal="center" vertical="center"/>
    </xf>
    <xf numFmtId="164" fontId="1460" fillId="0" borderId="0" xfId="0" applyNumberFormat="1" applyFont="1" applyAlignment="1">
      <alignment horizontal="center" vertical="center"/>
    </xf>
    <xf numFmtId="4" fontId="1461" fillId="0" borderId="0" xfId="0" applyNumberFormat="1" applyFont="1" applyAlignment="1">
      <alignment horizontal="center" vertical="center"/>
    </xf>
    <xf numFmtId="164" fontId="1462" fillId="0" borderId="0" xfId="0" applyNumberFormat="1" applyFont="1" applyAlignment="1">
      <alignment horizontal="center" vertical="center"/>
    </xf>
    <xf numFmtId="4" fontId="1463" fillId="0" borderId="0" xfId="0" applyNumberFormat="1" applyFont="1" applyAlignment="1">
      <alignment horizontal="center" vertical="center"/>
    </xf>
    <xf numFmtId="164" fontId="1464" fillId="0" borderId="0" xfId="0" applyNumberFormat="1" applyFont="1" applyAlignment="1">
      <alignment horizontal="center" vertical="center"/>
    </xf>
    <xf numFmtId="4" fontId="1465" fillId="0" borderId="0" xfId="0" applyNumberFormat="1" applyFont="1" applyAlignment="1">
      <alignment horizontal="center" vertical="center"/>
    </xf>
    <xf numFmtId="164" fontId="1466" fillId="0" borderId="0" xfId="0" applyNumberFormat="1" applyFont="1" applyAlignment="1">
      <alignment horizontal="center" vertical="center"/>
    </xf>
    <xf numFmtId="0" fontId="1467" fillId="0" borderId="0" xfId="0" applyFont="1" applyAlignment="1">
      <alignment horizontal="center" vertical="center" wrapText="1"/>
    </xf>
    <xf numFmtId="4" fontId="1474" fillId="0" borderId="0" xfId="0" applyNumberFormat="1" applyFont="1" applyAlignment="1">
      <alignment horizontal="center" vertical="center"/>
    </xf>
    <xf numFmtId="164" fontId="1475" fillId="0" borderId="0" xfId="0" applyNumberFormat="1" applyFont="1" applyAlignment="1">
      <alignment horizontal="center" vertical="center"/>
    </xf>
    <xf numFmtId="4" fontId="1476" fillId="0" borderId="0" xfId="0" applyNumberFormat="1" applyFont="1" applyAlignment="1">
      <alignment horizontal="center" vertical="center"/>
    </xf>
    <xf numFmtId="164" fontId="1477" fillId="0" borderId="0" xfId="0" applyNumberFormat="1" applyFont="1" applyAlignment="1">
      <alignment horizontal="center" vertical="center"/>
    </xf>
    <xf numFmtId="4" fontId="1478" fillId="0" borderId="0" xfId="0" applyNumberFormat="1" applyFont="1" applyAlignment="1">
      <alignment horizontal="center" vertical="center"/>
    </xf>
    <xf numFmtId="164" fontId="1479" fillId="0" borderId="0" xfId="0" applyNumberFormat="1" applyFont="1" applyAlignment="1">
      <alignment horizontal="center" vertical="center"/>
    </xf>
    <xf numFmtId="4" fontId="1480" fillId="0" borderId="0" xfId="0" applyNumberFormat="1" applyFont="1" applyAlignment="1">
      <alignment horizontal="center" vertical="center"/>
    </xf>
    <xf numFmtId="164" fontId="1481" fillId="0" borderId="0" xfId="0" applyNumberFormat="1" applyFont="1" applyAlignment="1">
      <alignment horizontal="center" vertical="center"/>
    </xf>
    <xf numFmtId="4" fontId="1482" fillId="0" borderId="0" xfId="0" applyNumberFormat="1" applyFont="1" applyAlignment="1">
      <alignment horizontal="center" vertical="center"/>
    </xf>
    <xf numFmtId="164" fontId="1483" fillId="0" borderId="0" xfId="0" applyNumberFormat="1" applyFont="1" applyAlignment="1">
      <alignment horizontal="center" vertical="center"/>
    </xf>
    <xf numFmtId="0" fontId="1484" fillId="0" borderId="0" xfId="0" applyFont="1" applyAlignment="1">
      <alignment horizontal="center" vertical="center" wrapText="1"/>
    </xf>
    <xf numFmtId="4" fontId="1491" fillId="0" borderId="0" xfId="0" applyNumberFormat="1" applyFont="1" applyAlignment="1">
      <alignment horizontal="center" vertical="center"/>
    </xf>
    <xf numFmtId="164" fontId="1492" fillId="0" borderId="0" xfId="0" applyNumberFormat="1" applyFont="1" applyAlignment="1">
      <alignment horizontal="center" vertical="center"/>
    </xf>
    <xf numFmtId="4" fontId="1493" fillId="0" borderId="0" xfId="0" applyNumberFormat="1" applyFont="1" applyAlignment="1">
      <alignment horizontal="center" vertical="center"/>
    </xf>
    <xf numFmtId="164" fontId="1494" fillId="0" borderId="0" xfId="0" applyNumberFormat="1" applyFont="1" applyAlignment="1">
      <alignment horizontal="center" vertical="center"/>
    </xf>
    <xf numFmtId="4" fontId="1495" fillId="0" borderId="0" xfId="0" applyNumberFormat="1" applyFont="1" applyAlignment="1">
      <alignment horizontal="center" vertical="center"/>
    </xf>
    <xf numFmtId="164" fontId="1496" fillId="0" borderId="0" xfId="0" applyNumberFormat="1" applyFont="1" applyAlignment="1">
      <alignment horizontal="center" vertical="center"/>
    </xf>
    <xf numFmtId="4" fontId="1497" fillId="0" borderId="0" xfId="0" applyNumberFormat="1" applyFont="1" applyAlignment="1">
      <alignment horizontal="center" vertical="center"/>
    </xf>
    <xf numFmtId="164" fontId="1498" fillId="0" borderId="0" xfId="0" applyNumberFormat="1" applyFont="1" applyAlignment="1">
      <alignment horizontal="center" vertical="center"/>
    </xf>
    <xf numFmtId="4" fontId="1499" fillId="0" borderId="0" xfId="0" applyNumberFormat="1" applyFont="1" applyAlignment="1">
      <alignment horizontal="center" vertical="center"/>
    </xf>
    <xf numFmtId="164" fontId="1500" fillId="0" borderId="0" xfId="0" applyNumberFormat="1" applyFont="1" applyAlignment="1">
      <alignment horizontal="center" vertical="center"/>
    </xf>
    <xf numFmtId="0" fontId="1501" fillId="0" borderId="0" xfId="0" applyFont="1" applyAlignment="1">
      <alignment horizontal="center" vertical="center" wrapText="1"/>
    </xf>
    <xf numFmtId="4" fontId="1508" fillId="0" borderId="0" xfId="0" applyNumberFormat="1" applyFont="1" applyAlignment="1">
      <alignment horizontal="center" vertical="center"/>
    </xf>
    <xf numFmtId="164" fontId="1509" fillId="0" borderId="0" xfId="0" applyNumberFormat="1" applyFont="1" applyAlignment="1">
      <alignment horizontal="center" vertical="center"/>
    </xf>
    <xf numFmtId="4" fontId="1510" fillId="0" borderId="0" xfId="0" applyNumberFormat="1" applyFont="1" applyAlignment="1">
      <alignment horizontal="center" vertical="center"/>
    </xf>
    <xf numFmtId="164" fontId="1511" fillId="0" borderId="0" xfId="0" applyNumberFormat="1" applyFont="1" applyAlignment="1">
      <alignment horizontal="center" vertical="center"/>
    </xf>
    <xf numFmtId="4" fontId="1512" fillId="0" borderId="0" xfId="0" applyNumberFormat="1" applyFont="1" applyAlignment="1">
      <alignment horizontal="center" vertical="center"/>
    </xf>
    <xf numFmtId="164" fontId="1513" fillId="0" borderId="0" xfId="0" applyNumberFormat="1" applyFont="1" applyAlignment="1">
      <alignment horizontal="center" vertical="center"/>
    </xf>
    <xf numFmtId="4" fontId="1514" fillId="0" borderId="0" xfId="0" applyNumberFormat="1" applyFont="1" applyAlignment="1">
      <alignment horizontal="center" vertical="center"/>
    </xf>
    <xf numFmtId="164" fontId="1515" fillId="0" borderId="0" xfId="0" applyNumberFormat="1" applyFont="1" applyAlignment="1">
      <alignment horizontal="center" vertical="center"/>
    </xf>
    <xf numFmtId="4" fontId="1516" fillId="0" borderId="0" xfId="0" applyNumberFormat="1" applyFont="1" applyAlignment="1">
      <alignment horizontal="center" vertical="center"/>
    </xf>
    <xf numFmtId="164" fontId="1517" fillId="0" borderId="0" xfId="0" applyNumberFormat="1" applyFont="1" applyAlignment="1">
      <alignment horizontal="center" vertical="center"/>
    </xf>
    <xf numFmtId="0" fontId="1518" fillId="0" borderId="0" xfId="0" applyFont="1" applyAlignment="1">
      <alignment horizontal="center" vertical="center" wrapText="1"/>
    </xf>
    <xf numFmtId="4" fontId="1525" fillId="0" borderId="0" xfId="0" applyNumberFormat="1" applyFont="1" applyAlignment="1">
      <alignment horizontal="center" vertical="center"/>
    </xf>
    <xf numFmtId="164" fontId="1526" fillId="0" borderId="0" xfId="0" applyNumberFormat="1" applyFont="1" applyAlignment="1">
      <alignment horizontal="center" vertical="center"/>
    </xf>
    <xf numFmtId="4" fontId="1527" fillId="0" borderId="0" xfId="0" applyNumberFormat="1" applyFont="1" applyAlignment="1">
      <alignment horizontal="center" vertical="center"/>
    </xf>
    <xf numFmtId="164" fontId="1528" fillId="0" borderId="0" xfId="0" applyNumberFormat="1" applyFont="1" applyAlignment="1">
      <alignment horizontal="center" vertical="center"/>
    </xf>
    <xf numFmtId="4" fontId="1529" fillId="0" borderId="0" xfId="0" applyNumberFormat="1" applyFont="1" applyAlignment="1">
      <alignment horizontal="center" vertical="center"/>
    </xf>
    <xf numFmtId="164" fontId="1530" fillId="0" borderId="0" xfId="0" applyNumberFormat="1" applyFont="1" applyAlignment="1">
      <alignment horizontal="center" vertical="center"/>
    </xf>
    <xf numFmtId="4" fontId="1531" fillId="0" borderId="0" xfId="0" applyNumberFormat="1" applyFont="1" applyAlignment="1">
      <alignment horizontal="center" vertical="center"/>
    </xf>
    <xf numFmtId="164" fontId="1532" fillId="0" borderId="0" xfId="0" applyNumberFormat="1" applyFont="1" applyAlignment="1">
      <alignment horizontal="center" vertical="center"/>
    </xf>
    <xf numFmtId="4" fontId="1533" fillId="0" borderId="0" xfId="0" applyNumberFormat="1" applyFont="1" applyAlignment="1">
      <alignment horizontal="center" vertical="center"/>
    </xf>
    <xf numFmtId="164" fontId="1534" fillId="0" borderId="0" xfId="0" applyNumberFormat="1" applyFont="1" applyAlignment="1">
      <alignment horizontal="center" vertical="center"/>
    </xf>
    <xf numFmtId="0" fontId="1535" fillId="0" borderId="0" xfId="0" applyFont="1" applyAlignment="1">
      <alignment horizontal="center" vertical="center" wrapText="1"/>
    </xf>
    <xf numFmtId="4" fontId="1542" fillId="0" borderId="0" xfId="0" applyNumberFormat="1" applyFont="1" applyAlignment="1">
      <alignment horizontal="center" vertical="center"/>
    </xf>
    <xf numFmtId="164" fontId="1543" fillId="0" borderId="0" xfId="0" applyNumberFormat="1" applyFont="1" applyAlignment="1">
      <alignment horizontal="center" vertical="center"/>
    </xf>
    <xf numFmtId="4" fontId="1544" fillId="0" borderId="0" xfId="0" applyNumberFormat="1" applyFont="1" applyAlignment="1">
      <alignment horizontal="center" vertical="center"/>
    </xf>
    <xf numFmtId="164" fontId="1545" fillId="0" borderId="0" xfId="0" applyNumberFormat="1" applyFont="1" applyAlignment="1">
      <alignment horizontal="center" vertical="center"/>
    </xf>
    <xf numFmtId="4" fontId="1546" fillId="0" borderId="0" xfId="0" applyNumberFormat="1" applyFont="1" applyAlignment="1">
      <alignment horizontal="center" vertical="center"/>
    </xf>
    <xf numFmtId="164" fontId="1547" fillId="0" borderId="0" xfId="0" applyNumberFormat="1" applyFont="1" applyAlignment="1">
      <alignment horizontal="center" vertical="center"/>
    </xf>
    <xf numFmtId="4" fontId="1548" fillId="0" borderId="0" xfId="0" applyNumberFormat="1" applyFont="1" applyAlignment="1">
      <alignment horizontal="center" vertical="center"/>
    </xf>
    <xf numFmtId="164" fontId="1549" fillId="0" borderId="0" xfId="0" applyNumberFormat="1" applyFont="1" applyAlignment="1">
      <alignment horizontal="center" vertical="center"/>
    </xf>
    <xf numFmtId="4" fontId="1550" fillId="0" borderId="0" xfId="0" applyNumberFormat="1" applyFont="1" applyAlignment="1">
      <alignment horizontal="center" vertical="center"/>
    </xf>
    <xf numFmtId="164" fontId="1551" fillId="0" borderId="0" xfId="0" applyNumberFormat="1" applyFont="1" applyAlignment="1">
      <alignment horizontal="center" vertical="center"/>
    </xf>
    <xf numFmtId="0" fontId="1552" fillId="0" borderId="0" xfId="0" applyFont="1" applyAlignment="1">
      <alignment horizontal="center" vertical="center" wrapText="1"/>
    </xf>
    <xf numFmtId="4" fontId="1559" fillId="0" borderId="0" xfId="0" applyNumberFormat="1" applyFont="1" applyAlignment="1">
      <alignment horizontal="center" vertical="center"/>
    </xf>
    <xf numFmtId="164" fontId="1560" fillId="0" borderId="0" xfId="0" applyNumberFormat="1" applyFont="1" applyAlignment="1">
      <alignment horizontal="center" vertical="center"/>
    </xf>
    <xf numFmtId="4" fontId="1561" fillId="0" borderId="0" xfId="0" applyNumberFormat="1" applyFont="1" applyAlignment="1">
      <alignment horizontal="center" vertical="center"/>
    </xf>
    <xf numFmtId="164" fontId="1562" fillId="0" borderId="0" xfId="0" applyNumberFormat="1" applyFont="1" applyAlignment="1">
      <alignment horizontal="center" vertical="center"/>
    </xf>
    <xf numFmtId="4" fontId="1563" fillId="0" borderId="0" xfId="0" applyNumberFormat="1" applyFont="1" applyAlignment="1">
      <alignment horizontal="center" vertical="center"/>
    </xf>
    <xf numFmtId="164" fontId="1564" fillId="0" borderId="0" xfId="0" applyNumberFormat="1" applyFont="1" applyAlignment="1">
      <alignment horizontal="center" vertical="center"/>
    </xf>
    <xf numFmtId="4" fontId="1565" fillId="0" borderId="0" xfId="0" applyNumberFormat="1" applyFont="1" applyAlignment="1">
      <alignment horizontal="center" vertical="center"/>
    </xf>
    <xf numFmtId="164" fontId="1566" fillId="0" borderId="0" xfId="0" applyNumberFormat="1" applyFont="1" applyAlignment="1">
      <alignment horizontal="center" vertical="center"/>
    </xf>
    <xf numFmtId="4" fontId="1567" fillId="0" borderId="0" xfId="0" applyNumberFormat="1" applyFont="1" applyAlignment="1">
      <alignment horizontal="center" vertical="center"/>
    </xf>
    <xf numFmtId="164" fontId="1568" fillId="0" borderId="0" xfId="0" applyNumberFormat="1" applyFont="1" applyAlignment="1">
      <alignment horizontal="center" vertical="center"/>
    </xf>
    <xf numFmtId="0" fontId="1569" fillId="0" borderId="0" xfId="0" applyFont="1" applyAlignment="1">
      <alignment horizontal="center" vertical="center" wrapText="1"/>
    </xf>
    <xf numFmtId="4" fontId="1576" fillId="0" borderId="0" xfId="0" applyNumberFormat="1" applyFont="1" applyAlignment="1">
      <alignment horizontal="center" vertical="center"/>
    </xf>
    <xf numFmtId="164" fontId="1577" fillId="0" borderId="0" xfId="0" applyNumberFormat="1" applyFont="1" applyAlignment="1">
      <alignment horizontal="center" vertical="center"/>
    </xf>
    <xf numFmtId="4" fontId="1578" fillId="0" borderId="0" xfId="0" applyNumberFormat="1" applyFont="1" applyAlignment="1">
      <alignment horizontal="center" vertical="center"/>
    </xf>
    <xf numFmtId="164" fontId="1579" fillId="0" borderId="0" xfId="0" applyNumberFormat="1" applyFont="1" applyAlignment="1">
      <alignment horizontal="center" vertical="center"/>
    </xf>
    <xf numFmtId="4" fontId="1580" fillId="0" borderId="0" xfId="0" applyNumberFormat="1" applyFont="1" applyAlignment="1">
      <alignment horizontal="center" vertical="center"/>
    </xf>
    <xf numFmtId="164" fontId="1581" fillId="0" borderId="0" xfId="0" applyNumberFormat="1" applyFont="1" applyAlignment="1">
      <alignment horizontal="center" vertical="center"/>
    </xf>
    <xf numFmtId="4" fontId="1582" fillId="0" borderId="0" xfId="0" applyNumberFormat="1" applyFont="1" applyAlignment="1">
      <alignment horizontal="center" vertical="center"/>
    </xf>
    <xf numFmtId="164" fontId="1583" fillId="0" borderId="0" xfId="0" applyNumberFormat="1" applyFont="1" applyAlignment="1">
      <alignment horizontal="center" vertical="center"/>
    </xf>
    <xf numFmtId="4" fontId="1584" fillId="0" borderId="0" xfId="0" applyNumberFormat="1" applyFont="1" applyAlignment="1">
      <alignment horizontal="center" vertical="center"/>
    </xf>
    <xf numFmtId="164" fontId="1585" fillId="0" borderId="0" xfId="0" applyNumberFormat="1" applyFont="1" applyAlignment="1">
      <alignment horizontal="center" vertical="center"/>
    </xf>
    <xf numFmtId="0" fontId="1586" fillId="0" borderId="0" xfId="0" applyFont="1" applyAlignment="1">
      <alignment horizontal="center" vertical="center" wrapText="1"/>
    </xf>
    <xf numFmtId="4" fontId="1593" fillId="0" borderId="0" xfId="0" applyNumberFormat="1" applyFont="1" applyAlignment="1">
      <alignment horizontal="center" vertical="center"/>
    </xf>
    <xf numFmtId="164" fontId="1594" fillId="0" borderId="0" xfId="0" applyNumberFormat="1" applyFont="1" applyAlignment="1">
      <alignment horizontal="center" vertical="center"/>
    </xf>
    <xf numFmtId="4" fontId="1595" fillId="0" borderId="0" xfId="0" applyNumberFormat="1" applyFont="1" applyAlignment="1">
      <alignment horizontal="center" vertical="center"/>
    </xf>
    <xf numFmtId="164" fontId="1596" fillId="0" borderId="0" xfId="0" applyNumberFormat="1" applyFont="1" applyAlignment="1">
      <alignment horizontal="center" vertical="center"/>
    </xf>
    <xf numFmtId="4" fontId="1597" fillId="0" borderId="0" xfId="0" applyNumberFormat="1" applyFont="1" applyAlignment="1">
      <alignment horizontal="center" vertical="center"/>
    </xf>
    <xf numFmtId="164" fontId="1598" fillId="0" borderId="0" xfId="0" applyNumberFormat="1" applyFont="1" applyAlignment="1">
      <alignment horizontal="center" vertical="center"/>
    </xf>
    <xf numFmtId="4" fontId="1599" fillId="0" borderId="0" xfId="0" applyNumberFormat="1" applyFont="1" applyAlignment="1">
      <alignment horizontal="center" vertical="center"/>
    </xf>
    <xf numFmtId="164" fontId="1600" fillId="0" borderId="0" xfId="0" applyNumberFormat="1" applyFont="1" applyAlignment="1">
      <alignment horizontal="center" vertical="center"/>
    </xf>
    <xf numFmtId="4" fontId="1601" fillId="0" borderId="0" xfId="0" applyNumberFormat="1" applyFont="1" applyAlignment="1">
      <alignment horizontal="center" vertical="center"/>
    </xf>
    <xf numFmtId="164" fontId="1602" fillId="0" borderId="0" xfId="0" applyNumberFormat="1" applyFont="1" applyAlignment="1">
      <alignment horizontal="center" vertical="center"/>
    </xf>
    <xf numFmtId="0" fontId="1603" fillId="0" borderId="0" xfId="0" applyFont="1" applyAlignment="1">
      <alignment horizontal="center" vertical="center" wrapText="1"/>
    </xf>
    <xf numFmtId="4" fontId="1610" fillId="0" borderId="0" xfId="0" applyNumberFormat="1" applyFont="1" applyAlignment="1">
      <alignment horizontal="center" vertical="center"/>
    </xf>
    <xf numFmtId="164" fontId="1611" fillId="0" borderId="0" xfId="0" applyNumberFormat="1" applyFont="1" applyAlignment="1">
      <alignment horizontal="center" vertical="center"/>
    </xf>
    <xf numFmtId="4" fontId="1612" fillId="0" borderId="0" xfId="0" applyNumberFormat="1" applyFont="1" applyAlignment="1">
      <alignment horizontal="center" vertical="center"/>
    </xf>
    <xf numFmtId="164" fontId="1613" fillId="0" borderId="0" xfId="0" applyNumberFormat="1" applyFont="1" applyAlignment="1">
      <alignment horizontal="center" vertical="center"/>
    </xf>
    <xf numFmtId="4" fontId="1614" fillId="0" borderId="0" xfId="0" applyNumberFormat="1" applyFont="1" applyAlignment="1">
      <alignment horizontal="center" vertical="center"/>
    </xf>
    <xf numFmtId="164" fontId="1615" fillId="0" borderId="0" xfId="0" applyNumberFormat="1" applyFont="1" applyAlignment="1">
      <alignment horizontal="center" vertical="center"/>
    </xf>
    <xf numFmtId="4" fontId="1616" fillId="0" borderId="0" xfId="0" applyNumberFormat="1" applyFont="1" applyAlignment="1">
      <alignment horizontal="center" vertical="center"/>
    </xf>
    <xf numFmtId="164" fontId="1617" fillId="0" borderId="0" xfId="0" applyNumberFormat="1" applyFont="1" applyAlignment="1">
      <alignment horizontal="center" vertical="center"/>
    </xf>
    <xf numFmtId="4" fontId="1618" fillId="0" borderId="0" xfId="0" applyNumberFormat="1" applyFont="1" applyAlignment="1">
      <alignment horizontal="center" vertical="center"/>
    </xf>
    <xf numFmtId="164" fontId="1619" fillId="0" borderId="0" xfId="0" applyNumberFormat="1" applyFont="1" applyAlignment="1">
      <alignment horizontal="center" vertical="center"/>
    </xf>
    <xf numFmtId="0" fontId="1620" fillId="0" borderId="0" xfId="0" applyFont="1" applyAlignment="1">
      <alignment horizontal="center" vertical="center" wrapText="1"/>
    </xf>
    <xf numFmtId="4" fontId="1627" fillId="0" borderId="0" xfId="0" applyNumberFormat="1" applyFont="1" applyAlignment="1">
      <alignment horizontal="center" vertical="center"/>
    </xf>
    <xf numFmtId="164" fontId="1628" fillId="0" borderId="0" xfId="0" applyNumberFormat="1" applyFont="1" applyAlignment="1">
      <alignment horizontal="center" vertical="center"/>
    </xf>
    <xf numFmtId="4" fontId="1629" fillId="0" borderId="0" xfId="0" applyNumberFormat="1" applyFont="1" applyAlignment="1">
      <alignment horizontal="center" vertical="center"/>
    </xf>
    <xf numFmtId="164" fontId="1630" fillId="0" borderId="0" xfId="0" applyNumberFormat="1" applyFont="1" applyAlignment="1">
      <alignment horizontal="center" vertical="center"/>
    </xf>
    <xf numFmtId="4" fontId="1631" fillId="0" borderId="0" xfId="0" applyNumberFormat="1" applyFont="1" applyAlignment="1">
      <alignment horizontal="center" vertical="center"/>
    </xf>
    <xf numFmtId="164" fontId="1632" fillId="0" borderId="0" xfId="0" applyNumberFormat="1" applyFont="1" applyAlignment="1">
      <alignment horizontal="center" vertical="center"/>
    </xf>
    <xf numFmtId="4" fontId="1633" fillId="0" borderId="0" xfId="0" applyNumberFormat="1" applyFont="1" applyAlignment="1">
      <alignment horizontal="center" vertical="center"/>
    </xf>
    <xf numFmtId="164" fontId="1634" fillId="0" borderId="0" xfId="0" applyNumberFormat="1" applyFont="1" applyAlignment="1">
      <alignment horizontal="center" vertical="center"/>
    </xf>
    <xf numFmtId="4" fontId="1635" fillId="0" borderId="0" xfId="0" applyNumberFormat="1" applyFont="1" applyAlignment="1">
      <alignment horizontal="center" vertical="center"/>
    </xf>
    <xf numFmtId="164" fontId="1636" fillId="0" borderId="0" xfId="0" applyNumberFormat="1" applyFont="1" applyAlignment="1">
      <alignment horizontal="center" vertical="center"/>
    </xf>
    <xf numFmtId="0" fontId="1637" fillId="0" borderId="0" xfId="0" applyFont="1" applyAlignment="1">
      <alignment horizontal="center" vertical="center" wrapText="1"/>
    </xf>
    <xf numFmtId="4" fontId="1644" fillId="0" borderId="0" xfId="0" applyNumberFormat="1" applyFont="1" applyAlignment="1">
      <alignment horizontal="center" vertical="center"/>
    </xf>
    <xf numFmtId="164" fontId="1645" fillId="0" borderId="0" xfId="0" applyNumberFormat="1" applyFont="1" applyAlignment="1">
      <alignment horizontal="center" vertical="center"/>
    </xf>
    <xf numFmtId="4" fontId="1646" fillId="0" borderId="0" xfId="0" applyNumberFormat="1" applyFont="1" applyAlignment="1">
      <alignment horizontal="center" vertical="center"/>
    </xf>
    <xf numFmtId="164" fontId="1647" fillId="0" borderId="0" xfId="0" applyNumberFormat="1" applyFont="1" applyAlignment="1">
      <alignment horizontal="center" vertical="center"/>
    </xf>
    <xf numFmtId="4" fontId="1648" fillId="0" borderId="0" xfId="0" applyNumberFormat="1" applyFont="1" applyAlignment="1">
      <alignment horizontal="center" vertical="center"/>
    </xf>
    <xf numFmtId="164" fontId="1649" fillId="0" borderId="0" xfId="0" applyNumberFormat="1" applyFont="1" applyAlignment="1">
      <alignment horizontal="center" vertical="center"/>
    </xf>
    <xf numFmtId="4" fontId="1650" fillId="0" borderId="0" xfId="0" applyNumberFormat="1" applyFont="1" applyAlignment="1">
      <alignment horizontal="center" vertical="center"/>
    </xf>
    <xf numFmtId="164" fontId="1651" fillId="0" borderId="0" xfId="0" applyNumberFormat="1" applyFont="1" applyAlignment="1">
      <alignment horizontal="center" vertical="center"/>
    </xf>
    <xf numFmtId="4" fontId="1652" fillId="0" borderId="0" xfId="0" applyNumberFormat="1" applyFont="1" applyAlignment="1">
      <alignment horizontal="center" vertical="center"/>
    </xf>
    <xf numFmtId="164" fontId="1653" fillId="0" borderId="0" xfId="0" applyNumberFormat="1" applyFont="1" applyAlignment="1">
      <alignment horizontal="center" vertical="center"/>
    </xf>
    <xf numFmtId="0" fontId="1654" fillId="0" borderId="0" xfId="0" applyFont="1" applyAlignment="1">
      <alignment horizontal="center" vertical="center" wrapText="1"/>
    </xf>
    <xf numFmtId="4" fontId="1661" fillId="0" borderId="0" xfId="0" applyNumberFormat="1" applyFont="1" applyAlignment="1">
      <alignment horizontal="center" vertical="center"/>
    </xf>
    <xf numFmtId="164" fontId="1662" fillId="0" borderId="0" xfId="0" applyNumberFormat="1" applyFont="1" applyAlignment="1">
      <alignment horizontal="center" vertical="center"/>
    </xf>
    <xf numFmtId="4" fontId="1663" fillId="0" borderId="0" xfId="0" applyNumberFormat="1" applyFont="1" applyAlignment="1">
      <alignment horizontal="center" vertical="center"/>
    </xf>
    <xf numFmtId="164" fontId="1664" fillId="0" borderId="0" xfId="0" applyNumberFormat="1" applyFont="1" applyAlignment="1">
      <alignment horizontal="center" vertical="center"/>
    </xf>
    <xf numFmtId="4" fontId="1665" fillId="0" borderId="0" xfId="0" applyNumberFormat="1" applyFont="1" applyAlignment="1">
      <alignment horizontal="center" vertical="center"/>
    </xf>
    <xf numFmtId="164" fontId="1666" fillId="0" borderId="0" xfId="0" applyNumberFormat="1" applyFont="1" applyAlignment="1">
      <alignment horizontal="center" vertical="center"/>
    </xf>
    <xf numFmtId="4" fontId="1667" fillId="0" borderId="0" xfId="0" applyNumberFormat="1" applyFont="1" applyAlignment="1">
      <alignment horizontal="center" vertical="center"/>
    </xf>
    <xf numFmtId="164" fontId="1668" fillId="0" borderId="0" xfId="0" applyNumberFormat="1" applyFont="1" applyAlignment="1">
      <alignment horizontal="center" vertical="center"/>
    </xf>
    <xf numFmtId="4" fontId="1669" fillId="0" borderId="0" xfId="0" applyNumberFormat="1" applyFont="1" applyAlignment="1">
      <alignment horizontal="center" vertical="center"/>
    </xf>
    <xf numFmtId="164" fontId="1670" fillId="0" borderId="0" xfId="0" applyNumberFormat="1" applyFont="1" applyAlignment="1">
      <alignment horizontal="center" vertical="center"/>
    </xf>
    <xf numFmtId="0" fontId="1671" fillId="0" borderId="0" xfId="0" applyFont="1" applyAlignment="1">
      <alignment horizontal="center" vertical="center" wrapText="1"/>
    </xf>
    <xf numFmtId="4" fontId="1678" fillId="0" borderId="0" xfId="0" applyNumberFormat="1" applyFont="1" applyAlignment="1">
      <alignment horizontal="center" vertical="center"/>
    </xf>
    <xf numFmtId="164" fontId="1679" fillId="0" borderId="0" xfId="0" applyNumberFormat="1" applyFont="1" applyAlignment="1">
      <alignment horizontal="center" vertical="center"/>
    </xf>
    <xf numFmtId="4" fontId="1680" fillId="0" borderId="0" xfId="0" applyNumberFormat="1" applyFont="1" applyAlignment="1">
      <alignment horizontal="center" vertical="center"/>
    </xf>
    <xf numFmtId="164" fontId="1681" fillId="0" borderId="0" xfId="0" applyNumberFormat="1" applyFont="1" applyAlignment="1">
      <alignment horizontal="center" vertical="center"/>
    </xf>
    <xf numFmtId="4" fontId="1682" fillId="0" borderId="0" xfId="0" applyNumberFormat="1" applyFont="1" applyAlignment="1">
      <alignment horizontal="center" vertical="center"/>
    </xf>
    <xf numFmtId="164" fontId="1683" fillId="0" borderId="0" xfId="0" applyNumberFormat="1" applyFont="1" applyAlignment="1">
      <alignment horizontal="center" vertical="center"/>
    </xf>
    <xf numFmtId="4" fontId="1684" fillId="0" borderId="0" xfId="0" applyNumberFormat="1" applyFont="1" applyAlignment="1">
      <alignment horizontal="center" vertical="center"/>
    </xf>
    <xf numFmtId="164" fontId="1685" fillId="0" borderId="0" xfId="0" applyNumberFormat="1" applyFont="1" applyAlignment="1">
      <alignment horizontal="center" vertical="center"/>
    </xf>
    <xf numFmtId="4" fontId="1686" fillId="0" borderId="0" xfId="0" applyNumberFormat="1" applyFont="1" applyAlignment="1">
      <alignment horizontal="center" vertical="center"/>
    </xf>
    <xf numFmtId="164" fontId="1687" fillId="0" borderId="0" xfId="0" applyNumberFormat="1" applyFont="1" applyAlignment="1">
      <alignment horizontal="center" vertical="center"/>
    </xf>
    <xf numFmtId="0" fontId="1688" fillId="0" borderId="0" xfId="0" applyFont="1" applyAlignment="1">
      <alignment horizontal="center" vertical="center" wrapText="1"/>
    </xf>
    <xf numFmtId="4" fontId="1695" fillId="0" borderId="0" xfId="0" applyNumberFormat="1" applyFont="1" applyAlignment="1">
      <alignment horizontal="center" vertical="center"/>
    </xf>
    <xf numFmtId="164" fontId="1696" fillId="0" borderId="0" xfId="0" applyNumberFormat="1" applyFont="1" applyAlignment="1">
      <alignment horizontal="center" vertical="center"/>
    </xf>
    <xf numFmtId="4" fontId="1697" fillId="0" borderId="0" xfId="0" applyNumberFormat="1" applyFont="1" applyAlignment="1">
      <alignment horizontal="center" vertical="center"/>
    </xf>
    <xf numFmtId="164" fontId="1698" fillId="0" borderId="0" xfId="0" applyNumberFormat="1" applyFont="1" applyAlignment="1">
      <alignment horizontal="center" vertical="center"/>
    </xf>
    <xf numFmtId="4" fontId="1699" fillId="0" borderId="0" xfId="0" applyNumberFormat="1" applyFont="1" applyAlignment="1">
      <alignment horizontal="center" vertical="center"/>
    </xf>
    <xf numFmtId="164" fontId="1700" fillId="0" borderId="0" xfId="0" applyNumberFormat="1" applyFont="1" applyAlignment="1">
      <alignment horizontal="center" vertical="center"/>
    </xf>
    <xf numFmtId="4" fontId="1701" fillId="0" borderId="0" xfId="0" applyNumberFormat="1" applyFont="1" applyAlignment="1">
      <alignment horizontal="center" vertical="center"/>
    </xf>
    <xf numFmtId="164" fontId="1702" fillId="0" borderId="0" xfId="0" applyNumberFormat="1" applyFont="1" applyAlignment="1">
      <alignment horizontal="center" vertical="center"/>
    </xf>
    <xf numFmtId="4" fontId="1703" fillId="0" borderId="0" xfId="0" applyNumberFormat="1" applyFont="1" applyAlignment="1">
      <alignment horizontal="center" vertical="center"/>
    </xf>
    <xf numFmtId="164" fontId="1704" fillId="0" borderId="0" xfId="0" applyNumberFormat="1" applyFont="1" applyAlignment="1">
      <alignment horizontal="center" vertical="center"/>
    </xf>
    <xf numFmtId="0" fontId="1705" fillId="0" borderId="0" xfId="0" applyFont="1" applyAlignment="1">
      <alignment horizontal="center" vertical="center" wrapText="1"/>
    </xf>
    <xf numFmtId="4" fontId="1712" fillId="0" borderId="0" xfId="0" applyNumberFormat="1" applyFont="1" applyAlignment="1">
      <alignment horizontal="center" vertical="center"/>
    </xf>
    <xf numFmtId="164" fontId="1713" fillId="0" borderId="0" xfId="0" applyNumberFormat="1" applyFont="1" applyAlignment="1">
      <alignment horizontal="center" vertical="center"/>
    </xf>
    <xf numFmtId="4" fontId="1714" fillId="0" borderId="0" xfId="0" applyNumberFormat="1" applyFont="1" applyAlignment="1">
      <alignment horizontal="center" vertical="center"/>
    </xf>
    <xf numFmtId="164" fontId="1715" fillId="0" borderId="0" xfId="0" applyNumberFormat="1" applyFont="1" applyAlignment="1">
      <alignment horizontal="center" vertical="center"/>
    </xf>
    <xf numFmtId="4" fontId="1716" fillId="0" borderId="0" xfId="0" applyNumberFormat="1" applyFont="1" applyAlignment="1">
      <alignment horizontal="center" vertical="center"/>
    </xf>
    <xf numFmtId="164" fontId="1717" fillId="0" borderId="0" xfId="0" applyNumberFormat="1" applyFont="1" applyAlignment="1">
      <alignment horizontal="center" vertical="center"/>
    </xf>
    <xf numFmtId="4" fontId="1718" fillId="0" borderId="0" xfId="0" applyNumberFormat="1" applyFont="1" applyAlignment="1">
      <alignment horizontal="center" vertical="center"/>
    </xf>
    <xf numFmtId="164" fontId="1719" fillId="0" borderId="0" xfId="0" applyNumberFormat="1" applyFont="1" applyAlignment="1">
      <alignment horizontal="center" vertical="center"/>
    </xf>
    <xf numFmtId="4" fontId="1720" fillId="0" borderId="0" xfId="0" applyNumberFormat="1" applyFont="1" applyAlignment="1">
      <alignment horizontal="center" vertical="center"/>
    </xf>
    <xf numFmtId="164" fontId="1721" fillId="0" borderId="0" xfId="0" applyNumberFormat="1" applyFont="1" applyAlignment="1">
      <alignment horizontal="center" vertical="center"/>
    </xf>
    <xf numFmtId="0" fontId="1722" fillId="0" borderId="0" xfId="0" applyFont="1" applyAlignment="1">
      <alignment horizontal="center" vertical="center" wrapText="1"/>
    </xf>
    <xf numFmtId="4" fontId="1729" fillId="0" borderId="0" xfId="0" applyNumberFormat="1" applyFont="1" applyAlignment="1">
      <alignment horizontal="center" vertical="center"/>
    </xf>
    <xf numFmtId="164" fontId="1730" fillId="0" borderId="0" xfId="0" applyNumberFormat="1" applyFont="1" applyAlignment="1">
      <alignment horizontal="center" vertical="center"/>
    </xf>
    <xf numFmtId="4" fontId="1731" fillId="0" borderId="0" xfId="0" applyNumberFormat="1" applyFont="1" applyAlignment="1">
      <alignment horizontal="center" vertical="center"/>
    </xf>
    <xf numFmtId="164" fontId="1732" fillId="0" borderId="0" xfId="0" applyNumberFormat="1" applyFont="1" applyAlignment="1">
      <alignment horizontal="center" vertical="center"/>
    </xf>
    <xf numFmtId="4" fontId="1733" fillId="0" borderId="0" xfId="0" applyNumberFormat="1" applyFont="1" applyAlignment="1">
      <alignment horizontal="center" vertical="center"/>
    </xf>
    <xf numFmtId="164" fontId="1734" fillId="0" borderId="0" xfId="0" applyNumberFormat="1" applyFont="1" applyAlignment="1">
      <alignment horizontal="center" vertical="center"/>
    </xf>
    <xf numFmtId="4" fontId="1735" fillId="0" borderId="0" xfId="0" applyNumberFormat="1" applyFont="1" applyAlignment="1">
      <alignment horizontal="center" vertical="center"/>
    </xf>
    <xf numFmtId="164" fontId="1736" fillId="0" borderId="0" xfId="0" applyNumberFormat="1" applyFont="1" applyAlignment="1">
      <alignment horizontal="center" vertical="center"/>
    </xf>
    <xf numFmtId="4" fontId="1737" fillId="0" borderId="0" xfId="0" applyNumberFormat="1" applyFont="1" applyAlignment="1">
      <alignment horizontal="center" vertical="center"/>
    </xf>
    <xf numFmtId="164" fontId="1738" fillId="0" borderId="0" xfId="0" applyNumberFormat="1" applyFont="1" applyAlignment="1">
      <alignment horizontal="center" vertical="center"/>
    </xf>
    <xf numFmtId="0" fontId="1739" fillId="0" borderId="0" xfId="0" applyFont="1" applyAlignment="1">
      <alignment horizontal="center" vertical="center" wrapText="1"/>
    </xf>
    <xf numFmtId="4" fontId="1746" fillId="0" borderId="0" xfId="0" applyNumberFormat="1" applyFont="1" applyAlignment="1">
      <alignment horizontal="center" vertical="center"/>
    </xf>
    <xf numFmtId="164" fontId="1747" fillId="0" borderId="0" xfId="0" applyNumberFormat="1" applyFont="1" applyAlignment="1">
      <alignment horizontal="center" vertical="center"/>
    </xf>
    <xf numFmtId="4" fontId="1748" fillId="0" borderId="0" xfId="0" applyNumberFormat="1" applyFont="1" applyAlignment="1">
      <alignment horizontal="center" vertical="center"/>
    </xf>
    <xf numFmtId="164" fontId="1749" fillId="0" borderId="0" xfId="0" applyNumberFormat="1" applyFont="1" applyAlignment="1">
      <alignment horizontal="center" vertical="center"/>
    </xf>
    <xf numFmtId="4" fontId="1750" fillId="0" borderId="0" xfId="0" applyNumberFormat="1" applyFont="1" applyAlignment="1">
      <alignment horizontal="center" vertical="center"/>
    </xf>
    <xf numFmtId="164" fontId="1751" fillId="0" borderId="0" xfId="0" applyNumberFormat="1" applyFont="1" applyAlignment="1">
      <alignment horizontal="center" vertical="center"/>
    </xf>
    <xf numFmtId="4" fontId="1752" fillId="0" borderId="0" xfId="0" applyNumberFormat="1" applyFont="1" applyAlignment="1">
      <alignment horizontal="center" vertical="center"/>
    </xf>
    <xf numFmtId="164" fontId="1753" fillId="0" borderId="0" xfId="0" applyNumberFormat="1" applyFont="1" applyAlignment="1">
      <alignment horizontal="center" vertical="center"/>
    </xf>
    <xf numFmtId="4" fontId="1754" fillId="0" borderId="0" xfId="0" applyNumberFormat="1" applyFont="1" applyAlignment="1">
      <alignment horizontal="center" vertical="center"/>
    </xf>
    <xf numFmtId="164" fontId="1755" fillId="0" borderId="0" xfId="0" applyNumberFormat="1" applyFont="1" applyAlignment="1">
      <alignment horizontal="center" vertical="center"/>
    </xf>
    <xf numFmtId="0" fontId="1756" fillId="0" borderId="0" xfId="0" applyFont="1" applyAlignment="1">
      <alignment horizontal="center" vertical="center" wrapText="1"/>
    </xf>
    <xf numFmtId="4" fontId="1763" fillId="0" borderId="0" xfId="0" applyNumberFormat="1" applyFont="1" applyAlignment="1">
      <alignment horizontal="center" vertical="center"/>
    </xf>
    <xf numFmtId="164" fontId="1764" fillId="0" borderId="0" xfId="0" applyNumberFormat="1" applyFont="1" applyAlignment="1">
      <alignment horizontal="center" vertical="center"/>
    </xf>
    <xf numFmtId="4" fontId="1765" fillId="0" borderId="0" xfId="0" applyNumberFormat="1" applyFont="1" applyAlignment="1">
      <alignment horizontal="center" vertical="center"/>
    </xf>
    <xf numFmtId="164" fontId="1766" fillId="0" borderId="0" xfId="0" applyNumberFormat="1" applyFont="1" applyAlignment="1">
      <alignment horizontal="center" vertical="center"/>
    </xf>
    <xf numFmtId="4" fontId="1767" fillId="0" borderId="0" xfId="0" applyNumberFormat="1" applyFont="1" applyAlignment="1">
      <alignment horizontal="center" vertical="center"/>
    </xf>
    <xf numFmtId="164" fontId="1768" fillId="0" borderId="0" xfId="0" applyNumberFormat="1" applyFont="1" applyAlignment="1">
      <alignment horizontal="center" vertical="center"/>
    </xf>
    <xf numFmtId="4" fontId="1769" fillId="0" borderId="0" xfId="0" applyNumberFormat="1" applyFont="1" applyAlignment="1">
      <alignment horizontal="center" vertical="center"/>
    </xf>
    <xf numFmtId="164" fontId="1770" fillId="0" borderId="0" xfId="0" applyNumberFormat="1" applyFont="1" applyAlignment="1">
      <alignment horizontal="center" vertical="center"/>
    </xf>
    <xf numFmtId="4" fontId="1771" fillId="0" borderId="0" xfId="0" applyNumberFormat="1" applyFont="1" applyAlignment="1">
      <alignment horizontal="center" vertical="center"/>
    </xf>
    <xf numFmtId="164" fontId="1772" fillId="0" borderId="0" xfId="0" applyNumberFormat="1" applyFont="1" applyAlignment="1">
      <alignment horizontal="center" vertical="center"/>
    </xf>
    <xf numFmtId="0" fontId="1773" fillId="0" borderId="0" xfId="0" applyFont="1" applyAlignment="1">
      <alignment horizontal="center" vertical="center" wrapText="1"/>
    </xf>
    <xf numFmtId="4" fontId="1780" fillId="0" borderId="0" xfId="0" applyNumberFormat="1" applyFont="1" applyAlignment="1">
      <alignment horizontal="center" vertical="center"/>
    </xf>
    <xf numFmtId="164" fontId="1781" fillId="0" borderId="0" xfId="0" applyNumberFormat="1" applyFont="1" applyAlignment="1">
      <alignment horizontal="center" vertical="center"/>
    </xf>
    <xf numFmtId="4" fontId="1782" fillId="0" borderId="0" xfId="0" applyNumberFormat="1" applyFont="1" applyAlignment="1">
      <alignment horizontal="center" vertical="center"/>
    </xf>
    <xf numFmtId="164" fontId="1783" fillId="0" borderId="0" xfId="0" applyNumberFormat="1" applyFont="1" applyAlignment="1">
      <alignment horizontal="center" vertical="center"/>
    </xf>
    <xf numFmtId="4" fontId="1784" fillId="0" borderId="0" xfId="0" applyNumberFormat="1" applyFont="1" applyAlignment="1">
      <alignment horizontal="center" vertical="center"/>
    </xf>
    <xf numFmtId="164" fontId="1785" fillId="0" borderId="0" xfId="0" applyNumberFormat="1" applyFont="1" applyAlignment="1">
      <alignment horizontal="center" vertical="center"/>
    </xf>
    <xf numFmtId="4" fontId="1786" fillId="0" borderId="0" xfId="0" applyNumberFormat="1" applyFont="1" applyAlignment="1">
      <alignment horizontal="center" vertical="center"/>
    </xf>
    <xf numFmtId="164" fontId="1787" fillId="0" borderId="0" xfId="0" applyNumberFormat="1" applyFont="1" applyAlignment="1">
      <alignment horizontal="center" vertical="center"/>
    </xf>
    <xf numFmtId="4" fontId="1788" fillId="0" borderId="0" xfId="0" applyNumberFormat="1" applyFont="1" applyAlignment="1">
      <alignment horizontal="center" vertical="center"/>
    </xf>
    <xf numFmtId="164" fontId="1789" fillId="0" borderId="0" xfId="0" applyNumberFormat="1" applyFont="1" applyAlignment="1">
      <alignment horizontal="center" vertical="center"/>
    </xf>
    <xf numFmtId="0" fontId="1790" fillId="0" borderId="0" xfId="0" applyFont="1" applyAlignment="1">
      <alignment horizontal="center" vertical="center" wrapText="1"/>
    </xf>
    <xf numFmtId="4" fontId="1797" fillId="0" borderId="0" xfId="0" applyNumberFormat="1" applyFont="1" applyAlignment="1">
      <alignment horizontal="center" vertical="center"/>
    </xf>
    <xf numFmtId="164" fontId="1798" fillId="0" borderId="0" xfId="0" applyNumberFormat="1" applyFont="1" applyAlignment="1">
      <alignment horizontal="center" vertical="center"/>
    </xf>
    <xf numFmtId="4" fontId="1799" fillId="0" borderId="0" xfId="0" applyNumberFormat="1" applyFont="1" applyAlignment="1">
      <alignment horizontal="center" vertical="center"/>
    </xf>
    <xf numFmtId="164" fontId="1800" fillId="0" borderId="0" xfId="0" applyNumberFormat="1" applyFont="1" applyAlignment="1">
      <alignment horizontal="center" vertical="center"/>
    </xf>
    <xf numFmtId="4" fontId="1801" fillId="0" borderId="0" xfId="0" applyNumberFormat="1" applyFont="1" applyAlignment="1">
      <alignment horizontal="center" vertical="center"/>
    </xf>
    <xf numFmtId="164" fontId="1802" fillId="0" borderId="0" xfId="0" applyNumberFormat="1" applyFont="1" applyAlignment="1">
      <alignment horizontal="center" vertical="center"/>
    </xf>
    <xf numFmtId="4" fontId="1803" fillId="0" borderId="0" xfId="0" applyNumberFormat="1" applyFont="1" applyAlignment="1">
      <alignment horizontal="center" vertical="center"/>
    </xf>
    <xf numFmtId="164" fontId="1804" fillId="0" borderId="0" xfId="0" applyNumberFormat="1" applyFont="1" applyAlignment="1">
      <alignment horizontal="center" vertical="center"/>
    </xf>
    <xf numFmtId="4" fontId="1805" fillId="0" borderId="0" xfId="0" applyNumberFormat="1" applyFont="1" applyAlignment="1">
      <alignment horizontal="center" vertical="center"/>
    </xf>
    <xf numFmtId="164" fontId="1806" fillId="0" borderId="0" xfId="0" applyNumberFormat="1" applyFont="1" applyAlignment="1">
      <alignment horizontal="center" vertical="center"/>
    </xf>
    <xf numFmtId="0" fontId="1807" fillId="0" borderId="0" xfId="0" applyFont="1" applyAlignment="1">
      <alignment horizontal="center" vertical="center" wrapText="1"/>
    </xf>
    <xf numFmtId="4" fontId="1814" fillId="0" borderId="0" xfId="0" applyNumberFormat="1" applyFont="1" applyAlignment="1">
      <alignment horizontal="center" vertical="center"/>
    </xf>
    <xf numFmtId="164" fontId="1815" fillId="0" borderId="0" xfId="0" applyNumberFormat="1" applyFont="1" applyAlignment="1">
      <alignment horizontal="center" vertical="center"/>
    </xf>
    <xf numFmtId="4" fontId="1816" fillId="0" borderId="0" xfId="0" applyNumberFormat="1" applyFont="1" applyAlignment="1">
      <alignment horizontal="center" vertical="center"/>
    </xf>
    <xf numFmtId="164" fontId="1817" fillId="0" borderId="0" xfId="0" applyNumberFormat="1" applyFont="1" applyAlignment="1">
      <alignment horizontal="center" vertical="center"/>
    </xf>
    <xf numFmtId="4" fontId="1818" fillId="0" borderId="0" xfId="0" applyNumberFormat="1" applyFont="1" applyAlignment="1">
      <alignment horizontal="center" vertical="center"/>
    </xf>
    <xf numFmtId="164" fontId="1819" fillId="0" borderId="0" xfId="0" applyNumberFormat="1" applyFont="1" applyAlignment="1">
      <alignment horizontal="center" vertical="center"/>
    </xf>
    <xf numFmtId="4" fontId="1820" fillId="0" borderId="0" xfId="0" applyNumberFormat="1" applyFont="1" applyAlignment="1">
      <alignment horizontal="center" vertical="center"/>
    </xf>
    <xf numFmtId="164" fontId="1821" fillId="0" borderId="0" xfId="0" applyNumberFormat="1" applyFont="1" applyAlignment="1">
      <alignment horizontal="center" vertical="center"/>
    </xf>
    <xf numFmtId="4" fontId="1822" fillId="0" borderId="0" xfId="0" applyNumberFormat="1" applyFont="1" applyAlignment="1">
      <alignment horizontal="center" vertical="center"/>
    </xf>
    <xf numFmtId="164" fontId="1823" fillId="0" borderId="0" xfId="0" applyNumberFormat="1" applyFont="1" applyAlignment="1">
      <alignment horizontal="center" vertical="center"/>
    </xf>
    <xf numFmtId="0" fontId="1824" fillId="0" borderId="0" xfId="0" applyFont="1" applyAlignment="1">
      <alignment horizontal="center" vertical="center" wrapText="1"/>
    </xf>
    <xf numFmtId="4" fontId="1831" fillId="0" borderId="0" xfId="0" applyNumberFormat="1" applyFont="1" applyAlignment="1">
      <alignment horizontal="center" vertical="center"/>
    </xf>
    <xf numFmtId="164" fontId="1832" fillId="0" borderId="0" xfId="0" applyNumberFormat="1" applyFont="1" applyAlignment="1">
      <alignment horizontal="center" vertical="center"/>
    </xf>
    <xf numFmtId="4" fontId="1833" fillId="0" borderId="0" xfId="0" applyNumberFormat="1" applyFont="1" applyAlignment="1">
      <alignment horizontal="center" vertical="center"/>
    </xf>
    <xf numFmtId="164" fontId="1834" fillId="0" borderId="0" xfId="0" applyNumberFormat="1" applyFont="1" applyAlignment="1">
      <alignment horizontal="center" vertical="center"/>
    </xf>
    <xf numFmtId="4" fontId="1835" fillId="0" borderId="0" xfId="0" applyNumberFormat="1" applyFont="1" applyAlignment="1">
      <alignment horizontal="center" vertical="center"/>
    </xf>
    <xf numFmtId="164" fontId="1836" fillId="0" borderId="0" xfId="0" applyNumberFormat="1" applyFont="1" applyAlignment="1">
      <alignment horizontal="center" vertical="center"/>
    </xf>
    <xf numFmtId="4" fontId="1837" fillId="0" borderId="0" xfId="0" applyNumberFormat="1" applyFont="1" applyAlignment="1">
      <alignment horizontal="center" vertical="center"/>
    </xf>
    <xf numFmtId="164" fontId="1838" fillId="0" borderId="0" xfId="0" applyNumberFormat="1" applyFont="1" applyAlignment="1">
      <alignment horizontal="center" vertical="center"/>
    </xf>
    <xf numFmtId="4" fontId="1839" fillId="0" borderId="0" xfId="0" applyNumberFormat="1" applyFont="1" applyAlignment="1">
      <alignment horizontal="center" vertical="center"/>
    </xf>
    <xf numFmtId="164" fontId="1840" fillId="0" borderId="0" xfId="0" applyNumberFormat="1" applyFont="1" applyAlignment="1">
      <alignment horizontal="center" vertical="center"/>
    </xf>
    <xf numFmtId="0" fontId="1841" fillId="0" borderId="0" xfId="0" applyFont="1" applyAlignment="1">
      <alignment horizontal="center" vertical="center" wrapText="1"/>
    </xf>
    <xf numFmtId="4" fontId="1848" fillId="0" borderId="0" xfId="0" applyNumberFormat="1" applyFont="1" applyAlignment="1">
      <alignment horizontal="center" vertical="center"/>
    </xf>
    <xf numFmtId="164" fontId="1849" fillId="0" borderId="0" xfId="0" applyNumberFormat="1" applyFont="1" applyAlignment="1">
      <alignment horizontal="center" vertical="center"/>
    </xf>
    <xf numFmtId="4" fontId="1850" fillId="0" borderId="0" xfId="0" applyNumberFormat="1" applyFont="1" applyAlignment="1">
      <alignment horizontal="center" vertical="center"/>
    </xf>
    <xf numFmtId="164" fontId="1851" fillId="0" borderId="0" xfId="0" applyNumberFormat="1" applyFont="1" applyAlignment="1">
      <alignment horizontal="center" vertical="center"/>
    </xf>
    <xf numFmtId="4" fontId="1852" fillId="0" borderId="0" xfId="0" applyNumberFormat="1" applyFont="1" applyAlignment="1">
      <alignment horizontal="center" vertical="center"/>
    </xf>
    <xf numFmtId="164" fontId="1853" fillId="0" borderId="0" xfId="0" applyNumberFormat="1" applyFont="1" applyAlignment="1">
      <alignment horizontal="center" vertical="center"/>
    </xf>
    <xf numFmtId="4" fontId="1854" fillId="0" borderId="0" xfId="0" applyNumberFormat="1" applyFont="1" applyAlignment="1">
      <alignment horizontal="center" vertical="center"/>
    </xf>
    <xf numFmtId="164" fontId="1855" fillId="0" borderId="0" xfId="0" applyNumberFormat="1" applyFont="1" applyAlignment="1">
      <alignment horizontal="center" vertical="center"/>
    </xf>
    <xf numFmtId="4" fontId="1856" fillId="0" borderId="0" xfId="0" applyNumberFormat="1" applyFont="1" applyAlignment="1">
      <alignment horizontal="center" vertical="center"/>
    </xf>
    <xf numFmtId="164" fontId="1857" fillId="0" borderId="0" xfId="0" applyNumberFormat="1" applyFont="1" applyAlignment="1">
      <alignment horizontal="center" vertical="center"/>
    </xf>
    <xf numFmtId="0" fontId="1858" fillId="0" borderId="0" xfId="0" applyFont="1" applyAlignment="1">
      <alignment horizontal="center" vertical="center" wrapText="1"/>
    </xf>
    <xf numFmtId="4" fontId="1865" fillId="0" borderId="0" xfId="0" applyNumberFormat="1" applyFont="1" applyAlignment="1">
      <alignment horizontal="center" vertical="center"/>
    </xf>
    <xf numFmtId="164" fontId="1866" fillId="0" borderId="0" xfId="0" applyNumberFormat="1" applyFont="1" applyAlignment="1">
      <alignment horizontal="center" vertical="center"/>
    </xf>
    <xf numFmtId="4" fontId="1867" fillId="0" borderId="0" xfId="0" applyNumberFormat="1" applyFont="1" applyAlignment="1">
      <alignment horizontal="center" vertical="center"/>
    </xf>
    <xf numFmtId="164" fontId="1868" fillId="0" borderId="0" xfId="0" applyNumberFormat="1" applyFont="1" applyAlignment="1">
      <alignment horizontal="center" vertical="center"/>
    </xf>
    <xf numFmtId="4" fontId="1869" fillId="0" borderId="0" xfId="0" applyNumberFormat="1" applyFont="1" applyAlignment="1">
      <alignment horizontal="center" vertical="center"/>
    </xf>
    <xf numFmtId="164" fontId="1870" fillId="0" borderId="0" xfId="0" applyNumberFormat="1" applyFont="1" applyAlignment="1">
      <alignment horizontal="center" vertical="center"/>
    </xf>
    <xf numFmtId="4" fontId="1871" fillId="0" borderId="0" xfId="0" applyNumberFormat="1" applyFont="1" applyAlignment="1">
      <alignment horizontal="center" vertical="center"/>
    </xf>
    <xf numFmtId="164" fontId="1872" fillId="0" borderId="0" xfId="0" applyNumberFormat="1" applyFont="1" applyAlignment="1">
      <alignment horizontal="center" vertical="center"/>
    </xf>
    <xf numFmtId="4" fontId="1873" fillId="0" borderId="0" xfId="0" applyNumberFormat="1" applyFont="1" applyAlignment="1">
      <alignment horizontal="center" vertical="center"/>
    </xf>
    <xf numFmtId="164" fontId="1874" fillId="0" borderId="0" xfId="0" applyNumberFormat="1" applyFont="1" applyAlignment="1">
      <alignment horizontal="center" vertical="center"/>
    </xf>
    <xf numFmtId="0" fontId="1875" fillId="0" borderId="0" xfId="0" applyFont="1" applyAlignment="1">
      <alignment horizontal="center" vertical="center" wrapText="1"/>
    </xf>
    <xf numFmtId="4" fontId="1882" fillId="0" borderId="0" xfId="0" applyNumberFormat="1" applyFont="1" applyAlignment="1">
      <alignment horizontal="center" vertical="center"/>
    </xf>
    <xf numFmtId="164" fontId="1883" fillId="0" borderId="0" xfId="0" applyNumberFormat="1" applyFont="1" applyAlignment="1">
      <alignment horizontal="center" vertical="center"/>
    </xf>
    <xf numFmtId="4" fontId="1884" fillId="0" borderId="0" xfId="0" applyNumberFormat="1" applyFont="1" applyAlignment="1">
      <alignment horizontal="center" vertical="center"/>
    </xf>
    <xf numFmtId="164" fontId="1885" fillId="0" borderId="0" xfId="0" applyNumberFormat="1" applyFont="1" applyAlignment="1">
      <alignment horizontal="center" vertical="center"/>
    </xf>
    <xf numFmtId="4" fontId="1886" fillId="0" borderId="0" xfId="0" applyNumberFormat="1" applyFont="1" applyAlignment="1">
      <alignment horizontal="center" vertical="center"/>
    </xf>
    <xf numFmtId="164" fontId="1887" fillId="0" borderId="0" xfId="0" applyNumberFormat="1" applyFont="1" applyAlignment="1">
      <alignment horizontal="center" vertical="center"/>
    </xf>
    <xf numFmtId="4" fontId="1888" fillId="0" borderId="0" xfId="0" applyNumberFormat="1" applyFont="1" applyAlignment="1">
      <alignment horizontal="center" vertical="center"/>
    </xf>
    <xf numFmtId="164" fontId="1889" fillId="0" borderId="0" xfId="0" applyNumberFormat="1" applyFont="1" applyAlignment="1">
      <alignment horizontal="center" vertical="center"/>
    </xf>
    <xf numFmtId="4" fontId="1890" fillId="0" borderId="0" xfId="0" applyNumberFormat="1" applyFont="1" applyAlignment="1">
      <alignment horizontal="center" vertical="center"/>
    </xf>
    <xf numFmtId="164" fontId="1891" fillId="0" borderId="0" xfId="0" applyNumberFormat="1" applyFont="1" applyAlignment="1">
      <alignment horizontal="center" vertical="center"/>
    </xf>
    <xf numFmtId="0" fontId="1892" fillId="3" borderId="1" xfId="0" applyNumberFormat="1" applyFont="1" applyFill="1" applyBorder="1" applyAlignment="1">
      <alignment horizontal="center" vertical="center" wrapText="1"/>
    </xf>
    <xf numFmtId="164" fontId="1892" fillId="3" borderId="1" xfId="0" applyNumberFormat="1" applyFont="1" applyFill="1" applyBorder="1" applyAlignment="1">
      <alignment horizontal="center" vertical="center" wrapText="1"/>
    </xf>
    <xf numFmtId="0" fontId="1893" fillId="0" borderId="0" xfId="0" applyFont="1" applyAlignment="1">
      <alignment horizontal="center" vertical="center" wrapText="1"/>
    </xf>
    <xf numFmtId="4" fontId="1900" fillId="0" borderId="0" xfId="0" applyNumberFormat="1" applyFont="1" applyAlignment="1">
      <alignment horizontal="center" vertical="center"/>
    </xf>
    <xf numFmtId="164" fontId="1901" fillId="0" borderId="0" xfId="0" applyNumberFormat="1" applyFont="1" applyAlignment="1">
      <alignment horizontal="center" vertical="center"/>
    </xf>
    <xf numFmtId="4" fontId="1902" fillId="0" borderId="0" xfId="0" applyNumberFormat="1" applyFont="1" applyAlignment="1">
      <alignment horizontal="center" vertical="center"/>
    </xf>
    <xf numFmtId="164" fontId="1903" fillId="0" borderId="0" xfId="0" applyNumberFormat="1" applyFont="1" applyAlignment="1">
      <alignment horizontal="center" vertical="center"/>
    </xf>
    <xf numFmtId="4" fontId="1904" fillId="0" borderId="0" xfId="0" applyNumberFormat="1" applyFont="1" applyAlignment="1">
      <alignment horizontal="center" vertical="center"/>
    </xf>
    <xf numFmtId="164" fontId="1905" fillId="0" borderId="0" xfId="0" applyNumberFormat="1" applyFont="1" applyAlignment="1">
      <alignment horizontal="center" vertical="center"/>
    </xf>
    <xf numFmtId="4" fontId="1906" fillId="0" borderId="0" xfId="0" applyNumberFormat="1" applyFont="1" applyAlignment="1">
      <alignment horizontal="center" vertical="center"/>
    </xf>
    <xf numFmtId="164" fontId="1907" fillId="0" borderId="0" xfId="0" applyNumberFormat="1" applyFont="1" applyAlignment="1">
      <alignment horizontal="center" vertical="center"/>
    </xf>
    <xf numFmtId="4" fontId="1908" fillId="0" borderId="0" xfId="0" applyNumberFormat="1" applyFont="1" applyAlignment="1">
      <alignment horizontal="center" vertical="center"/>
    </xf>
    <xf numFmtId="164" fontId="1909" fillId="0" borderId="0" xfId="0" applyNumberFormat="1" applyFont="1" applyAlignment="1">
      <alignment horizontal="center" vertical="center"/>
    </xf>
    <xf numFmtId="0" fontId="1910" fillId="0" borderId="0" xfId="0" applyFont="1" applyAlignment="1">
      <alignment horizontal="center" vertical="center" wrapText="1"/>
    </xf>
    <xf numFmtId="4" fontId="1917" fillId="0" borderId="0" xfId="0" applyNumberFormat="1" applyFont="1" applyAlignment="1">
      <alignment horizontal="center" vertical="center"/>
    </xf>
    <xf numFmtId="164" fontId="1918" fillId="0" borderId="0" xfId="0" applyNumberFormat="1" applyFont="1" applyAlignment="1">
      <alignment horizontal="center" vertical="center"/>
    </xf>
    <xf numFmtId="4" fontId="1919" fillId="0" borderId="0" xfId="0" applyNumberFormat="1" applyFont="1" applyAlignment="1">
      <alignment horizontal="center" vertical="center"/>
    </xf>
    <xf numFmtId="164" fontId="1920" fillId="0" borderId="0" xfId="0" applyNumberFormat="1" applyFont="1" applyAlignment="1">
      <alignment horizontal="center" vertical="center"/>
    </xf>
    <xf numFmtId="4" fontId="1921" fillId="0" borderId="0" xfId="0" applyNumberFormat="1" applyFont="1" applyAlignment="1">
      <alignment horizontal="center" vertical="center"/>
    </xf>
    <xf numFmtId="164" fontId="1922" fillId="0" borderId="0" xfId="0" applyNumberFormat="1" applyFont="1" applyAlignment="1">
      <alignment horizontal="center" vertical="center"/>
    </xf>
    <xf numFmtId="4" fontId="1923" fillId="0" borderId="0" xfId="0" applyNumberFormat="1" applyFont="1" applyAlignment="1">
      <alignment horizontal="center" vertical="center"/>
    </xf>
    <xf numFmtId="164" fontId="1924" fillId="0" borderId="0" xfId="0" applyNumberFormat="1" applyFont="1" applyAlignment="1">
      <alignment horizontal="center" vertical="center"/>
    </xf>
    <xf numFmtId="4" fontId="1925" fillId="0" borderId="0" xfId="0" applyNumberFormat="1" applyFont="1" applyAlignment="1">
      <alignment horizontal="center" vertical="center"/>
    </xf>
    <xf numFmtId="164" fontId="1926" fillId="0" borderId="0" xfId="0" applyNumberFormat="1" applyFont="1" applyAlignment="1">
      <alignment horizontal="center" vertical="center"/>
    </xf>
    <xf numFmtId="0" fontId="1927" fillId="0" borderId="0" xfId="0" applyFont="1" applyAlignment="1">
      <alignment horizontal="center" vertical="center" wrapText="1"/>
    </xf>
    <xf numFmtId="4" fontId="1934" fillId="0" borderId="0" xfId="0" applyNumberFormat="1" applyFont="1" applyAlignment="1">
      <alignment horizontal="center" vertical="center"/>
    </xf>
    <xf numFmtId="164" fontId="1935" fillId="0" borderId="0" xfId="0" applyNumberFormat="1" applyFont="1" applyAlignment="1">
      <alignment horizontal="center" vertical="center"/>
    </xf>
    <xf numFmtId="4" fontId="1936" fillId="0" borderId="0" xfId="0" applyNumberFormat="1" applyFont="1" applyAlignment="1">
      <alignment horizontal="center" vertical="center"/>
    </xf>
    <xf numFmtId="164" fontId="1937" fillId="0" borderId="0" xfId="0" applyNumberFormat="1" applyFont="1" applyAlignment="1">
      <alignment horizontal="center" vertical="center"/>
    </xf>
    <xf numFmtId="4" fontId="1938" fillId="0" borderId="0" xfId="0" applyNumberFormat="1" applyFont="1" applyAlignment="1">
      <alignment horizontal="center" vertical="center"/>
    </xf>
    <xf numFmtId="164" fontId="1939" fillId="0" borderId="0" xfId="0" applyNumberFormat="1" applyFont="1" applyAlignment="1">
      <alignment horizontal="center" vertical="center"/>
    </xf>
    <xf numFmtId="4" fontId="1940" fillId="0" borderId="0" xfId="0" applyNumberFormat="1" applyFont="1" applyAlignment="1">
      <alignment horizontal="center" vertical="center"/>
    </xf>
    <xf numFmtId="164" fontId="1941" fillId="0" borderId="0" xfId="0" applyNumberFormat="1" applyFont="1" applyAlignment="1">
      <alignment horizontal="center" vertical="center"/>
    </xf>
    <xf numFmtId="4" fontId="1942" fillId="0" borderId="0" xfId="0" applyNumberFormat="1" applyFont="1" applyAlignment="1">
      <alignment horizontal="center" vertical="center"/>
    </xf>
    <xf numFmtId="164" fontId="1943" fillId="0" borderId="0" xfId="0" applyNumberFormat="1" applyFont="1" applyAlignment="1">
      <alignment horizontal="center" vertical="center"/>
    </xf>
    <xf numFmtId="0" fontId="1944" fillId="0" borderId="0" xfId="0" applyFont="1" applyAlignment="1">
      <alignment horizontal="center" vertical="center" wrapText="1"/>
    </xf>
    <xf numFmtId="4" fontId="1951" fillId="0" borderId="0" xfId="0" applyNumberFormat="1" applyFont="1" applyAlignment="1">
      <alignment horizontal="center" vertical="center"/>
    </xf>
    <xf numFmtId="164" fontId="1952" fillId="0" borderId="0" xfId="0" applyNumberFormat="1" applyFont="1" applyAlignment="1">
      <alignment horizontal="center" vertical="center"/>
    </xf>
    <xf numFmtId="4" fontId="1953" fillId="0" borderId="0" xfId="0" applyNumberFormat="1" applyFont="1" applyAlignment="1">
      <alignment horizontal="center" vertical="center"/>
    </xf>
    <xf numFmtId="164" fontId="1954" fillId="0" borderId="0" xfId="0" applyNumberFormat="1" applyFont="1" applyAlignment="1">
      <alignment horizontal="center" vertical="center"/>
    </xf>
    <xf numFmtId="4" fontId="1955" fillId="0" borderId="0" xfId="0" applyNumberFormat="1" applyFont="1" applyAlignment="1">
      <alignment horizontal="center" vertical="center"/>
    </xf>
    <xf numFmtId="164" fontId="1956" fillId="0" borderId="0" xfId="0" applyNumberFormat="1" applyFont="1" applyAlignment="1">
      <alignment horizontal="center" vertical="center"/>
    </xf>
    <xf numFmtId="4" fontId="1957" fillId="0" borderId="0" xfId="0" applyNumberFormat="1" applyFont="1" applyAlignment="1">
      <alignment horizontal="center" vertical="center"/>
    </xf>
    <xf numFmtId="164" fontId="1958" fillId="0" borderId="0" xfId="0" applyNumberFormat="1" applyFont="1" applyAlignment="1">
      <alignment horizontal="center" vertical="center"/>
    </xf>
    <xf numFmtId="4" fontId="1959" fillId="0" borderId="0" xfId="0" applyNumberFormat="1" applyFont="1" applyAlignment="1">
      <alignment horizontal="center" vertical="center"/>
    </xf>
    <xf numFmtId="164" fontId="1960" fillId="0" borderId="0" xfId="0" applyNumberFormat="1" applyFont="1" applyAlignment="1">
      <alignment horizontal="center" vertical="center"/>
    </xf>
    <xf numFmtId="0" fontId="1961" fillId="0" borderId="0" xfId="0" applyFont="1" applyAlignment="1">
      <alignment horizontal="center" vertical="center" wrapText="1"/>
    </xf>
    <xf numFmtId="4" fontId="1968" fillId="0" borderId="0" xfId="0" applyNumberFormat="1" applyFont="1" applyAlignment="1">
      <alignment horizontal="center" vertical="center"/>
    </xf>
    <xf numFmtId="164" fontId="1969" fillId="0" borderId="0" xfId="0" applyNumberFormat="1" applyFont="1" applyAlignment="1">
      <alignment horizontal="center" vertical="center"/>
    </xf>
    <xf numFmtId="4" fontId="1970" fillId="0" borderId="0" xfId="0" applyNumberFormat="1" applyFont="1" applyAlignment="1">
      <alignment horizontal="center" vertical="center"/>
    </xf>
    <xf numFmtId="164" fontId="1971" fillId="0" borderId="0" xfId="0" applyNumberFormat="1" applyFont="1" applyAlignment="1">
      <alignment horizontal="center" vertical="center"/>
    </xf>
    <xf numFmtId="4" fontId="1972" fillId="0" borderId="0" xfId="0" applyNumberFormat="1" applyFont="1" applyAlignment="1">
      <alignment horizontal="center" vertical="center"/>
    </xf>
    <xf numFmtId="164" fontId="1973" fillId="0" borderId="0" xfId="0" applyNumberFormat="1" applyFont="1" applyAlignment="1">
      <alignment horizontal="center" vertical="center"/>
    </xf>
    <xf numFmtId="4" fontId="1974" fillId="0" borderId="0" xfId="0" applyNumberFormat="1" applyFont="1" applyAlignment="1">
      <alignment horizontal="center" vertical="center"/>
    </xf>
    <xf numFmtId="164" fontId="1975" fillId="0" borderId="0" xfId="0" applyNumberFormat="1" applyFont="1" applyAlignment="1">
      <alignment horizontal="center" vertical="center"/>
    </xf>
    <xf numFmtId="4" fontId="1976" fillId="0" borderId="0" xfId="0" applyNumberFormat="1" applyFont="1" applyAlignment="1">
      <alignment horizontal="center" vertical="center"/>
    </xf>
    <xf numFmtId="164" fontId="1977" fillId="0" borderId="0" xfId="0" applyNumberFormat="1" applyFont="1" applyAlignment="1">
      <alignment horizontal="center" vertical="center"/>
    </xf>
    <xf numFmtId="0" fontId="1978" fillId="0" borderId="0" xfId="0" applyFont="1" applyAlignment="1">
      <alignment horizontal="center" vertical="center" wrapText="1"/>
    </xf>
    <xf numFmtId="4" fontId="1985" fillId="0" borderId="0" xfId="0" applyNumberFormat="1" applyFont="1" applyAlignment="1">
      <alignment horizontal="center" vertical="center"/>
    </xf>
    <xf numFmtId="164" fontId="1986" fillId="0" borderId="0" xfId="0" applyNumberFormat="1" applyFont="1" applyAlignment="1">
      <alignment horizontal="center" vertical="center"/>
    </xf>
    <xf numFmtId="4" fontId="1987" fillId="0" borderId="0" xfId="0" applyNumberFormat="1" applyFont="1" applyAlignment="1">
      <alignment horizontal="center" vertical="center"/>
    </xf>
    <xf numFmtId="164" fontId="1988" fillId="0" borderId="0" xfId="0" applyNumberFormat="1" applyFont="1" applyAlignment="1">
      <alignment horizontal="center" vertical="center"/>
    </xf>
    <xf numFmtId="4" fontId="1989" fillId="0" borderId="0" xfId="0" applyNumberFormat="1" applyFont="1" applyAlignment="1">
      <alignment horizontal="center" vertical="center"/>
    </xf>
    <xf numFmtId="164" fontId="1990" fillId="0" borderId="0" xfId="0" applyNumberFormat="1" applyFont="1" applyAlignment="1">
      <alignment horizontal="center" vertical="center"/>
    </xf>
    <xf numFmtId="4" fontId="1991" fillId="0" borderId="0" xfId="0" applyNumberFormat="1" applyFont="1" applyAlignment="1">
      <alignment horizontal="center" vertical="center"/>
    </xf>
    <xf numFmtId="164" fontId="1992" fillId="0" borderId="0" xfId="0" applyNumberFormat="1" applyFont="1" applyAlignment="1">
      <alignment horizontal="center" vertical="center"/>
    </xf>
    <xf numFmtId="4" fontId="1993" fillId="0" borderId="0" xfId="0" applyNumberFormat="1" applyFont="1" applyAlignment="1">
      <alignment horizontal="center" vertical="center"/>
    </xf>
    <xf numFmtId="164" fontId="1994" fillId="0" borderId="0" xfId="0" applyNumberFormat="1" applyFont="1" applyAlignment="1">
      <alignment horizontal="center" vertical="center"/>
    </xf>
    <xf numFmtId="0" fontId="1995" fillId="0" borderId="0" xfId="0" applyFont="1" applyAlignment="1">
      <alignment horizontal="center" vertical="center" wrapText="1"/>
    </xf>
    <xf numFmtId="4" fontId="2002" fillId="0" borderId="0" xfId="0" applyNumberFormat="1" applyFont="1" applyAlignment="1">
      <alignment horizontal="center" vertical="center"/>
    </xf>
    <xf numFmtId="164" fontId="2003" fillId="0" borderId="0" xfId="0" applyNumberFormat="1" applyFont="1" applyAlignment="1">
      <alignment horizontal="center" vertical="center"/>
    </xf>
    <xf numFmtId="4" fontId="2004" fillId="0" borderId="0" xfId="0" applyNumberFormat="1" applyFont="1" applyAlignment="1">
      <alignment horizontal="center" vertical="center"/>
    </xf>
    <xf numFmtId="164" fontId="2005" fillId="0" borderId="0" xfId="0" applyNumberFormat="1" applyFont="1" applyAlignment="1">
      <alignment horizontal="center" vertical="center"/>
    </xf>
    <xf numFmtId="4" fontId="2006" fillId="0" borderId="0" xfId="0" applyNumberFormat="1" applyFont="1" applyAlignment="1">
      <alignment horizontal="center" vertical="center"/>
    </xf>
    <xf numFmtId="164" fontId="2007" fillId="0" borderId="0" xfId="0" applyNumberFormat="1" applyFont="1" applyAlignment="1">
      <alignment horizontal="center" vertical="center"/>
    </xf>
    <xf numFmtId="4" fontId="2008" fillId="0" borderId="0" xfId="0" applyNumberFormat="1" applyFont="1" applyAlignment="1">
      <alignment horizontal="center" vertical="center"/>
    </xf>
    <xf numFmtId="164" fontId="2009" fillId="0" borderId="0" xfId="0" applyNumberFormat="1" applyFont="1" applyAlignment="1">
      <alignment horizontal="center" vertical="center"/>
    </xf>
    <xf numFmtId="4" fontId="2010" fillId="0" borderId="0" xfId="0" applyNumberFormat="1" applyFont="1" applyAlignment="1">
      <alignment horizontal="center" vertical="center"/>
    </xf>
    <xf numFmtId="164" fontId="2011" fillId="0" borderId="0" xfId="0" applyNumberFormat="1" applyFont="1" applyAlignment="1">
      <alignment horizontal="center" vertical="center"/>
    </xf>
    <xf numFmtId="0" fontId="2012" fillId="0" borderId="0" xfId="0" applyFont="1" applyAlignment="1">
      <alignment horizontal="center" vertical="center" wrapText="1"/>
    </xf>
    <xf numFmtId="4" fontId="2019" fillId="0" borderId="0" xfId="0" applyNumberFormat="1" applyFont="1" applyAlignment="1">
      <alignment horizontal="center" vertical="center"/>
    </xf>
    <xf numFmtId="164" fontId="2020" fillId="0" borderId="0" xfId="0" applyNumberFormat="1" applyFont="1" applyAlignment="1">
      <alignment horizontal="center" vertical="center"/>
    </xf>
    <xf numFmtId="4" fontId="2021" fillId="0" borderId="0" xfId="0" applyNumberFormat="1" applyFont="1" applyAlignment="1">
      <alignment horizontal="center" vertical="center"/>
    </xf>
    <xf numFmtId="164" fontId="2022" fillId="0" borderId="0" xfId="0" applyNumberFormat="1" applyFont="1" applyAlignment="1">
      <alignment horizontal="center" vertical="center"/>
    </xf>
    <xf numFmtId="4" fontId="2023" fillId="0" borderId="0" xfId="0" applyNumberFormat="1" applyFont="1" applyAlignment="1">
      <alignment horizontal="center" vertical="center"/>
    </xf>
    <xf numFmtId="164" fontId="2024" fillId="0" borderId="0" xfId="0" applyNumberFormat="1" applyFont="1" applyAlignment="1">
      <alignment horizontal="center" vertical="center"/>
    </xf>
    <xf numFmtId="4" fontId="2025" fillId="0" borderId="0" xfId="0" applyNumberFormat="1" applyFont="1" applyAlignment="1">
      <alignment horizontal="center" vertical="center"/>
    </xf>
    <xf numFmtId="164" fontId="2026" fillId="0" borderId="0" xfId="0" applyNumberFormat="1" applyFont="1" applyAlignment="1">
      <alignment horizontal="center" vertical="center"/>
    </xf>
    <xf numFmtId="4" fontId="2027" fillId="0" borderId="0" xfId="0" applyNumberFormat="1" applyFont="1" applyAlignment="1">
      <alignment horizontal="center" vertical="center"/>
    </xf>
    <xf numFmtId="164" fontId="2028" fillId="0" borderId="0" xfId="0" applyNumberFormat="1" applyFont="1" applyAlignment="1">
      <alignment horizontal="center" vertical="center"/>
    </xf>
    <xf numFmtId="0" fontId="2029" fillId="0" borderId="0" xfId="0" applyFont="1" applyAlignment="1">
      <alignment horizontal="center" vertical="center" wrapText="1"/>
    </xf>
    <xf numFmtId="4" fontId="2036" fillId="0" borderId="0" xfId="0" applyNumberFormat="1" applyFont="1" applyAlignment="1">
      <alignment horizontal="center" vertical="center"/>
    </xf>
    <xf numFmtId="164" fontId="2037" fillId="0" borderId="0" xfId="0" applyNumberFormat="1" applyFont="1" applyAlignment="1">
      <alignment horizontal="center" vertical="center"/>
    </xf>
    <xf numFmtId="4" fontId="2038" fillId="0" borderId="0" xfId="0" applyNumberFormat="1" applyFont="1" applyAlignment="1">
      <alignment horizontal="center" vertical="center"/>
    </xf>
    <xf numFmtId="164" fontId="2039" fillId="0" borderId="0" xfId="0" applyNumberFormat="1" applyFont="1" applyAlignment="1">
      <alignment horizontal="center" vertical="center"/>
    </xf>
    <xf numFmtId="4" fontId="2040" fillId="0" borderId="0" xfId="0" applyNumberFormat="1" applyFont="1" applyAlignment="1">
      <alignment horizontal="center" vertical="center"/>
    </xf>
    <xf numFmtId="164" fontId="2041" fillId="0" borderId="0" xfId="0" applyNumberFormat="1" applyFont="1" applyAlignment="1">
      <alignment horizontal="center" vertical="center"/>
    </xf>
    <xf numFmtId="4" fontId="2042" fillId="0" borderId="0" xfId="0" applyNumberFormat="1" applyFont="1" applyAlignment="1">
      <alignment horizontal="center" vertical="center"/>
    </xf>
    <xf numFmtId="164" fontId="2043" fillId="0" borderId="0" xfId="0" applyNumberFormat="1" applyFont="1" applyAlignment="1">
      <alignment horizontal="center" vertical="center"/>
    </xf>
    <xf numFmtId="4" fontId="2044" fillId="0" borderId="0" xfId="0" applyNumberFormat="1" applyFont="1" applyAlignment="1">
      <alignment horizontal="center" vertical="center"/>
    </xf>
    <xf numFmtId="164" fontId="2045" fillId="0" borderId="0" xfId="0" applyNumberFormat="1" applyFont="1" applyAlignment="1">
      <alignment horizontal="center" vertical="center"/>
    </xf>
    <xf numFmtId="0" fontId="2046" fillId="0" borderId="0" xfId="0" applyFont="1" applyAlignment="1">
      <alignment horizontal="center" vertical="center" wrapText="1"/>
    </xf>
    <xf numFmtId="4" fontId="2053" fillId="0" borderId="0" xfId="0" applyNumberFormat="1" applyFont="1" applyAlignment="1">
      <alignment horizontal="center" vertical="center"/>
    </xf>
    <xf numFmtId="164" fontId="2054" fillId="0" borderId="0" xfId="0" applyNumberFormat="1" applyFont="1" applyAlignment="1">
      <alignment horizontal="center" vertical="center"/>
    </xf>
    <xf numFmtId="4" fontId="2055" fillId="0" borderId="0" xfId="0" applyNumberFormat="1" applyFont="1" applyAlignment="1">
      <alignment horizontal="center" vertical="center"/>
    </xf>
    <xf numFmtId="164" fontId="2056" fillId="0" borderId="0" xfId="0" applyNumberFormat="1" applyFont="1" applyAlignment="1">
      <alignment horizontal="center" vertical="center"/>
    </xf>
    <xf numFmtId="4" fontId="2057" fillId="0" borderId="0" xfId="0" applyNumberFormat="1" applyFont="1" applyAlignment="1">
      <alignment horizontal="center" vertical="center"/>
    </xf>
    <xf numFmtId="164" fontId="2058" fillId="0" borderId="0" xfId="0" applyNumberFormat="1" applyFont="1" applyAlignment="1">
      <alignment horizontal="center" vertical="center"/>
    </xf>
    <xf numFmtId="4" fontId="2059" fillId="0" borderId="0" xfId="0" applyNumberFormat="1" applyFont="1" applyAlignment="1">
      <alignment horizontal="center" vertical="center"/>
    </xf>
    <xf numFmtId="164" fontId="2060" fillId="0" borderId="0" xfId="0" applyNumberFormat="1" applyFont="1" applyAlignment="1">
      <alignment horizontal="center" vertical="center"/>
    </xf>
    <xf numFmtId="4" fontId="2061" fillId="0" borderId="0" xfId="0" applyNumberFormat="1" applyFont="1" applyAlignment="1">
      <alignment horizontal="center" vertical="center"/>
    </xf>
    <xf numFmtId="164" fontId="2062" fillId="0" borderId="0" xfId="0" applyNumberFormat="1" applyFont="1" applyAlignment="1">
      <alignment horizontal="center" vertical="center"/>
    </xf>
    <xf numFmtId="0" fontId="2063" fillId="0" borderId="0" xfId="0" applyFont="1" applyAlignment="1">
      <alignment horizontal="center" vertical="center" wrapText="1"/>
    </xf>
    <xf numFmtId="4" fontId="2070" fillId="0" borderId="0" xfId="0" applyNumberFormat="1" applyFont="1" applyAlignment="1">
      <alignment horizontal="center" vertical="center"/>
    </xf>
    <xf numFmtId="164" fontId="2071" fillId="0" borderId="0" xfId="0" applyNumberFormat="1" applyFont="1" applyAlignment="1">
      <alignment horizontal="center" vertical="center"/>
    </xf>
    <xf numFmtId="4" fontId="2072" fillId="0" borderId="0" xfId="0" applyNumberFormat="1" applyFont="1" applyAlignment="1">
      <alignment horizontal="center" vertical="center"/>
    </xf>
    <xf numFmtId="164" fontId="2073" fillId="0" borderId="0" xfId="0" applyNumberFormat="1" applyFont="1" applyAlignment="1">
      <alignment horizontal="center" vertical="center"/>
    </xf>
    <xf numFmtId="4" fontId="2074" fillId="0" borderId="0" xfId="0" applyNumberFormat="1" applyFont="1" applyAlignment="1">
      <alignment horizontal="center" vertical="center"/>
    </xf>
    <xf numFmtId="164" fontId="2075" fillId="0" borderId="0" xfId="0" applyNumberFormat="1" applyFont="1" applyAlignment="1">
      <alignment horizontal="center" vertical="center"/>
    </xf>
    <xf numFmtId="4" fontId="2076" fillId="0" borderId="0" xfId="0" applyNumberFormat="1" applyFont="1" applyAlignment="1">
      <alignment horizontal="center" vertical="center"/>
    </xf>
    <xf numFmtId="164" fontId="2077" fillId="0" borderId="0" xfId="0" applyNumberFormat="1" applyFont="1" applyAlignment="1">
      <alignment horizontal="center" vertical="center"/>
    </xf>
    <xf numFmtId="4" fontId="2078" fillId="0" borderId="0" xfId="0" applyNumberFormat="1" applyFont="1" applyAlignment="1">
      <alignment horizontal="center" vertical="center"/>
    </xf>
    <xf numFmtId="164" fontId="2079" fillId="0" borderId="0" xfId="0" applyNumberFormat="1" applyFont="1" applyAlignment="1">
      <alignment horizontal="center" vertical="center"/>
    </xf>
    <xf numFmtId="0" fontId="2080" fillId="0" borderId="0" xfId="0" applyFont="1" applyAlignment="1">
      <alignment horizontal="center" vertical="center" wrapText="1"/>
    </xf>
    <xf numFmtId="4" fontId="2087" fillId="0" borderId="0" xfId="0" applyNumberFormat="1" applyFont="1" applyAlignment="1">
      <alignment horizontal="center" vertical="center"/>
    </xf>
    <xf numFmtId="164" fontId="2088" fillId="0" borderId="0" xfId="0" applyNumberFormat="1" applyFont="1" applyAlignment="1">
      <alignment horizontal="center" vertical="center"/>
    </xf>
    <xf numFmtId="4" fontId="2089" fillId="0" borderId="0" xfId="0" applyNumberFormat="1" applyFont="1" applyAlignment="1">
      <alignment horizontal="center" vertical="center"/>
    </xf>
    <xf numFmtId="164" fontId="2090" fillId="0" borderId="0" xfId="0" applyNumberFormat="1" applyFont="1" applyAlignment="1">
      <alignment horizontal="center" vertical="center"/>
    </xf>
    <xf numFmtId="4" fontId="2091" fillId="0" borderId="0" xfId="0" applyNumberFormat="1" applyFont="1" applyAlignment="1">
      <alignment horizontal="center" vertical="center"/>
    </xf>
    <xf numFmtId="164" fontId="2092" fillId="0" borderId="0" xfId="0" applyNumberFormat="1" applyFont="1" applyAlignment="1">
      <alignment horizontal="center" vertical="center"/>
    </xf>
    <xf numFmtId="4" fontId="2093" fillId="0" borderId="0" xfId="0" applyNumberFormat="1" applyFont="1" applyAlignment="1">
      <alignment horizontal="center" vertical="center"/>
    </xf>
    <xf numFmtId="164" fontId="2094" fillId="0" borderId="0" xfId="0" applyNumberFormat="1" applyFont="1" applyAlignment="1">
      <alignment horizontal="center" vertical="center"/>
    </xf>
    <xf numFmtId="4" fontId="2095" fillId="0" borderId="0" xfId="0" applyNumberFormat="1" applyFont="1" applyAlignment="1">
      <alignment horizontal="center" vertical="center"/>
    </xf>
    <xf numFmtId="164" fontId="2096" fillId="0" borderId="0" xfId="0" applyNumberFormat="1" applyFont="1" applyAlignment="1">
      <alignment horizontal="center" vertical="center"/>
    </xf>
    <xf numFmtId="0" fontId="2097" fillId="0" borderId="0" xfId="0" applyFont="1" applyAlignment="1">
      <alignment horizontal="center" vertical="center" wrapText="1"/>
    </xf>
    <xf numFmtId="4" fontId="2104" fillId="0" borderId="0" xfId="0" applyNumberFormat="1" applyFont="1" applyAlignment="1">
      <alignment horizontal="center" vertical="center"/>
    </xf>
    <xf numFmtId="164" fontId="2105" fillId="0" borderId="0" xfId="0" applyNumberFormat="1" applyFont="1" applyAlignment="1">
      <alignment horizontal="center" vertical="center"/>
    </xf>
    <xf numFmtId="4" fontId="2106" fillId="0" borderId="0" xfId="0" applyNumberFormat="1" applyFont="1" applyAlignment="1">
      <alignment horizontal="center" vertical="center"/>
    </xf>
    <xf numFmtId="164" fontId="2107" fillId="0" borderId="0" xfId="0" applyNumberFormat="1" applyFont="1" applyAlignment="1">
      <alignment horizontal="center" vertical="center"/>
    </xf>
    <xf numFmtId="4" fontId="2108" fillId="0" borderId="0" xfId="0" applyNumberFormat="1" applyFont="1" applyAlignment="1">
      <alignment horizontal="center" vertical="center"/>
    </xf>
    <xf numFmtId="164" fontId="2109" fillId="0" borderId="0" xfId="0" applyNumberFormat="1" applyFont="1" applyAlignment="1">
      <alignment horizontal="center" vertical="center"/>
    </xf>
    <xf numFmtId="4" fontId="2110" fillId="0" borderId="0" xfId="0" applyNumberFormat="1" applyFont="1" applyAlignment="1">
      <alignment horizontal="center" vertical="center"/>
    </xf>
    <xf numFmtId="164" fontId="2111" fillId="0" borderId="0" xfId="0" applyNumberFormat="1" applyFont="1" applyAlignment="1">
      <alignment horizontal="center" vertical="center"/>
    </xf>
    <xf numFmtId="4" fontId="2112" fillId="0" borderId="0" xfId="0" applyNumberFormat="1" applyFont="1" applyAlignment="1">
      <alignment horizontal="center" vertical="center"/>
    </xf>
    <xf numFmtId="164" fontId="2113" fillId="0" borderId="0" xfId="0" applyNumberFormat="1" applyFont="1" applyAlignment="1">
      <alignment horizontal="center" vertical="center"/>
    </xf>
    <xf numFmtId="0" fontId="2114" fillId="0" borderId="0" xfId="0" applyFont="1" applyAlignment="1">
      <alignment horizontal="center" vertical="center" wrapText="1"/>
    </xf>
    <xf numFmtId="4" fontId="2121" fillId="0" borderId="0" xfId="0" applyNumberFormat="1" applyFont="1" applyAlignment="1">
      <alignment horizontal="center" vertical="center"/>
    </xf>
    <xf numFmtId="164" fontId="2122" fillId="0" borderId="0" xfId="0" applyNumberFormat="1" applyFont="1" applyAlignment="1">
      <alignment horizontal="center" vertical="center"/>
    </xf>
    <xf numFmtId="4" fontId="2123" fillId="0" borderId="0" xfId="0" applyNumberFormat="1" applyFont="1" applyAlignment="1">
      <alignment horizontal="center" vertical="center"/>
    </xf>
    <xf numFmtId="164" fontId="2124" fillId="0" borderId="0" xfId="0" applyNumberFormat="1" applyFont="1" applyAlignment="1">
      <alignment horizontal="center" vertical="center"/>
    </xf>
    <xf numFmtId="4" fontId="2125" fillId="0" borderId="0" xfId="0" applyNumberFormat="1" applyFont="1" applyAlignment="1">
      <alignment horizontal="center" vertical="center"/>
    </xf>
    <xf numFmtId="164" fontId="2126" fillId="0" borderId="0" xfId="0" applyNumberFormat="1" applyFont="1" applyAlignment="1">
      <alignment horizontal="center" vertical="center"/>
    </xf>
    <xf numFmtId="4" fontId="2127" fillId="0" borderId="0" xfId="0" applyNumberFormat="1" applyFont="1" applyAlignment="1">
      <alignment horizontal="center" vertical="center"/>
    </xf>
    <xf numFmtId="164" fontId="2128" fillId="0" borderId="0" xfId="0" applyNumberFormat="1" applyFont="1" applyAlignment="1">
      <alignment horizontal="center" vertical="center"/>
    </xf>
    <xf numFmtId="4" fontId="2129" fillId="0" borderId="0" xfId="0" applyNumberFormat="1" applyFont="1" applyAlignment="1">
      <alignment horizontal="center" vertical="center"/>
    </xf>
    <xf numFmtId="164" fontId="2130" fillId="0" borderId="0" xfId="0" applyNumberFormat="1" applyFont="1" applyAlignment="1">
      <alignment horizontal="center" vertical="center"/>
    </xf>
    <xf numFmtId="0" fontId="2131" fillId="0" borderId="0" xfId="0" applyFont="1" applyAlignment="1">
      <alignment horizontal="center" vertical="center" wrapText="1"/>
    </xf>
    <xf numFmtId="4" fontId="2138" fillId="0" borderId="0" xfId="0" applyNumberFormat="1" applyFont="1" applyAlignment="1">
      <alignment horizontal="center" vertical="center"/>
    </xf>
    <xf numFmtId="164" fontId="2139" fillId="0" borderId="0" xfId="0" applyNumberFormat="1" applyFont="1" applyAlignment="1">
      <alignment horizontal="center" vertical="center"/>
    </xf>
    <xf numFmtId="4" fontId="2140" fillId="0" borderId="0" xfId="0" applyNumberFormat="1" applyFont="1" applyAlignment="1">
      <alignment horizontal="center" vertical="center"/>
    </xf>
    <xf numFmtId="164" fontId="2141" fillId="0" borderId="0" xfId="0" applyNumberFormat="1" applyFont="1" applyAlignment="1">
      <alignment horizontal="center" vertical="center"/>
    </xf>
    <xf numFmtId="4" fontId="2142" fillId="0" borderId="0" xfId="0" applyNumberFormat="1" applyFont="1" applyAlignment="1">
      <alignment horizontal="center" vertical="center"/>
    </xf>
    <xf numFmtId="164" fontId="2143" fillId="0" borderId="0" xfId="0" applyNumberFormat="1" applyFont="1" applyAlignment="1">
      <alignment horizontal="center" vertical="center"/>
    </xf>
    <xf numFmtId="4" fontId="2144" fillId="0" borderId="0" xfId="0" applyNumberFormat="1" applyFont="1" applyAlignment="1">
      <alignment horizontal="center" vertical="center"/>
    </xf>
    <xf numFmtId="164" fontId="2145" fillId="0" borderId="0" xfId="0" applyNumberFormat="1" applyFont="1" applyAlignment="1">
      <alignment horizontal="center" vertical="center"/>
    </xf>
    <xf numFmtId="4" fontId="2146" fillId="0" borderId="0" xfId="0" applyNumberFormat="1" applyFont="1" applyAlignment="1">
      <alignment horizontal="center" vertical="center"/>
    </xf>
    <xf numFmtId="164" fontId="2147" fillId="0" borderId="0" xfId="0" applyNumberFormat="1" applyFont="1" applyAlignment="1">
      <alignment horizontal="center" vertical="center"/>
    </xf>
    <xf numFmtId="0" fontId="2148" fillId="0" borderId="0" xfId="0" applyFont="1" applyAlignment="1">
      <alignment horizontal="center" vertical="center" wrapText="1"/>
    </xf>
    <xf numFmtId="4" fontId="2155" fillId="0" borderId="0" xfId="0" applyNumberFormat="1" applyFont="1" applyAlignment="1">
      <alignment horizontal="center" vertical="center"/>
    </xf>
    <xf numFmtId="164" fontId="2156" fillId="0" borderId="0" xfId="0" applyNumberFormat="1" applyFont="1" applyAlignment="1">
      <alignment horizontal="center" vertical="center"/>
    </xf>
    <xf numFmtId="4" fontId="2157" fillId="0" borderId="0" xfId="0" applyNumberFormat="1" applyFont="1" applyAlignment="1">
      <alignment horizontal="center" vertical="center"/>
    </xf>
    <xf numFmtId="164" fontId="2158" fillId="0" borderId="0" xfId="0" applyNumberFormat="1" applyFont="1" applyAlignment="1">
      <alignment horizontal="center" vertical="center"/>
    </xf>
    <xf numFmtId="4" fontId="2159" fillId="0" borderId="0" xfId="0" applyNumberFormat="1" applyFont="1" applyAlignment="1">
      <alignment horizontal="center" vertical="center"/>
    </xf>
    <xf numFmtId="164" fontId="2160" fillId="0" borderId="0" xfId="0" applyNumberFormat="1" applyFont="1" applyAlignment="1">
      <alignment horizontal="center" vertical="center"/>
    </xf>
    <xf numFmtId="4" fontId="2161" fillId="0" borderId="0" xfId="0" applyNumberFormat="1" applyFont="1" applyAlignment="1">
      <alignment horizontal="center" vertical="center"/>
    </xf>
    <xf numFmtId="164" fontId="2162" fillId="0" borderId="0" xfId="0" applyNumberFormat="1" applyFont="1" applyAlignment="1">
      <alignment horizontal="center" vertical="center"/>
    </xf>
    <xf numFmtId="4" fontId="2163" fillId="0" borderId="0" xfId="0" applyNumberFormat="1" applyFont="1" applyAlignment="1">
      <alignment horizontal="center" vertical="center"/>
    </xf>
    <xf numFmtId="164" fontId="2164" fillId="0" borderId="0" xfId="0" applyNumberFormat="1" applyFont="1" applyAlignment="1">
      <alignment horizontal="center" vertical="center"/>
    </xf>
    <xf numFmtId="0" fontId="2165" fillId="0" borderId="0" xfId="0" applyFont="1" applyAlignment="1">
      <alignment horizontal="center" vertical="center" wrapText="1"/>
    </xf>
    <xf numFmtId="4" fontId="2172" fillId="0" borderId="0" xfId="0" applyNumberFormat="1" applyFont="1" applyAlignment="1">
      <alignment horizontal="center" vertical="center"/>
    </xf>
    <xf numFmtId="164" fontId="2173" fillId="0" borderId="0" xfId="0" applyNumberFormat="1" applyFont="1" applyAlignment="1">
      <alignment horizontal="center" vertical="center"/>
    </xf>
    <xf numFmtId="4" fontId="2174" fillId="0" borderId="0" xfId="0" applyNumberFormat="1" applyFont="1" applyAlignment="1">
      <alignment horizontal="center" vertical="center"/>
    </xf>
    <xf numFmtId="164" fontId="2175" fillId="0" borderId="0" xfId="0" applyNumberFormat="1" applyFont="1" applyAlignment="1">
      <alignment horizontal="center" vertical="center"/>
    </xf>
    <xf numFmtId="4" fontId="2176" fillId="0" borderId="0" xfId="0" applyNumberFormat="1" applyFont="1" applyAlignment="1">
      <alignment horizontal="center" vertical="center"/>
    </xf>
    <xf numFmtId="164" fontId="2177" fillId="0" borderId="0" xfId="0" applyNumberFormat="1" applyFont="1" applyAlignment="1">
      <alignment horizontal="center" vertical="center"/>
    </xf>
    <xf numFmtId="4" fontId="2178" fillId="0" borderId="0" xfId="0" applyNumberFormat="1" applyFont="1" applyAlignment="1">
      <alignment horizontal="center" vertical="center"/>
    </xf>
    <xf numFmtId="164" fontId="2179" fillId="0" borderId="0" xfId="0" applyNumberFormat="1" applyFont="1" applyAlignment="1">
      <alignment horizontal="center" vertical="center"/>
    </xf>
    <xf numFmtId="4" fontId="2180" fillId="0" borderId="0" xfId="0" applyNumberFormat="1" applyFont="1" applyAlignment="1">
      <alignment horizontal="center" vertical="center"/>
    </xf>
    <xf numFmtId="164" fontId="2181" fillId="0" borderId="0" xfId="0" applyNumberFormat="1" applyFont="1" applyAlignment="1">
      <alignment horizontal="center" vertical="center"/>
    </xf>
    <xf numFmtId="0" fontId="2182" fillId="0" borderId="0" xfId="0" applyFont="1" applyAlignment="1">
      <alignment horizontal="center" vertical="center" wrapText="1"/>
    </xf>
    <xf numFmtId="4" fontId="2189" fillId="0" borderId="0" xfId="0" applyNumberFormat="1" applyFont="1" applyAlignment="1">
      <alignment horizontal="center" vertical="center"/>
    </xf>
    <xf numFmtId="164" fontId="2190" fillId="0" borderId="0" xfId="0" applyNumberFormat="1" applyFont="1" applyAlignment="1">
      <alignment horizontal="center" vertical="center"/>
    </xf>
    <xf numFmtId="4" fontId="2191" fillId="0" borderId="0" xfId="0" applyNumberFormat="1" applyFont="1" applyAlignment="1">
      <alignment horizontal="center" vertical="center"/>
    </xf>
    <xf numFmtId="164" fontId="2192" fillId="0" borderId="0" xfId="0" applyNumberFormat="1" applyFont="1" applyAlignment="1">
      <alignment horizontal="center" vertical="center"/>
    </xf>
    <xf numFmtId="4" fontId="2193" fillId="0" borderId="0" xfId="0" applyNumberFormat="1" applyFont="1" applyAlignment="1">
      <alignment horizontal="center" vertical="center"/>
    </xf>
    <xf numFmtId="164" fontId="2194" fillId="0" borderId="0" xfId="0" applyNumberFormat="1" applyFont="1" applyAlignment="1">
      <alignment horizontal="center" vertical="center"/>
    </xf>
    <xf numFmtId="4" fontId="2195" fillId="0" borderId="0" xfId="0" applyNumberFormat="1" applyFont="1" applyAlignment="1">
      <alignment horizontal="center" vertical="center"/>
    </xf>
    <xf numFmtId="164" fontId="2196" fillId="0" borderId="0" xfId="0" applyNumberFormat="1" applyFont="1" applyAlignment="1">
      <alignment horizontal="center" vertical="center"/>
    </xf>
    <xf numFmtId="4" fontId="2197" fillId="0" borderId="0" xfId="0" applyNumberFormat="1" applyFont="1" applyAlignment="1">
      <alignment horizontal="center" vertical="center"/>
    </xf>
    <xf numFmtId="164" fontId="2198" fillId="0" borderId="0" xfId="0" applyNumberFormat="1" applyFont="1" applyAlignment="1">
      <alignment horizontal="center" vertical="center"/>
    </xf>
    <xf numFmtId="0" fontId="2199" fillId="0" borderId="0" xfId="0" applyFont="1" applyAlignment="1">
      <alignment horizontal="center" vertical="center" wrapText="1"/>
    </xf>
    <xf numFmtId="4" fontId="2206" fillId="0" borderId="0" xfId="0" applyNumberFormat="1" applyFont="1" applyAlignment="1">
      <alignment horizontal="center" vertical="center"/>
    </xf>
    <xf numFmtId="164" fontId="2207" fillId="0" borderId="0" xfId="0" applyNumberFormat="1" applyFont="1" applyAlignment="1">
      <alignment horizontal="center" vertical="center"/>
    </xf>
    <xf numFmtId="4" fontId="2208" fillId="0" borderId="0" xfId="0" applyNumberFormat="1" applyFont="1" applyAlignment="1">
      <alignment horizontal="center" vertical="center"/>
    </xf>
    <xf numFmtId="164" fontId="2209" fillId="0" borderId="0" xfId="0" applyNumberFormat="1" applyFont="1" applyAlignment="1">
      <alignment horizontal="center" vertical="center"/>
    </xf>
    <xf numFmtId="4" fontId="2210" fillId="0" borderId="0" xfId="0" applyNumberFormat="1" applyFont="1" applyAlignment="1">
      <alignment horizontal="center" vertical="center"/>
    </xf>
    <xf numFmtId="164" fontId="2211" fillId="0" borderId="0" xfId="0" applyNumberFormat="1" applyFont="1" applyAlignment="1">
      <alignment horizontal="center" vertical="center"/>
    </xf>
    <xf numFmtId="4" fontId="2212" fillId="0" borderId="0" xfId="0" applyNumberFormat="1" applyFont="1" applyAlignment="1">
      <alignment horizontal="center" vertical="center"/>
    </xf>
    <xf numFmtId="164" fontId="2213" fillId="0" borderId="0" xfId="0" applyNumberFormat="1" applyFont="1" applyAlignment="1">
      <alignment horizontal="center" vertical="center"/>
    </xf>
    <xf numFmtId="4" fontId="2214" fillId="0" borderId="0" xfId="0" applyNumberFormat="1" applyFont="1" applyAlignment="1">
      <alignment horizontal="center" vertical="center"/>
    </xf>
    <xf numFmtId="164" fontId="2215" fillId="0" borderId="0" xfId="0" applyNumberFormat="1" applyFont="1" applyAlignment="1">
      <alignment horizontal="center" vertical="center"/>
    </xf>
    <xf numFmtId="0" fontId="2216" fillId="0" borderId="0" xfId="0" applyFont="1" applyAlignment="1">
      <alignment horizontal="center" vertical="center" wrapText="1"/>
    </xf>
    <xf numFmtId="4" fontId="2223" fillId="0" borderId="0" xfId="0" applyNumberFormat="1" applyFont="1" applyAlignment="1">
      <alignment horizontal="center" vertical="center"/>
    </xf>
    <xf numFmtId="164" fontId="2224" fillId="0" borderId="0" xfId="0" applyNumberFormat="1" applyFont="1" applyAlignment="1">
      <alignment horizontal="center" vertical="center"/>
    </xf>
    <xf numFmtId="4" fontId="2225" fillId="0" borderId="0" xfId="0" applyNumberFormat="1" applyFont="1" applyAlignment="1">
      <alignment horizontal="center" vertical="center"/>
    </xf>
    <xf numFmtId="164" fontId="2226" fillId="0" borderId="0" xfId="0" applyNumberFormat="1" applyFont="1" applyAlignment="1">
      <alignment horizontal="center" vertical="center"/>
    </xf>
    <xf numFmtId="4" fontId="2227" fillId="0" borderId="0" xfId="0" applyNumberFormat="1" applyFont="1" applyAlignment="1">
      <alignment horizontal="center" vertical="center"/>
    </xf>
    <xf numFmtId="164" fontId="2228" fillId="0" borderId="0" xfId="0" applyNumberFormat="1" applyFont="1" applyAlignment="1">
      <alignment horizontal="center" vertical="center"/>
    </xf>
    <xf numFmtId="4" fontId="2229" fillId="0" borderId="0" xfId="0" applyNumberFormat="1" applyFont="1" applyAlignment="1">
      <alignment horizontal="center" vertical="center"/>
    </xf>
    <xf numFmtId="164" fontId="2230" fillId="0" borderId="0" xfId="0" applyNumberFormat="1" applyFont="1" applyAlignment="1">
      <alignment horizontal="center" vertical="center"/>
    </xf>
    <xf numFmtId="4" fontId="2231" fillId="0" borderId="0" xfId="0" applyNumberFormat="1" applyFont="1" applyAlignment="1">
      <alignment horizontal="center" vertical="center"/>
    </xf>
    <xf numFmtId="164" fontId="2232" fillId="0" borderId="0" xfId="0" applyNumberFormat="1" applyFont="1" applyAlignment="1">
      <alignment horizontal="center" vertical="center"/>
    </xf>
    <xf numFmtId="0" fontId="2233" fillId="0" borderId="0" xfId="0" applyFont="1" applyAlignment="1">
      <alignment horizontal="center" vertical="center" wrapText="1"/>
    </xf>
    <xf numFmtId="4" fontId="2240" fillId="0" borderId="0" xfId="0" applyNumberFormat="1" applyFont="1" applyAlignment="1">
      <alignment horizontal="center" vertical="center"/>
    </xf>
    <xf numFmtId="164" fontId="2241" fillId="0" borderId="0" xfId="0" applyNumberFormat="1" applyFont="1" applyAlignment="1">
      <alignment horizontal="center" vertical="center"/>
    </xf>
    <xf numFmtId="4" fontId="2242" fillId="0" borderId="0" xfId="0" applyNumberFormat="1" applyFont="1" applyAlignment="1">
      <alignment horizontal="center" vertical="center"/>
    </xf>
    <xf numFmtId="164" fontId="2243" fillId="0" borderId="0" xfId="0" applyNumberFormat="1" applyFont="1" applyAlignment="1">
      <alignment horizontal="center" vertical="center"/>
    </xf>
    <xf numFmtId="4" fontId="2244" fillId="0" borderId="0" xfId="0" applyNumberFormat="1" applyFont="1" applyAlignment="1">
      <alignment horizontal="center" vertical="center"/>
    </xf>
    <xf numFmtId="164" fontId="2245" fillId="0" borderId="0" xfId="0" applyNumberFormat="1" applyFont="1" applyAlignment="1">
      <alignment horizontal="center" vertical="center"/>
    </xf>
    <xf numFmtId="4" fontId="2246" fillId="0" borderId="0" xfId="0" applyNumberFormat="1" applyFont="1" applyAlignment="1">
      <alignment horizontal="center" vertical="center"/>
    </xf>
    <xf numFmtId="164" fontId="2247" fillId="0" borderId="0" xfId="0" applyNumberFormat="1" applyFont="1" applyAlignment="1">
      <alignment horizontal="center" vertical="center"/>
    </xf>
    <xf numFmtId="4" fontId="2248" fillId="0" borderId="0" xfId="0" applyNumberFormat="1" applyFont="1" applyAlignment="1">
      <alignment horizontal="center" vertical="center"/>
    </xf>
    <xf numFmtId="164" fontId="2249" fillId="0" borderId="0" xfId="0" applyNumberFormat="1" applyFont="1" applyAlignment="1">
      <alignment horizontal="center" vertical="center"/>
    </xf>
    <xf numFmtId="0" fontId="2250" fillId="0" borderId="0" xfId="0" applyFont="1" applyAlignment="1">
      <alignment horizontal="center" vertical="center" wrapText="1"/>
    </xf>
    <xf numFmtId="4" fontId="2257" fillId="0" borderId="0" xfId="0" applyNumberFormat="1" applyFont="1" applyAlignment="1">
      <alignment horizontal="center" vertical="center"/>
    </xf>
    <xf numFmtId="164" fontId="2258" fillId="0" borderId="0" xfId="0" applyNumberFormat="1" applyFont="1" applyAlignment="1">
      <alignment horizontal="center" vertical="center"/>
    </xf>
    <xf numFmtId="4" fontId="2259" fillId="0" borderId="0" xfId="0" applyNumberFormat="1" applyFont="1" applyAlignment="1">
      <alignment horizontal="center" vertical="center"/>
    </xf>
    <xf numFmtId="164" fontId="2260" fillId="0" borderId="0" xfId="0" applyNumberFormat="1" applyFont="1" applyAlignment="1">
      <alignment horizontal="center" vertical="center"/>
    </xf>
    <xf numFmtId="4" fontId="2261" fillId="0" borderId="0" xfId="0" applyNumberFormat="1" applyFont="1" applyAlignment="1">
      <alignment horizontal="center" vertical="center"/>
    </xf>
    <xf numFmtId="164" fontId="2262" fillId="0" borderId="0" xfId="0" applyNumberFormat="1" applyFont="1" applyAlignment="1">
      <alignment horizontal="center" vertical="center"/>
    </xf>
    <xf numFmtId="4" fontId="2263" fillId="0" borderId="0" xfId="0" applyNumberFormat="1" applyFont="1" applyAlignment="1">
      <alignment horizontal="center" vertical="center"/>
    </xf>
    <xf numFmtId="164" fontId="2264" fillId="0" borderId="0" xfId="0" applyNumberFormat="1" applyFont="1" applyAlignment="1">
      <alignment horizontal="center" vertical="center"/>
    </xf>
    <xf numFmtId="4" fontId="2265" fillId="0" borderId="0" xfId="0" applyNumberFormat="1" applyFont="1" applyAlignment="1">
      <alignment horizontal="center" vertical="center"/>
    </xf>
    <xf numFmtId="164" fontId="2266" fillId="0" borderId="0" xfId="0" applyNumberFormat="1" applyFont="1" applyAlignment="1">
      <alignment horizontal="center" vertical="center"/>
    </xf>
    <xf numFmtId="0" fontId="2267" fillId="0" borderId="0" xfId="0" applyFont="1" applyAlignment="1">
      <alignment horizontal="center" vertical="center" wrapText="1"/>
    </xf>
    <xf numFmtId="4" fontId="2274" fillId="0" borderId="0" xfId="0" applyNumberFormat="1" applyFont="1" applyAlignment="1">
      <alignment horizontal="center" vertical="center"/>
    </xf>
    <xf numFmtId="164" fontId="2275" fillId="0" borderId="0" xfId="0" applyNumberFormat="1" applyFont="1" applyAlignment="1">
      <alignment horizontal="center" vertical="center"/>
    </xf>
    <xf numFmtId="4" fontId="2276" fillId="0" borderId="0" xfId="0" applyNumberFormat="1" applyFont="1" applyAlignment="1">
      <alignment horizontal="center" vertical="center"/>
    </xf>
    <xf numFmtId="164" fontId="2277" fillId="0" borderId="0" xfId="0" applyNumberFormat="1" applyFont="1" applyAlignment="1">
      <alignment horizontal="center" vertical="center"/>
    </xf>
    <xf numFmtId="4" fontId="2278" fillId="0" borderId="0" xfId="0" applyNumberFormat="1" applyFont="1" applyAlignment="1">
      <alignment horizontal="center" vertical="center"/>
    </xf>
    <xf numFmtId="164" fontId="2279" fillId="0" borderId="0" xfId="0" applyNumberFormat="1" applyFont="1" applyAlignment="1">
      <alignment horizontal="center" vertical="center"/>
    </xf>
    <xf numFmtId="4" fontId="2280" fillId="0" borderId="0" xfId="0" applyNumberFormat="1" applyFont="1" applyAlignment="1">
      <alignment horizontal="center" vertical="center"/>
    </xf>
    <xf numFmtId="164" fontId="2281" fillId="0" borderId="0" xfId="0" applyNumberFormat="1" applyFont="1" applyAlignment="1">
      <alignment horizontal="center" vertical="center"/>
    </xf>
    <xf numFmtId="4" fontId="2282" fillId="0" borderId="0" xfId="0" applyNumberFormat="1" applyFont="1" applyAlignment="1">
      <alignment horizontal="center" vertical="center"/>
    </xf>
    <xf numFmtId="164" fontId="2283" fillId="0" borderId="0" xfId="0" applyNumberFormat="1" applyFont="1" applyAlignment="1">
      <alignment horizontal="center" vertical="center"/>
    </xf>
    <xf numFmtId="0" fontId="2284" fillId="0" borderId="0" xfId="0" applyFont="1" applyAlignment="1">
      <alignment horizontal="center" vertical="center" wrapText="1"/>
    </xf>
    <xf numFmtId="4" fontId="2291" fillId="0" borderId="0" xfId="0" applyNumberFormat="1" applyFont="1" applyAlignment="1">
      <alignment horizontal="center" vertical="center"/>
    </xf>
    <xf numFmtId="164" fontId="2292" fillId="0" borderId="0" xfId="0" applyNumberFormat="1" applyFont="1" applyAlignment="1">
      <alignment horizontal="center" vertical="center"/>
    </xf>
    <xf numFmtId="4" fontId="2293" fillId="0" borderId="0" xfId="0" applyNumberFormat="1" applyFont="1" applyAlignment="1">
      <alignment horizontal="center" vertical="center"/>
    </xf>
    <xf numFmtId="164" fontId="2294" fillId="0" borderId="0" xfId="0" applyNumberFormat="1" applyFont="1" applyAlignment="1">
      <alignment horizontal="center" vertical="center"/>
    </xf>
    <xf numFmtId="4" fontId="2295" fillId="0" borderId="0" xfId="0" applyNumberFormat="1" applyFont="1" applyAlignment="1">
      <alignment horizontal="center" vertical="center"/>
    </xf>
    <xf numFmtId="164" fontId="2296" fillId="0" borderId="0" xfId="0" applyNumberFormat="1" applyFont="1" applyAlignment="1">
      <alignment horizontal="center" vertical="center"/>
    </xf>
    <xf numFmtId="4" fontId="2297" fillId="0" borderId="0" xfId="0" applyNumberFormat="1" applyFont="1" applyAlignment="1">
      <alignment horizontal="center" vertical="center"/>
    </xf>
    <xf numFmtId="164" fontId="2298" fillId="0" borderId="0" xfId="0" applyNumberFormat="1" applyFont="1" applyAlignment="1">
      <alignment horizontal="center" vertical="center"/>
    </xf>
    <xf numFmtId="4" fontId="2299" fillId="0" borderId="0" xfId="0" applyNumberFormat="1" applyFont="1" applyAlignment="1">
      <alignment horizontal="center" vertical="center"/>
    </xf>
    <xf numFmtId="164" fontId="2300" fillId="0" borderId="0" xfId="0" applyNumberFormat="1" applyFont="1" applyAlignment="1">
      <alignment horizontal="center" vertical="center"/>
    </xf>
    <xf numFmtId="0" fontId="2301" fillId="0" borderId="0" xfId="0" applyFont="1" applyAlignment="1">
      <alignment horizontal="center" vertical="center" wrapText="1"/>
    </xf>
    <xf numFmtId="4" fontId="2308" fillId="0" borderId="0" xfId="0" applyNumberFormat="1" applyFont="1" applyAlignment="1">
      <alignment horizontal="center" vertical="center"/>
    </xf>
    <xf numFmtId="164" fontId="2309" fillId="0" borderId="0" xfId="0" applyNumberFormat="1" applyFont="1" applyAlignment="1">
      <alignment horizontal="center" vertical="center"/>
    </xf>
    <xf numFmtId="4" fontId="2310" fillId="0" borderId="0" xfId="0" applyNumberFormat="1" applyFont="1" applyAlignment="1">
      <alignment horizontal="center" vertical="center"/>
    </xf>
    <xf numFmtId="164" fontId="2311" fillId="0" borderId="0" xfId="0" applyNumberFormat="1" applyFont="1" applyAlignment="1">
      <alignment horizontal="center" vertical="center"/>
    </xf>
    <xf numFmtId="4" fontId="2312" fillId="0" borderId="0" xfId="0" applyNumberFormat="1" applyFont="1" applyAlignment="1">
      <alignment horizontal="center" vertical="center"/>
    </xf>
    <xf numFmtId="164" fontId="2313" fillId="0" borderId="0" xfId="0" applyNumberFormat="1" applyFont="1" applyAlignment="1">
      <alignment horizontal="center" vertical="center"/>
    </xf>
    <xf numFmtId="4" fontId="2314" fillId="0" borderId="0" xfId="0" applyNumberFormat="1" applyFont="1" applyAlignment="1">
      <alignment horizontal="center" vertical="center"/>
    </xf>
    <xf numFmtId="164" fontId="2315" fillId="0" borderId="0" xfId="0" applyNumberFormat="1" applyFont="1" applyAlignment="1">
      <alignment horizontal="center" vertical="center"/>
    </xf>
    <xf numFmtId="4" fontId="2316" fillId="0" borderId="0" xfId="0" applyNumberFormat="1" applyFont="1" applyAlignment="1">
      <alignment horizontal="center" vertical="center"/>
    </xf>
    <xf numFmtId="164" fontId="2317" fillId="0" borderId="0" xfId="0" applyNumberFormat="1" applyFont="1" applyAlignment="1">
      <alignment horizontal="center" vertical="center"/>
    </xf>
    <xf numFmtId="0" fontId="2318" fillId="0" borderId="0" xfId="0" applyFont="1" applyAlignment="1">
      <alignment horizontal="center" vertical="center" wrapText="1"/>
    </xf>
    <xf numFmtId="4" fontId="2325" fillId="0" borderId="0" xfId="0" applyNumberFormat="1" applyFont="1" applyAlignment="1">
      <alignment horizontal="center" vertical="center"/>
    </xf>
    <xf numFmtId="164" fontId="2326" fillId="0" borderId="0" xfId="0" applyNumberFormat="1" applyFont="1" applyAlignment="1">
      <alignment horizontal="center" vertical="center"/>
    </xf>
    <xf numFmtId="4" fontId="2327" fillId="0" borderId="0" xfId="0" applyNumberFormat="1" applyFont="1" applyAlignment="1">
      <alignment horizontal="center" vertical="center"/>
    </xf>
    <xf numFmtId="164" fontId="2328" fillId="0" borderId="0" xfId="0" applyNumberFormat="1" applyFont="1" applyAlignment="1">
      <alignment horizontal="center" vertical="center"/>
    </xf>
    <xf numFmtId="4" fontId="2329" fillId="0" borderId="0" xfId="0" applyNumberFormat="1" applyFont="1" applyAlignment="1">
      <alignment horizontal="center" vertical="center"/>
    </xf>
    <xf numFmtId="164" fontId="2330" fillId="0" borderId="0" xfId="0" applyNumberFormat="1" applyFont="1" applyAlignment="1">
      <alignment horizontal="center" vertical="center"/>
    </xf>
    <xf numFmtId="4" fontId="2331" fillId="0" borderId="0" xfId="0" applyNumberFormat="1" applyFont="1" applyAlignment="1">
      <alignment horizontal="center" vertical="center"/>
    </xf>
    <xf numFmtId="164" fontId="2332" fillId="0" borderId="0" xfId="0" applyNumberFormat="1" applyFont="1" applyAlignment="1">
      <alignment horizontal="center" vertical="center"/>
    </xf>
    <xf numFmtId="4" fontId="2333" fillId="0" borderId="0" xfId="0" applyNumberFormat="1" applyFont="1" applyAlignment="1">
      <alignment horizontal="center" vertical="center"/>
    </xf>
    <xf numFmtId="164" fontId="2334" fillId="0" borderId="0" xfId="0" applyNumberFormat="1" applyFont="1" applyAlignment="1">
      <alignment horizontal="center" vertical="center"/>
    </xf>
    <xf numFmtId="0" fontId="2335" fillId="0" borderId="0" xfId="0" applyFont="1" applyAlignment="1">
      <alignment horizontal="center" vertical="center" wrapText="1"/>
    </xf>
    <xf numFmtId="4" fontId="2342" fillId="0" borderId="0" xfId="0" applyNumberFormat="1" applyFont="1" applyAlignment="1">
      <alignment horizontal="center" vertical="center"/>
    </xf>
    <xf numFmtId="164" fontId="2343" fillId="0" borderId="0" xfId="0" applyNumberFormat="1" applyFont="1" applyAlignment="1">
      <alignment horizontal="center" vertical="center"/>
    </xf>
    <xf numFmtId="4" fontId="2344" fillId="0" borderId="0" xfId="0" applyNumberFormat="1" applyFont="1" applyAlignment="1">
      <alignment horizontal="center" vertical="center"/>
    </xf>
    <xf numFmtId="164" fontId="2345" fillId="0" borderId="0" xfId="0" applyNumberFormat="1" applyFont="1" applyAlignment="1">
      <alignment horizontal="center" vertical="center"/>
    </xf>
    <xf numFmtId="4" fontId="2346" fillId="0" borderId="0" xfId="0" applyNumberFormat="1" applyFont="1" applyAlignment="1">
      <alignment horizontal="center" vertical="center"/>
    </xf>
    <xf numFmtId="164" fontId="2347" fillId="0" borderId="0" xfId="0" applyNumberFormat="1" applyFont="1" applyAlignment="1">
      <alignment horizontal="center" vertical="center"/>
    </xf>
    <xf numFmtId="4" fontId="2348" fillId="0" borderId="0" xfId="0" applyNumberFormat="1" applyFont="1" applyAlignment="1">
      <alignment horizontal="center" vertical="center"/>
    </xf>
    <xf numFmtId="164" fontId="2349" fillId="0" borderId="0" xfId="0" applyNumberFormat="1" applyFont="1" applyAlignment="1">
      <alignment horizontal="center" vertical="center"/>
    </xf>
    <xf numFmtId="4" fontId="2350" fillId="0" borderId="0" xfId="0" applyNumberFormat="1" applyFont="1" applyAlignment="1">
      <alignment horizontal="center" vertical="center"/>
    </xf>
    <xf numFmtId="164" fontId="2351" fillId="0" borderId="0" xfId="0" applyNumberFormat="1" applyFont="1" applyAlignment="1">
      <alignment horizontal="center" vertical="center"/>
    </xf>
    <xf numFmtId="0" fontId="2352" fillId="0" borderId="0" xfId="0" applyFont="1" applyAlignment="1">
      <alignment horizontal="center" vertical="center" wrapText="1"/>
    </xf>
    <xf numFmtId="4" fontId="2359" fillId="0" borderId="0" xfId="0" applyNumberFormat="1" applyFont="1" applyAlignment="1">
      <alignment horizontal="center" vertical="center"/>
    </xf>
    <xf numFmtId="164" fontId="2360" fillId="0" borderId="0" xfId="0" applyNumberFormat="1" applyFont="1" applyAlignment="1">
      <alignment horizontal="center" vertical="center"/>
    </xf>
    <xf numFmtId="4" fontId="2361" fillId="0" borderId="0" xfId="0" applyNumberFormat="1" applyFont="1" applyAlignment="1">
      <alignment horizontal="center" vertical="center"/>
    </xf>
    <xf numFmtId="164" fontId="2362" fillId="0" borderId="0" xfId="0" applyNumberFormat="1" applyFont="1" applyAlignment="1">
      <alignment horizontal="center" vertical="center"/>
    </xf>
    <xf numFmtId="4" fontId="2363" fillId="0" borderId="0" xfId="0" applyNumberFormat="1" applyFont="1" applyAlignment="1">
      <alignment horizontal="center" vertical="center"/>
    </xf>
    <xf numFmtId="164" fontId="2364" fillId="0" borderId="0" xfId="0" applyNumberFormat="1" applyFont="1" applyAlignment="1">
      <alignment horizontal="center" vertical="center"/>
    </xf>
    <xf numFmtId="4" fontId="2365" fillId="0" borderId="0" xfId="0" applyNumberFormat="1" applyFont="1" applyAlignment="1">
      <alignment horizontal="center" vertical="center"/>
    </xf>
    <xf numFmtId="164" fontId="2366" fillId="0" borderId="0" xfId="0" applyNumberFormat="1" applyFont="1" applyAlignment="1">
      <alignment horizontal="center" vertical="center"/>
    </xf>
    <xf numFmtId="4" fontId="2367" fillId="0" borderId="0" xfId="0" applyNumberFormat="1" applyFont="1" applyAlignment="1">
      <alignment horizontal="center" vertical="center"/>
    </xf>
    <xf numFmtId="164" fontId="2368" fillId="0" borderId="0" xfId="0" applyNumberFormat="1" applyFont="1" applyAlignment="1">
      <alignment horizontal="center" vertical="center"/>
    </xf>
    <xf numFmtId="0" fontId="2369" fillId="0" borderId="0" xfId="0" applyFont="1" applyAlignment="1">
      <alignment horizontal="center" vertical="center" wrapText="1"/>
    </xf>
    <xf numFmtId="4" fontId="2376" fillId="0" borderId="0" xfId="0" applyNumberFormat="1" applyFont="1" applyAlignment="1">
      <alignment horizontal="center" vertical="center"/>
    </xf>
    <xf numFmtId="164" fontId="2377" fillId="0" borderId="0" xfId="0" applyNumberFormat="1" applyFont="1" applyAlignment="1">
      <alignment horizontal="center" vertical="center"/>
    </xf>
    <xf numFmtId="4" fontId="2378" fillId="0" borderId="0" xfId="0" applyNumberFormat="1" applyFont="1" applyAlignment="1">
      <alignment horizontal="center" vertical="center"/>
    </xf>
    <xf numFmtId="164" fontId="2379" fillId="0" borderId="0" xfId="0" applyNumberFormat="1" applyFont="1" applyAlignment="1">
      <alignment horizontal="center" vertical="center"/>
    </xf>
    <xf numFmtId="4" fontId="2380" fillId="0" borderId="0" xfId="0" applyNumberFormat="1" applyFont="1" applyAlignment="1">
      <alignment horizontal="center" vertical="center"/>
    </xf>
    <xf numFmtId="164" fontId="2381" fillId="0" borderId="0" xfId="0" applyNumberFormat="1" applyFont="1" applyAlignment="1">
      <alignment horizontal="center" vertical="center"/>
    </xf>
    <xf numFmtId="4" fontId="2382" fillId="0" borderId="0" xfId="0" applyNumberFormat="1" applyFont="1" applyAlignment="1">
      <alignment horizontal="center" vertical="center"/>
    </xf>
    <xf numFmtId="164" fontId="2383" fillId="0" borderId="0" xfId="0" applyNumberFormat="1" applyFont="1" applyAlignment="1">
      <alignment horizontal="center" vertical="center"/>
    </xf>
    <xf numFmtId="4" fontId="2384" fillId="0" borderId="0" xfId="0" applyNumberFormat="1" applyFont="1" applyAlignment="1">
      <alignment horizontal="center" vertical="center"/>
    </xf>
    <xf numFmtId="164" fontId="2385" fillId="0" borderId="0" xfId="0" applyNumberFormat="1" applyFont="1" applyAlignment="1">
      <alignment horizontal="center" vertical="center"/>
    </xf>
    <xf numFmtId="0" fontId="2386" fillId="0" borderId="0" xfId="0" applyFont="1" applyAlignment="1">
      <alignment horizontal="center" vertical="center" wrapText="1"/>
    </xf>
    <xf numFmtId="4" fontId="2393" fillId="0" borderId="0" xfId="0" applyNumberFormat="1" applyFont="1" applyAlignment="1">
      <alignment horizontal="center" vertical="center"/>
    </xf>
    <xf numFmtId="164" fontId="2394" fillId="0" borderId="0" xfId="0" applyNumberFormat="1" applyFont="1" applyAlignment="1">
      <alignment horizontal="center" vertical="center"/>
    </xf>
    <xf numFmtId="4" fontId="2395" fillId="0" borderId="0" xfId="0" applyNumberFormat="1" applyFont="1" applyAlignment="1">
      <alignment horizontal="center" vertical="center"/>
    </xf>
    <xf numFmtId="164" fontId="2396" fillId="0" borderId="0" xfId="0" applyNumberFormat="1" applyFont="1" applyAlignment="1">
      <alignment horizontal="center" vertical="center"/>
    </xf>
    <xf numFmtId="4" fontId="2397" fillId="0" borderId="0" xfId="0" applyNumberFormat="1" applyFont="1" applyAlignment="1">
      <alignment horizontal="center" vertical="center"/>
    </xf>
    <xf numFmtId="164" fontId="2398" fillId="0" borderId="0" xfId="0" applyNumberFormat="1" applyFont="1" applyAlignment="1">
      <alignment horizontal="center" vertical="center"/>
    </xf>
    <xf numFmtId="4" fontId="2399" fillId="0" borderId="0" xfId="0" applyNumberFormat="1" applyFont="1" applyAlignment="1">
      <alignment horizontal="center" vertical="center"/>
    </xf>
    <xf numFmtId="164" fontId="2400" fillId="0" borderId="0" xfId="0" applyNumberFormat="1" applyFont="1" applyAlignment="1">
      <alignment horizontal="center" vertical="center"/>
    </xf>
    <xf numFmtId="4" fontId="2401" fillId="0" borderId="0" xfId="0" applyNumberFormat="1" applyFont="1" applyAlignment="1">
      <alignment horizontal="center" vertical="center"/>
    </xf>
    <xf numFmtId="164" fontId="2402" fillId="0" borderId="0" xfId="0" applyNumberFormat="1" applyFont="1" applyAlignment="1">
      <alignment horizontal="center" vertical="center"/>
    </xf>
    <xf numFmtId="0" fontId="2403" fillId="0" borderId="0" xfId="0" applyFont="1" applyAlignment="1">
      <alignment horizontal="center" vertical="center" wrapText="1"/>
    </xf>
    <xf numFmtId="4" fontId="2410" fillId="0" borderId="0" xfId="0" applyNumberFormat="1" applyFont="1" applyAlignment="1">
      <alignment horizontal="center" vertical="center"/>
    </xf>
    <xf numFmtId="164" fontId="2411" fillId="0" borderId="0" xfId="0" applyNumberFormat="1" applyFont="1" applyAlignment="1">
      <alignment horizontal="center" vertical="center"/>
    </xf>
    <xf numFmtId="4" fontId="2412" fillId="0" borderId="0" xfId="0" applyNumberFormat="1" applyFont="1" applyAlignment="1">
      <alignment horizontal="center" vertical="center"/>
    </xf>
    <xf numFmtId="164" fontId="2413" fillId="0" borderId="0" xfId="0" applyNumberFormat="1" applyFont="1" applyAlignment="1">
      <alignment horizontal="center" vertical="center"/>
    </xf>
    <xf numFmtId="4" fontId="2414" fillId="0" borderId="0" xfId="0" applyNumberFormat="1" applyFont="1" applyAlignment="1">
      <alignment horizontal="center" vertical="center"/>
    </xf>
    <xf numFmtId="164" fontId="2415" fillId="0" borderId="0" xfId="0" applyNumberFormat="1" applyFont="1" applyAlignment="1">
      <alignment horizontal="center" vertical="center"/>
    </xf>
    <xf numFmtId="4" fontId="2416" fillId="0" borderId="0" xfId="0" applyNumberFormat="1" applyFont="1" applyAlignment="1">
      <alignment horizontal="center" vertical="center"/>
    </xf>
    <xf numFmtId="164" fontId="2417" fillId="0" borderId="0" xfId="0" applyNumberFormat="1" applyFont="1" applyAlignment="1">
      <alignment horizontal="center" vertical="center"/>
    </xf>
    <xf numFmtId="4" fontId="2418" fillId="0" borderId="0" xfId="0" applyNumberFormat="1" applyFont="1" applyAlignment="1">
      <alignment horizontal="center" vertical="center"/>
    </xf>
    <xf numFmtId="164" fontId="2419" fillId="0" borderId="0" xfId="0" applyNumberFormat="1" applyFont="1" applyAlignment="1">
      <alignment horizontal="center" vertical="center"/>
    </xf>
    <xf numFmtId="0" fontId="2420" fillId="0" borderId="0" xfId="0" applyFont="1" applyAlignment="1">
      <alignment horizontal="center" vertical="center" wrapText="1"/>
    </xf>
    <xf numFmtId="4" fontId="2427" fillId="0" borderId="0" xfId="0" applyNumberFormat="1" applyFont="1" applyAlignment="1">
      <alignment horizontal="center" vertical="center"/>
    </xf>
    <xf numFmtId="164" fontId="2428" fillId="0" borderId="0" xfId="0" applyNumberFormat="1" applyFont="1" applyAlignment="1">
      <alignment horizontal="center" vertical="center"/>
    </xf>
    <xf numFmtId="4" fontId="2429" fillId="0" borderId="0" xfId="0" applyNumberFormat="1" applyFont="1" applyAlignment="1">
      <alignment horizontal="center" vertical="center"/>
    </xf>
    <xf numFmtId="164" fontId="2430" fillId="0" borderId="0" xfId="0" applyNumberFormat="1" applyFont="1" applyAlignment="1">
      <alignment horizontal="center" vertical="center"/>
    </xf>
    <xf numFmtId="4" fontId="2431" fillId="0" borderId="0" xfId="0" applyNumberFormat="1" applyFont="1" applyAlignment="1">
      <alignment horizontal="center" vertical="center"/>
    </xf>
    <xf numFmtId="164" fontId="2432" fillId="0" borderId="0" xfId="0" applyNumberFormat="1" applyFont="1" applyAlignment="1">
      <alignment horizontal="center" vertical="center"/>
    </xf>
    <xf numFmtId="4" fontId="2433" fillId="0" borderId="0" xfId="0" applyNumberFormat="1" applyFont="1" applyAlignment="1">
      <alignment horizontal="center" vertical="center"/>
    </xf>
    <xf numFmtId="164" fontId="2434" fillId="0" borderId="0" xfId="0" applyNumberFormat="1" applyFont="1" applyAlignment="1">
      <alignment horizontal="center" vertical="center"/>
    </xf>
    <xf numFmtId="4" fontId="2435" fillId="0" borderId="0" xfId="0" applyNumberFormat="1" applyFont="1" applyAlignment="1">
      <alignment horizontal="center" vertical="center"/>
    </xf>
    <xf numFmtId="164" fontId="2436" fillId="0" borderId="0" xfId="0" applyNumberFormat="1" applyFont="1" applyAlignment="1">
      <alignment horizontal="center" vertical="center"/>
    </xf>
    <xf numFmtId="0" fontId="2437" fillId="3" borderId="1" xfId="0" applyNumberFormat="1" applyFont="1" applyFill="1" applyBorder="1" applyAlignment="1">
      <alignment horizontal="center" vertical="center" wrapText="1"/>
    </xf>
    <xf numFmtId="164" fontId="2437" fillId="3" borderId="1" xfId="0" applyNumberFormat="1" applyFont="1" applyFill="1" applyBorder="1" applyAlignment="1">
      <alignment horizontal="center" vertical="center" wrapText="1"/>
    </xf>
    <xf numFmtId="0" fontId="2438" fillId="0" borderId="0" xfId="0" applyFont="1" applyAlignment="1">
      <alignment horizontal="center" vertical="center" wrapText="1"/>
    </xf>
    <xf numFmtId="4" fontId="2445" fillId="0" borderId="0" xfId="0" applyNumberFormat="1" applyFont="1" applyAlignment="1">
      <alignment horizontal="center" vertical="center"/>
    </xf>
    <xf numFmtId="164" fontId="2446" fillId="0" borderId="0" xfId="0" applyNumberFormat="1" applyFont="1" applyAlignment="1">
      <alignment horizontal="center" vertical="center"/>
    </xf>
    <xf numFmtId="4" fontId="2447" fillId="0" borderId="0" xfId="0" applyNumberFormat="1" applyFont="1" applyAlignment="1">
      <alignment horizontal="center" vertical="center"/>
    </xf>
    <xf numFmtId="164" fontId="2448" fillId="0" borderId="0" xfId="0" applyNumberFormat="1" applyFont="1" applyAlignment="1">
      <alignment horizontal="center" vertical="center"/>
    </xf>
    <xf numFmtId="4" fontId="2449" fillId="0" borderId="0" xfId="0" applyNumberFormat="1" applyFont="1" applyAlignment="1">
      <alignment horizontal="center" vertical="center"/>
    </xf>
    <xf numFmtId="164" fontId="2450" fillId="0" borderId="0" xfId="0" applyNumberFormat="1" applyFont="1" applyAlignment="1">
      <alignment horizontal="center" vertical="center"/>
    </xf>
    <xf numFmtId="4" fontId="2451" fillId="0" borderId="0" xfId="0" applyNumberFormat="1" applyFont="1" applyAlignment="1">
      <alignment horizontal="center" vertical="center"/>
    </xf>
    <xf numFmtId="164" fontId="2452" fillId="0" borderId="0" xfId="0" applyNumberFormat="1" applyFont="1" applyAlignment="1">
      <alignment horizontal="center" vertical="center"/>
    </xf>
    <xf numFmtId="4" fontId="2453" fillId="0" borderId="0" xfId="0" applyNumberFormat="1" applyFont="1" applyAlignment="1">
      <alignment horizontal="center" vertical="center"/>
    </xf>
    <xf numFmtId="164" fontId="2454" fillId="0" borderId="0" xfId="0" applyNumberFormat="1" applyFont="1" applyAlignment="1">
      <alignment horizontal="center" vertical="center"/>
    </xf>
    <xf numFmtId="0" fontId="2455" fillId="0" borderId="0" xfId="0" applyFont="1" applyAlignment="1">
      <alignment horizontal="center" vertical="center" wrapText="1"/>
    </xf>
    <xf numFmtId="4" fontId="2462" fillId="0" borderId="0" xfId="0" applyNumberFormat="1" applyFont="1" applyAlignment="1">
      <alignment horizontal="center" vertical="center"/>
    </xf>
    <xf numFmtId="164" fontId="2463" fillId="0" borderId="0" xfId="0" applyNumberFormat="1" applyFont="1" applyAlignment="1">
      <alignment horizontal="center" vertical="center"/>
    </xf>
    <xf numFmtId="4" fontId="2464" fillId="0" borderId="0" xfId="0" applyNumberFormat="1" applyFont="1" applyAlignment="1">
      <alignment horizontal="center" vertical="center"/>
    </xf>
    <xf numFmtId="164" fontId="2465" fillId="0" borderId="0" xfId="0" applyNumberFormat="1" applyFont="1" applyAlignment="1">
      <alignment horizontal="center" vertical="center"/>
    </xf>
    <xf numFmtId="4" fontId="2466" fillId="0" borderId="0" xfId="0" applyNumberFormat="1" applyFont="1" applyAlignment="1">
      <alignment horizontal="center" vertical="center"/>
    </xf>
    <xf numFmtId="164" fontId="2467" fillId="0" borderId="0" xfId="0" applyNumberFormat="1" applyFont="1" applyAlignment="1">
      <alignment horizontal="center" vertical="center"/>
    </xf>
    <xf numFmtId="4" fontId="2468" fillId="0" borderId="0" xfId="0" applyNumberFormat="1" applyFont="1" applyAlignment="1">
      <alignment horizontal="center" vertical="center"/>
    </xf>
    <xf numFmtId="164" fontId="2469" fillId="0" borderId="0" xfId="0" applyNumberFormat="1" applyFont="1" applyAlignment="1">
      <alignment horizontal="center" vertical="center"/>
    </xf>
    <xf numFmtId="4" fontId="2470" fillId="0" borderId="0" xfId="0" applyNumberFormat="1" applyFont="1" applyAlignment="1">
      <alignment horizontal="center" vertical="center"/>
    </xf>
    <xf numFmtId="164" fontId="2471" fillId="0" borderId="0" xfId="0" applyNumberFormat="1" applyFont="1" applyAlignment="1">
      <alignment horizontal="center" vertical="center"/>
    </xf>
    <xf numFmtId="0" fontId="2472" fillId="0" borderId="0" xfId="0" applyFont="1" applyAlignment="1">
      <alignment horizontal="center" vertical="center" wrapText="1"/>
    </xf>
    <xf numFmtId="4" fontId="2479" fillId="0" borderId="0" xfId="0" applyNumberFormat="1" applyFont="1" applyAlignment="1">
      <alignment horizontal="center" vertical="center"/>
    </xf>
    <xf numFmtId="164" fontId="2480" fillId="0" borderId="0" xfId="0" applyNumberFormat="1" applyFont="1" applyAlignment="1">
      <alignment horizontal="center" vertical="center"/>
    </xf>
    <xf numFmtId="4" fontId="2481" fillId="0" borderId="0" xfId="0" applyNumberFormat="1" applyFont="1" applyAlignment="1">
      <alignment horizontal="center" vertical="center"/>
    </xf>
    <xf numFmtId="164" fontId="2482" fillId="0" borderId="0" xfId="0" applyNumberFormat="1" applyFont="1" applyAlignment="1">
      <alignment horizontal="center" vertical="center"/>
    </xf>
    <xf numFmtId="4" fontId="2483" fillId="0" borderId="0" xfId="0" applyNumberFormat="1" applyFont="1" applyAlignment="1">
      <alignment horizontal="center" vertical="center"/>
    </xf>
    <xf numFmtId="164" fontId="2484" fillId="0" borderId="0" xfId="0" applyNumberFormat="1" applyFont="1" applyAlignment="1">
      <alignment horizontal="center" vertical="center"/>
    </xf>
    <xf numFmtId="4" fontId="2485" fillId="0" borderId="0" xfId="0" applyNumberFormat="1" applyFont="1" applyAlignment="1">
      <alignment horizontal="center" vertical="center"/>
    </xf>
    <xf numFmtId="164" fontId="2486" fillId="0" borderId="0" xfId="0" applyNumberFormat="1" applyFont="1" applyAlignment="1">
      <alignment horizontal="center" vertical="center"/>
    </xf>
    <xf numFmtId="4" fontId="2487" fillId="0" borderId="0" xfId="0" applyNumberFormat="1" applyFont="1" applyAlignment="1">
      <alignment horizontal="center" vertical="center"/>
    </xf>
    <xf numFmtId="164" fontId="2488" fillId="0" borderId="0" xfId="0" applyNumberFormat="1" applyFont="1" applyAlignment="1">
      <alignment horizontal="center" vertical="center"/>
    </xf>
    <xf numFmtId="0" fontId="2489" fillId="0" borderId="0" xfId="0" applyFont="1" applyAlignment="1">
      <alignment horizontal="center" vertical="center" wrapText="1"/>
    </xf>
    <xf numFmtId="4" fontId="2496" fillId="0" borderId="0" xfId="0" applyNumberFormat="1" applyFont="1" applyAlignment="1">
      <alignment horizontal="center" vertical="center"/>
    </xf>
    <xf numFmtId="164" fontId="2497" fillId="0" borderId="0" xfId="0" applyNumberFormat="1" applyFont="1" applyAlignment="1">
      <alignment horizontal="center" vertical="center"/>
    </xf>
    <xf numFmtId="4" fontId="2498" fillId="0" borderId="0" xfId="0" applyNumberFormat="1" applyFont="1" applyAlignment="1">
      <alignment horizontal="center" vertical="center"/>
    </xf>
    <xf numFmtId="164" fontId="2499" fillId="0" borderId="0" xfId="0" applyNumberFormat="1" applyFont="1" applyAlignment="1">
      <alignment horizontal="center" vertical="center"/>
    </xf>
    <xf numFmtId="4" fontId="2500" fillId="0" borderId="0" xfId="0" applyNumberFormat="1" applyFont="1" applyAlignment="1">
      <alignment horizontal="center" vertical="center"/>
    </xf>
    <xf numFmtId="164" fontId="2501" fillId="0" borderId="0" xfId="0" applyNumberFormat="1" applyFont="1" applyAlignment="1">
      <alignment horizontal="center" vertical="center"/>
    </xf>
    <xf numFmtId="4" fontId="2502" fillId="0" borderId="0" xfId="0" applyNumberFormat="1" applyFont="1" applyAlignment="1">
      <alignment horizontal="center" vertical="center"/>
    </xf>
    <xf numFmtId="164" fontId="2503" fillId="0" borderId="0" xfId="0" applyNumberFormat="1" applyFont="1" applyAlignment="1">
      <alignment horizontal="center" vertical="center"/>
    </xf>
    <xf numFmtId="4" fontId="2504" fillId="0" borderId="0" xfId="0" applyNumberFormat="1" applyFont="1" applyAlignment="1">
      <alignment horizontal="center" vertical="center"/>
    </xf>
    <xf numFmtId="164" fontId="2505" fillId="0" borderId="0" xfId="0" applyNumberFormat="1" applyFont="1" applyAlignment="1">
      <alignment horizontal="center" vertical="center"/>
    </xf>
    <xf numFmtId="0" fontId="2506" fillId="0" borderId="0" xfId="0" applyFont="1" applyAlignment="1">
      <alignment horizontal="center" vertical="center" wrapText="1"/>
    </xf>
    <xf numFmtId="4" fontId="2513" fillId="0" borderId="0" xfId="0" applyNumberFormat="1" applyFont="1" applyAlignment="1">
      <alignment horizontal="center" vertical="center"/>
    </xf>
    <xf numFmtId="164" fontId="2514" fillId="0" borderId="0" xfId="0" applyNumberFormat="1" applyFont="1" applyAlignment="1">
      <alignment horizontal="center" vertical="center"/>
    </xf>
    <xf numFmtId="4" fontId="2515" fillId="0" borderId="0" xfId="0" applyNumberFormat="1" applyFont="1" applyAlignment="1">
      <alignment horizontal="center" vertical="center"/>
    </xf>
    <xf numFmtId="164" fontId="2516" fillId="0" borderId="0" xfId="0" applyNumberFormat="1" applyFont="1" applyAlignment="1">
      <alignment horizontal="center" vertical="center"/>
    </xf>
    <xf numFmtId="4" fontId="2517" fillId="0" borderId="0" xfId="0" applyNumberFormat="1" applyFont="1" applyAlignment="1">
      <alignment horizontal="center" vertical="center"/>
    </xf>
    <xf numFmtId="164" fontId="2518" fillId="0" borderId="0" xfId="0" applyNumberFormat="1" applyFont="1" applyAlignment="1">
      <alignment horizontal="center" vertical="center"/>
    </xf>
    <xf numFmtId="4" fontId="2519" fillId="0" borderId="0" xfId="0" applyNumberFormat="1" applyFont="1" applyAlignment="1">
      <alignment horizontal="center" vertical="center"/>
    </xf>
    <xf numFmtId="164" fontId="2520" fillId="0" borderId="0" xfId="0" applyNumberFormat="1" applyFont="1" applyAlignment="1">
      <alignment horizontal="center" vertical="center"/>
    </xf>
    <xf numFmtId="4" fontId="2521" fillId="0" borderId="0" xfId="0" applyNumberFormat="1" applyFont="1" applyAlignment="1">
      <alignment horizontal="center" vertical="center"/>
    </xf>
    <xf numFmtId="164" fontId="2522" fillId="0" borderId="0" xfId="0" applyNumberFormat="1" applyFont="1" applyAlignment="1">
      <alignment horizontal="center" vertical="center"/>
    </xf>
    <xf numFmtId="0" fontId="2523" fillId="0" borderId="0" xfId="0" applyFont="1" applyAlignment="1">
      <alignment horizontal="center" vertical="center" wrapText="1"/>
    </xf>
    <xf numFmtId="4" fontId="2530" fillId="0" borderId="0" xfId="0" applyNumberFormat="1" applyFont="1" applyAlignment="1">
      <alignment horizontal="center" vertical="center"/>
    </xf>
    <xf numFmtId="164" fontId="2531" fillId="0" borderId="0" xfId="0" applyNumberFormat="1" applyFont="1" applyAlignment="1">
      <alignment horizontal="center" vertical="center"/>
    </xf>
    <xf numFmtId="4" fontId="2532" fillId="0" borderId="0" xfId="0" applyNumberFormat="1" applyFont="1" applyAlignment="1">
      <alignment horizontal="center" vertical="center"/>
    </xf>
    <xf numFmtId="164" fontId="2533" fillId="0" borderId="0" xfId="0" applyNumberFormat="1" applyFont="1" applyAlignment="1">
      <alignment horizontal="center" vertical="center"/>
    </xf>
    <xf numFmtId="4" fontId="2534" fillId="0" borderId="0" xfId="0" applyNumberFormat="1" applyFont="1" applyAlignment="1">
      <alignment horizontal="center" vertical="center"/>
    </xf>
    <xf numFmtId="164" fontId="2535" fillId="0" borderId="0" xfId="0" applyNumberFormat="1" applyFont="1" applyAlignment="1">
      <alignment horizontal="center" vertical="center"/>
    </xf>
    <xf numFmtId="4" fontId="2536" fillId="0" borderId="0" xfId="0" applyNumberFormat="1" applyFont="1" applyAlignment="1">
      <alignment horizontal="center" vertical="center"/>
    </xf>
    <xf numFmtId="164" fontId="2537" fillId="0" borderId="0" xfId="0" applyNumberFormat="1" applyFont="1" applyAlignment="1">
      <alignment horizontal="center" vertical="center"/>
    </xf>
    <xf numFmtId="4" fontId="2538" fillId="0" borderId="0" xfId="0" applyNumberFormat="1" applyFont="1" applyAlignment="1">
      <alignment horizontal="center" vertical="center"/>
    </xf>
    <xf numFmtId="164" fontId="2539" fillId="0" borderId="0" xfId="0" applyNumberFormat="1" applyFont="1" applyAlignment="1">
      <alignment horizontal="center" vertical="center"/>
    </xf>
    <xf numFmtId="0" fontId="2540" fillId="0" borderId="0" xfId="0" applyFont="1" applyAlignment="1">
      <alignment horizontal="center" vertical="center" wrapText="1"/>
    </xf>
    <xf numFmtId="4" fontId="2547" fillId="0" borderId="0" xfId="0" applyNumberFormat="1" applyFont="1" applyAlignment="1">
      <alignment horizontal="center" vertical="center"/>
    </xf>
    <xf numFmtId="164" fontId="2548" fillId="0" borderId="0" xfId="0" applyNumberFormat="1" applyFont="1" applyAlignment="1">
      <alignment horizontal="center" vertical="center"/>
    </xf>
    <xf numFmtId="4" fontId="2549" fillId="0" borderId="0" xfId="0" applyNumberFormat="1" applyFont="1" applyAlignment="1">
      <alignment horizontal="center" vertical="center"/>
    </xf>
    <xf numFmtId="164" fontId="2550" fillId="0" borderId="0" xfId="0" applyNumberFormat="1" applyFont="1" applyAlignment="1">
      <alignment horizontal="center" vertical="center"/>
    </xf>
    <xf numFmtId="4" fontId="2551" fillId="0" borderId="0" xfId="0" applyNumberFormat="1" applyFont="1" applyAlignment="1">
      <alignment horizontal="center" vertical="center"/>
    </xf>
    <xf numFmtId="164" fontId="2552" fillId="0" borderId="0" xfId="0" applyNumberFormat="1" applyFont="1" applyAlignment="1">
      <alignment horizontal="center" vertical="center"/>
    </xf>
    <xf numFmtId="4" fontId="2553" fillId="0" borderId="0" xfId="0" applyNumberFormat="1" applyFont="1" applyAlignment="1">
      <alignment horizontal="center" vertical="center"/>
    </xf>
    <xf numFmtId="164" fontId="2554" fillId="0" borderId="0" xfId="0" applyNumberFormat="1" applyFont="1" applyAlignment="1">
      <alignment horizontal="center" vertical="center"/>
    </xf>
    <xf numFmtId="4" fontId="2555" fillId="0" borderId="0" xfId="0" applyNumberFormat="1" applyFont="1" applyAlignment="1">
      <alignment horizontal="center" vertical="center"/>
    </xf>
    <xf numFmtId="164" fontId="2556" fillId="0" borderId="0" xfId="0" applyNumberFormat="1" applyFont="1" applyAlignment="1">
      <alignment horizontal="center" vertical="center"/>
    </xf>
    <xf numFmtId="0" fontId="2557" fillId="0" borderId="0" xfId="0" applyFont="1" applyAlignment="1">
      <alignment horizontal="center" vertical="center" wrapText="1"/>
    </xf>
    <xf numFmtId="4" fontId="2564" fillId="0" borderId="0" xfId="0" applyNumberFormat="1" applyFont="1" applyAlignment="1">
      <alignment horizontal="center" vertical="center"/>
    </xf>
    <xf numFmtId="164" fontId="2565" fillId="0" borderId="0" xfId="0" applyNumberFormat="1" applyFont="1" applyAlignment="1">
      <alignment horizontal="center" vertical="center"/>
    </xf>
    <xf numFmtId="4" fontId="2566" fillId="0" borderId="0" xfId="0" applyNumberFormat="1" applyFont="1" applyAlignment="1">
      <alignment horizontal="center" vertical="center"/>
    </xf>
    <xf numFmtId="164" fontId="2567" fillId="0" borderId="0" xfId="0" applyNumberFormat="1" applyFont="1" applyAlignment="1">
      <alignment horizontal="center" vertical="center"/>
    </xf>
    <xf numFmtId="4" fontId="2568" fillId="0" borderId="0" xfId="0" applyNumberFormat="1" applyFont="1" applyAlignment="1">
      <alignment horizontal="center" vertical="center"/>
    </xf>
    <xf numFmtId="164" fontId="2569" fillId="0" borderId="0" xfId="0" applyNumberFormat="1" applyFont="1" applyAlignment="1">
      <alignment horizontal="center" vertical="center"/>
    </xf>
    <xf numFmtId="4" fontId="2570" fillId="0" borderId="0" xfId="0" applyNumberFormat="1" applyFont="1" applyAlignment="1">
      <alignment horizontal="center" vertical="center"/>
    </xf>
    <xf numFmtId="164" fontId="2571" fillId="0" borderId="0" xfId="0" applyNumberFormat="1" applyFont="1" applyAlignment="1">
      <alignment horizontal="center" vertical="center"/>
    </xf>
    <xf numFmtId="4" fontId="2572" fillId="0" borderId="0" xfId="0" applyNumberFormat="1" applyFont="1" applyAlignment="1">
      <alignment horizontal="center" vertical="center"/>
    </xf>
    <xf numFmtId="164" fontId="2573" fillId="0" borderId="0" xfId="0" applyNumberFormat="1" applyFont="1" applyAlignment="1">
      <alignment horizontal="center" vertical="center"/>
    </xf>
    <xf numFmtId="0" fontId="2574" fillId="0" borderId="0" xfId="0" applyFont="1" applyAlignment="1">
      <alignment horizontal="center" vertical="center" wrapText="1"/>
    </xf>
    <xf numFmtId="4" fontId="2581" fillId="0" borderId="0" xfId="0" applyNumberFormat="1" applyFont="1" applyAlignment="1">
      <alignment horizontal="center" vertical="center"/>
    </xf>
    <xf numFmtId="164" fontId="2582" fillId="0" borderId="0" xfId="0" applyNumberFormat="1" applyFont="1" applyAlignment="1">
      <alignment horizontal="center" vertical="center"/>
    </xf>
    <xf numFmtId="4" fontId="2583" fillId="0" borderId="0" xfId="0" applyNumberFormat="1" applyFont="1" applyAlignment="1">
      <alignment horizontal="center" vertical="center"/>
    </xf>
    <xf numFmtId="164" fontId="2584" fillId="0" borderId="0" xfId="0" applyNumberFormat="1" applyFont="1" applyAlignment="1">
      <alignment horizontal="center" vertical="center"/>
    </xf>
    <xf numFmtId="4" fontId="2585" fillId="0" borderId="0" xfId="0" applyNumberFormat="1" applyFont="1" applyAlignment="1">
      <alignment horizontal="center" vertical="center"/>
    </xf>
    <xf numFmtId="164" fontId="2586" fillId="0" borderId="0" xfId="0" applyNumberFormat="1" applyFont="1" applyAlignment="1">
      <alignment horizontal="center" vertical="center"/>
    </xf>
    <xf numFmtId="4" fontId="2587" fillId="0" borderId="0" xfId="0" applyNumberFormat="1" applyFont="1" applyAlignment="1">
      <alignment horizontal="center" vertical="center"/>
    </xf>
    <xf numFmtId="164" fontId="2588" fillId="0" borderId="0" xfId="0" applyNumberFormat="1" applyFont="1" applyAlignment="1">
      <alignment horizontal="center" vertical="center"/>
    </xf>
    <xf numFmtId="4" fontId="2589" fillId="0" borderId="0" xfId="0" applyNumberFormat="1" applyFont="1" applyAlignment="1">
      <alignment horizontal="center" vertical="center"/>
    </xf>
    <xf numFmtId="164" fontId="2590" fillId="0" borderId="0" xfId="0" applyNumberFormat="1" applyFont="1" applyAlignment="1">
      <alignment horizontal="center" vertical="center"/>
    </xf>
    <xf numFmtId="0" fontId="2591" fillId="0" borderId="0" xfId="0" applyFont="1" applyAlignment="1">
      <alignment horizontal="center" vertical="center" wrapText="1"/>
    </xf>
    <xf numFmtId="4" fontId="2598" fillId="0" borderId="0" xfId="0" applyNumberFormat="1" applyFont="1" applyAlignment="1">
      <alignment horizontal="center" vertical="center"/>
    </xf>
    <xf numFmtId="164" fontId="2599" fillId="0" borderId="0" xfId="0" applyNumberFormat="1" applyFont="1" applyAlignment="1">
      <alignment horizontal="center" vertical="center"/>
    </xf>
    <xf numFmtId="4" fontId="2600" fillId="0" borderId="0" xfId="0" applyNumberFormat="1" applyFont="1" applyAlignment="1">
      <alignment horizontal="center" vertical="center"/>
    </xf>
    <xf numFmtId="164" fontId="2601" fillId="0" borderId="0" xfId="0" applyNumberFormat="1" applyFont="1" applyAlignment="1">
      <alignment horizontal="center" vertical="center"/>
    </xf>
    <xf numFmtId="4" fontId="2602" fillId="0" borderId="0" xfId="0" applyNumberFormat="1" applyFont="1" applyAlignment="1">
      <alignment horizontal="center" vertical="center"/>
    </xf>
    <xf numFmtId="164" fontId="2603" fillId="0" borderId="0" xfId="0" applyNumberFormat="1" applyFont="1" applyAlignment="1">
      <alignment horizontal="center" vertical="center"/>
    </xf>
    <xf numFmtId="4" fontId="2604" fillId="0" borderId="0" xfId="0" applyNumberFormat="1" applyFont="1" applyAlignment="1">
      <alignment horizontal="center" vertical="center"/>
    </xf>
    <xf numFmtId="164" fontId="2605" fillId="0" borderId="0" xfId="0" applyNumberFormat="1" applyFont="1" applyAlignment="1">
      <alignment horizontal="center" vertical="center"/>
    </xf>
    <xf numFmtId="4" fontId="2606" fillId="0" borderId="0" xfId="0" applyNumberFormat="1" applyFont="1" applyAlignment="1">
      <alignment horizontal="center" vertical="center"/>
    </xf>
    <xf numFmtId="164" fontId="2607" fillId="0" borderId="0" xfId="0" applyNumberFormat="1" applyFont="1" applyAlignment="1">
      <alignment horizontal="center" vertical="center"/>
    </xf>
    <xf numFmtId="0" fontId="2608" fillId="0" borderId="0" xfId="0" applyFont="1" applyAlignment="1">
      <alignment horizontal="center" vertical="center" wrapText="1"/>
    </xf>
    <xf numFmtId="4" fontId="2615" fillId="0" borderId="0" xfId="0" applyNumberFormat="1" applyFont="1" applyAlignment="1">
      <alignment horizontal="center" vertical="center"/>
    </xf>
    <xf numFmtId="164" fontId="2616" fillId="0" borderId="0" xfId="0" applyNumberFormat="1" applyFont="1" applyAlignment="1">
      <alignment horizontal="center" vertical="center"/>
    </xf>
    <xf numFmtId="4" fontId="2617" fillId="0" borderId="0" xfId="0" applyNumberFormat="1" applyFont="1" applyAlignment="1">
      <alignment horizontal="center" vertical="center"/>
    </xf>
    <xf numFmtId="164" fontId="2618" fillId="0" borderId="0" xfId="0" applyNumberFormat="1" applyFont="1" applyAlignment="1">
      <alignment horizontal="center" vertical="center"/>
    </xf>
    <xf numFmtId="4" fontId="2619" fillId="0" borderId="0" xfId="0" applyNumberFormat="1" applyFont="1" applyAlignment="1">
      <alignment horizontal="center" vertical="center"/>
    </xf>
    <xf numFmtId="164" fontId="2620" fillId="0" borderId="0" xfId="0" applyNumberFormat="1" applyFont="1" applyAlignment="1">
      <alignment horizontal="center" vertical="center"/>
    </xf>
    <xf numFmtId="4" fontId="2621" fillId="0" borderId="0" xfId="0" applyNumberFormat="1" applyFont="1" applyAlignment="1">
      <alignment horizontal="center" vertical="center"/>
    </xf>
    <xf numFmtId="164" fontId="2622" fillId="0" borderId="0" xfId="0" applyNumberFormat="1" applyFont="1" applyAlignment="1">
      <alignment horizontal="center" vertical="center"/>
    </xf>
    <xf numFmtId="4" fontId="2623" fillId="0" borderId="0" xfId="0" applyNumberFormat="1" applyFont="1" applyAlignment="1">
      <alignment horizontal="center" vertical="center"/>
    </xf>
    <xf numFmtId="164" fontId="2624" fillId="0" borderId="0" xfId="0" applyNumberFormat="1" applyFont="1" applyAlignment="1">
      <alignment horizontal="center" vertical="center"/>
    </xf>
    <xf numFmtId="0" fontId="2625" fillId="0" borderId="0" xfId="0" applyFont="1" applyAlignment="1">
      <alignment horizontal="center" vertical="center" wrapText="1"/>
    </xf>
    <xf numFmtId="4" fontId="2632" fillId="0" borderId="0" xfId="0" applyNumberFormat="1" applyFont="1" applyAlignment="1">
      <alignment horizontal="center" vertical="center"/>
    </xf>
    <xf numFmtId="164" fontId="2633" fillId="0" borderId="0" xfId="0" applyNumberFormat="1" applyFont="1" applyAlignment="1">
      <alignment horizontal="center" vertical="center"/>
    </xf>
    <xf numFmtId="4" fontId="2634" fillId="0" borderId="0" xfId="0" applyNumberFormat="1" applyFont="1" applyAlignment="1">
      <alignment horizontal="center" vertical="center"/>
    </xf>
    <xf numFmtId="164" fontId="2635" fillId="0" borderId="0" xfId="0" applyNumberFormat="1" applyFont="1" applyAlignment="1">
      <alignment horizontal="center" vertical="center"/>
    </xf>
    <xf numFmtId="4" fontId="2636" fillId="0" borderId="0" xfId="0" applyNumberFormat="1" applyFont="1" applyAlignment="1">
      <alignment horizontal="center" vertical="center"/>
    </xf>
    <xf numFmtId="164" fontId="2637" fillId="0" borderId="0" xfId="0" applyNumberFormat="1" applyFont="1" applyAlignment="1">
      <alignment horizontal="center" vertical="center"/>
    </xf>
    <xf numFmtId="4" fontId="2638" fillId="0" borderId="0" xfId="0" applyNumberFormat="1" applyFont="1" applyAlignment="1">
      <alignment horizontal="center" vertical="center"/>
    </xf>
    <xf numFmtId="164" fontId="2639" fillId="0" borderId="0" xfId="0" applyNumberFormat="1" applyFont="1" applyAlignment="1">
      <alignment horizontal="center" vertical="center"/>
    </xf>
    <xf numFmtId="4" fontId="2640" fillId="0" borderId="0" xfId="0" applyNumberFormat="1" applyFont="1" applyAlignment="1">
      <alignment horizontal="center" vertical="center"/>
    </xf>
    <xf numFmtId="164" fontId="2641" fillId="0" borderId="0" xfId="0" applyNumberFormat="1" applyFont="1" applyAlignment="1">
      <alignment horizontal="center" vertical="center"/>
    </xf>
    <xf numFmtId="0" fontId="2642" fillId="0" borderId="0" xfId="0" applyFont="1" applyAlignment="1">
      <alignment horizontal="center" vertical="center" wrapText="1"/>
    </xf>
    <xf numFmtId="4" fontId="2649" fillId="0" borderId="0" xfId="0" applyNumberFormat="1" applyFont="1" applyAlignment="1">
      <alignment horizontal="center" vertical="center"/>
    </xf>
    <xf numFmtId="164" fontId="2650" fillId="0" borderId="0" xfId="0" applyNumberFormat="1" applyFont="1" applyAlignment="1">
      <alignment horizontal="center" vertical="center"/>
    </xf>
    <xf numFmtId="4" fontId="2651" fillId="0" borderId="0" xfId="0" applyNumberFormat="1" applyFont="1" applyAlignment="1">
      <alignment horizontal="center" vertical="center"/>
    </xf>
    <xf numFmtId="164" fontId="2652" fillId="0" borderId="0" xfId="0" applyNumberFormat="1" applyFont="1" applyAlignment="1">
      <alignment horizontal="center" vertical="center"/>
    </xf>
    <xf numFmtId="4" fontId="2653" fillId="0" borderId="0" xfId="0" applyNumberFormat="1" applyFont="1" applyAlignment="1">
      <alignment horizontal="center" vertical="center"/>
    </xf>
    <xf numFmtId="164" fontId="2654" fillId="0" borderId="0" xfId="0" applyNumberFormat="1" applyFont="1" applyAlignment="1">
      <alignment horizontal="center" vertical="center"/>
    </xf>
    <xf numFmtId="4" fontId="2655" fillId="0" borderId="0" xfId="0" applyNumberFormat="1" applyFont="1" applyAlignment="1">
      <alignment horizontal="center" vertical="center"/>
    </xf>
    <xf numFmtId="164" fontId="2656" fillId="0" borderId="0" xfId="0" applyNumberFormat="1" applyFont="1" applyAlignment="1">
      <alignment horizontal="center" vertical="center"/>
    </xf>
    <xf numFmtId="4" fontId="2657" fillId="0" borderId="0" xfId="0" applyNumberFormat="1" applyFont="1" applyAlignment="1">
      <alignment horizontal="center" vertical="center"/>
    </xf>
    <xf numFmtId="164" fontId="2658" fillId="0" borderId="0" xfId="0" applyNumberFormat="1" applyFont="1" applyAlignment="1">
      <alignment horizontal="center" vertical="center"/>
    </xf>
    <xf numFmtId="0" fontId="2659" fillId="0" borderId="0" xfId="0" applyFont="1" applyAlignment="1">
      <alignment horizontal="center" vertical="center" wrapText="1"/>
    </xf>
    <xf numFmtId="4" fontId="2666" fillId="0" borderId="0" xfId="0" applyNumberFormat="1" applyFont="1" applyAlignment="1">
      <alignment horizontal="center" vertical="center"/>
    </xf>
    <xf numFmtId="164" fontId="2667" fillId="0" borderId="0" xfId="0" applyNumberFormat="1" applyFont="1" applyAlignment="1">
      <alignment horizontal="center" vertical="center"/>
    </xf>
    <xf numFmtId="4" fontId="2668" fillId="0" borderId="0" xfId="0" applyNumberFormat="1" applyFont="1" applyAlignment="1">
      <alignment horizontal="center" vertical="center"/>
    </xf>
    <xf numFmtId="164" fontId="2669" fillId="0" borderId="0" xfId="0" applyNumberFormat="1" applyFont="1" applyAlignment="1">
      <alignment horizontal="center" vertical="center"/>
    </xf>
    <xf numFmtId="4" fontId="2670" fillId="0" borderId="0" xfId="0" applyNumberFormat="1" applyFont="1" applyAlignment="1">
      <alignment horizontal="center" vertical="center"/>
    </xf>
    <xf numFmtId="164" fontId="2671" fillId="0" borderId="0" xfId="0" applyNumberFormat="1" applyFont="1" applyAlignment="1">
      <alignment horizontal="center" vertical="center"/>
    </xf>
    <xf numFmtId="4" fontId="2672" fillId="0" borderId="0" xfId="0" applyNumberFormat="1" applyFont="1" applyAlignment="1">
      <alignment horizontal="center" vertical="center"/>
    </xf>
    <xf numFmtId="164" fontId="2673" fillId="0" borderId="0" xfId="0" applyNumberFormat="1" applyFont="1" applyAlignment="1">
      <alignment horizontal="center" vertical="center"/>
    </xf>
    <xf numFmtId="4" fontId="2674" fillId="0" borderId="0" xfId="0" applyNumberFormat="1" applyFont="1" applyAlignment="1">
      <alignment horizontal="center" vertical="center"/>
    </xf>
    <xf numFmtId="164" fontId="2675" fillId="0" borderId="0" xfId="0" applyNumberFormat="1" applyFont="1" applyAlignment="1">
      <alignment horizontal="center" vertical="center"/>
    </xf>
    <xf numFmtId="0" fontId="2676" fillId="0" borderId="0" xfId="0" applyFont="1" applyAlignment="1">
      <alignment horizontal="center" vertical="center" wrapText="1"/>
    </xf>
    <xf numFmtId="4" fontId="2683" fillId="0" borderId="0" xfId="0" applyNumberFormat="1" applyFont="1" applyAlignment="1">
      <alignment horizontal="center" vertical="center"/>
    </xf>
    <xf numFmtId="164" fontId="2684" fillId="0" borderId="0" xfId="0" applyNumberFormat="1" applyFont="1" applyAlignment="1">
      <alignment horizontal="center" vertical="center"/>
    </xf>
    <xf numFmtId="4" fontId="2685" fillId="0" borderId="0" xfId="0" applyNumberFormat="1" applyFont="1" applyAlignment="1">
      <alignment horizontal="center" vertical="center"/>
    </xf>
    <xf numFmtId="164" fontId="2686" fillId="0" borderId="0" xfId="0" applyNumberFormat="1" applyFont="1" applyAlignment="1">
      <alignment horizontal="center" vertical="center"/>
    </xf>
    <xf numFmtId="4" fontId="2687" fillId="0" borderId="0" xfId="0" applyNumberFormat="1" applyFont="1" applyAlignment="1">
      <alignment horizontal="center" vertical="center"/>
    </xf>
    <xf numFmtId="164" fontId="2688" fillId="0" borderId="0" xfId="0" applyNumberFormat="1" applyFont="1" applyAlignment="1">
      <alignment horizontal="center" vertical="center"/>
    </xf>
    <xf numFmtId="4" fontId="2689" fillId="0" borderId="0" xfId="0" applyNumberFormat="1" applyFont="1" applyAlignment="1">
      <alignment horizontal="center" vertical="center"/>
    </xf>
    <xf numFmtId="164" fontId="2690" fillId="0" borderId="0" xfId="0" applyNumberFormat="1" applyFont="1" applyAlignment="1">
      <alignment horizontal="center" vertical="center"/>
    </xf>
    <xf numFmtId="4" fontId="2691" fillId="0" borderId="0" xfId="0" applyNumberFormat="1" applyFont="1" applyAlignment="1">
      <alignment horizontal="center" vertical="center"/>
    </xf>
    <xf numFmtId="164" fontId="2692" fillId="0" borderId="0" xfId="0" applyNumberFormat="1" applyFont="1" applyAlignment="1">
      <alignment horizontal="center" vertical="center"/>
    </xf>
    <xf numFmtId="0" fontId="2693" fillId="0" borderId="0" xfId="0" applyFont="1" applyAlignment="1">
      <alignment horizontal="center" vertical="center" wrapText="1"/>
    </xf>
    <xf numFmtId="4" fontId="2700" fillId="0" borderId="0" xfId="0" applyNumberFormat="1" applyFont="1" applyAlignment="1">
      <alignment horizontal="center" vertical="center"/>
    </xf>
    <xf numFmtId="164" fontId="2701" fillId="0" borderId="0" xfId="0" applyNumberFormat="1" applyFont="1" applyAlignment="1">
      <alignment horizontal="center" vertical="center"/>
    </xf>
    <xf numFmtId="4" fontId="2702" fillId="0" borderId="0" xfId="0" applyNumberFormat="1" applyFont="1" applyAlignment="1">
      <alignment horizontal="center" vertical="center"/>
    </xf>
    <xf numFmtId="164" fontId="2703" fillId="0" borderId="0" xfId="0" applyNumberFormat="1" applyFont="1" applyAlignment="1">
      <alignment horizontal="center" vertical="center"/>
    </xf>
    <xf numFmtId="4" fontId="2704" fillId="0" borderId="0" xfId="0" applyNumberFormat="1" applyFont="1" applyAlignment="1">
      <alignment horizontal="center" vertical="center"/>
    </xf>
    <xf numFmtId="164" fontId="2705" fillId="0" borderId="0" xfId="0" applyNumberFormat="1" applyFont="1" applyAlignment="1">
      <alignment horizontal="center" vertical="center"/>
    </xf>
    <xf numFmtId="4" fontId="2706" fillId="0" borderId="0" xfId="0" applyNumberFormat="1" applyFont="1" applyAlignment="1">
      <alignment horizontal="center" vertical="center"/>
    </xf>
    <xf numFmtId="164" fontId="2707" fillId="0" borderId="0" xfId="0" applyNumberFormat="1" applyFont="1" applyAlignment="1">
      <alignment horizontal="center" vertical="center"/>
    </xf>
    <xf numFmtId="4" fontId="2708" fillId="0" borderId="0" xfId="0" applyNumberFormat="1" applyFont="1" applyAlignment="1">
      <alignment horizontal="center" vertical="center"/>
    </xf>
    <xf numFmtId="164" fontId="2709" fillId="0" borderId="0" xfId="0" applyNumberFormat="1" applyFont="1" applyAlignment="1">
      <alignment horizontal="center" vertical="center"/>
    </xf>
    <xf numFmtId="0" fontId="2710" fillId="0" borderId="0" xfId="0" applyFont="1" applyAlignment="1">
      <alignment horizontal="center" vertical="center" wrapText="1"/>
    </xf>
    <xf numFmtId="4" fontId="2717" fillId="0" borderId="0" xfId="0" applyNumberFormat="1" applyFont="1" applyAlignment="1">
      <alignment horizontal="center" vertical="center"/>
    </xf>
    <xf numFmtId="164" fontId="2718" fillId="0" borderId="0" xfId="0" applyNumberFormat="1" applyFont="1" applyAlignment="1">
      <alignment horizontal="center" vertical="center"/>
    </xf>
    <xf numFmtId="4" fontId="2719" fillId="0" borderId="0" xfId="0" applyNumberFormat="1" applyFont="1" applyAlignment="1">
      <alignment horizontal="center" vertical="center"/>
    </xf>
    <xf numFmtId="164" fontId="2720" fillId="0" borderId="0" xfId="0" applyNumberFormat="1" applyFont="1" applyAlignment="1">
      <alignment horizontal="center" vertical="center"/>
    </xf>
    <xf numFmtId="4" fontId="2721" fillId="0" borderId="0" xfId="0" applyNumberFormat="1" applyFont="1" applyAlignment="1">
      <alignment horizontal="center" vertical="center"/>
    </xf>
    <xf numFmtId="164" fontId="2722" fillId="0" borderId="0" xfId="0" applyNumberFormat="1" applyFont="1" applyAlignment="1">
      <alignment horizontal="center" vertical="center"/>
    </xf>
    <xf numFmtId="4" fontId="2723" fillId="0" borderId="0" xfId="0" applyNumberFormat="1" applyFont="1" applyAlignment="1">
      <alignment horizontal="center" vertical="center"/>
    </xf>
    <xf numFmtId="164" fontId="2724" fillId="0" borderId="0" xfId="0" applyNumberFormat="1" applyFont="1" applyAlignment="1">
      <alignment horizontal="center" vertical="center"/>
    </xf>
    <xf numFmtId="4" fontId="2725" fillId="0" borderId="0" xfId="0" applyNumberFormat="1" applyFont="1" applyAlignment="1">
      <alignment horizontal="center" vertical="center"/>
    </xf>
    <xf numFmtId="164" fontId="2726" fillId="0" borderId="0" xfId="0" applyNumberFormat="1" applyFont="1" applyAlignment="1">
      <alignment horizontal="center" vertical="center"/>
    </xf>
    <xf numFmtId="0" fontId="2727" fillId="0" borderId="0" xfId="0" applyFont="1" applyAlignment="1">
      <alignment horizontal="center" vertical="center" wrapText="1"/>
    </xf>
    <xf numFmtId="4" fontId="2734" fillId="0" borderId="0" xfId="0" applyNumberFormat="1" applyFont="1" applyAlignment="1">
      <alignment horizontal="center" vertical="center"/>
    </xf>
    <xf numFmtId="164" fontId="2735" fillId="0" borderId="0" xfId="0" applyNumberFormat="1" applyFont="1" applyAlignment="1">
      <alignment horizontal="center" vertical="center"/>
    </xf>
    <xf numFmtId="4" fontId="2736" fillId="0" borderId="0" xfId="0" applyNumberFormat="1" applyFont="1" applyAlignment="1">
      <alignment horizontal="center" vertical="center"/>
    </xf>
    <xf numFmtId="164" fontId="2737" fillId="0" borderId="0" xfId="0" applyNumberFormat="1" applyFont="1" applyAlignment="1">
      <alignment horizontal="center" vertical="center"/>
    </xf>
    <xf numFmtId="4" fontId="2738" fillId="0" borderId="0" xfId="0" applyNumberFormat="1" applyFont="1" applyAlignment="1">
      <alignment horizontal="center" vertical="center"/>
    </xf>
    <xf numFmtId="164" fontId="2739" fillId="0" borderId="0" xfId="0" applyNumberFormat="1" applyFont="1" applyAlignment="1">
      <alignment horizontal="center" vertical="center"/>
    </xf>
    <xf numFmtId="4" fontId="2740" fillId="0" borderId="0" xfId="0" applyNumberFormat="1" applyFont="1" applyAlignment="1">
      <alignment horizontal="center" vertical="center"/>
    </xf>
    <xf numFmtId="164" fontId="2741" fillId="0" borderId="0" xfId="0" applyNumberFormat="1" applyFont="1" applyAlignment="1">
      <alignment horizontal="center" vertical="center"/>
    </xf>
    <xf numFmtId="4" fontId="2742" fillId="0" borderId="0" xfId="0" applyNumberFormat="1" applyFont="1" applyAlignment="1">
      <alignment horizontal="center" vertical="center"/>
    </xf>
    <xf numFmtId="164" fontId="2743" fillId="0" borderId="0" xfId="0" applyNumberFormat="1" applyFont="1" applyAlignment="1">
      <alignment horizontal="center" vertical="center"/>
    </xf>
    <xf numFmtId="0" fontId="2744" fillId="0" borderId="0" xfId="0" applyFont="1" applyAlignment="1">
      <alignment horizontal="center" vertical="center" wrapText="1"/>
    </xf>
    <xf numFmtId="4" fontId="2751" fillId="0" borderId="0" xfId="0" applyNumberFormat="1" applyFont="1" applyAlignment="1">
      <alignment horizontal="center" vertical="center"/>
    </xf>
    <xf numFmtId="164" fontId="2752" fillId="0" borderId="0" xfId="0" applyNumberFormat="1" applyFont="1" applyAlignment="1">
      <alignment horizontal="center" vertical="center"/>
    </xf>
    <xf numFmtId="4" fontId="2753" fillId="0" borderId="0" xfId="0" applyNumberFormat="1" applyFont="1" applyAlignment="1">
      <alignment horizontal="center" vertical="center"/>
    </xf>
    <xf numFmtId="164" fontId="2754" fillId="0" borderId="0" xfId="0" applyNumberFormat="1" applyFont="1" applyAlignment="1">
      <alignment horizontal="center" vertical="center"/>
    </xf>
    <xf numFmtId="4" fontId="2755" fillId="0" borderId="0" xfId="0" applyNumberFormat="1" applyFont="1" applyAlignment="1">
      <alignment horizontal="center" vertical="center"/>
    </xf>
    <xf numFmtId="164" fontId="2756" fillId="0" borderId="0" xfId="0" applyNumberFormat="1" applyFont="1" applyAlignment="1">
      <alignment horizontal="center" vertical="center"/>
    </xf>
    <xf numFmtId="4" fontId="2757" fillId="0" borderId="0" xfId="0" applyNumberFormat="1" applyFont="1" applyAlignment="1">
      <alignment horizontal="center" vertical="center"/>
    </xf>
    <xf numFmtId="164" fontId="2758" fillId="0" borderId="0" xfId="0" applyNumberFormat="1" applyFont="1" applyAlignment="1">
      <alignment horizontal="center" vertical="center"/>
    </xf>
    <xf numFmtId="4" fontId="2759" fillId="0" borderId="0" xfId="0" applyNumberFormat="1" applyFont="1" applyAlignment="1">
      <alignment horizontal="center" vertical="center"/>
    </xf>
    <xf numFmtId="164" fontId="2760" fillId="0" borderId="0" xfId="0" applyNumberFormat="1" applyFont="1" applyAlignment="1">
      <alignment horizontal="center" vertical="center"/>
    </xf>
    <xf numFmtId="0" fontId="2761" fillId="0" borderId="0" xfId="0" applyFont="1" applyAlignment="1">
      <alignment horizontal="center" vertical="center" wrapText="1"/>
    </xf>
    <xf numFmtId="4" fontId="2768" fillId="0" borderId="0" xfId="0" applyNumberFormat="1" applyFont="1" applyAlignment="1">
      <alignment horizontal="center" vertical="center"/>
    </xf>
    <xf numFmtId="164" fontId="2769" fillId="0" borderId="0" xfId="0" applyNumberFormat="1" applyFont="1" applyAlignment="1">
      <alignment horizontal="center" vertical="center"/>
    </xf>
    <xf numFmtId="4" fontId="2770" fillId="0" borderId="0" xfId="0" applyNumberFormat="1" applyFont="1" applyAlignment="1">
      <alignment horizontal="center" vertical="center"/>
    </xf>
    <xf numFmtId="164" fontId="2771" fillId="0" borderId="0" xfId="0" applyNumberFormat="1" applyFont="1" applyAlignment="1">
      <alignment horizontal="center" vertical="center"/>
    </xf>
    <xf numFmtId="4" fontId="2772" fillId="0" borderId="0" xfId="0" applyNumberFormat="1" applyFont="1" applyAlignment="1">
      <alignment horizontal="center" vertical="center"/>
    </xf>
    <xf numFmtId="164" fontId="2773" fillId="0" borderId="0" xfId="0" applyNumberFormat="1" applyFont="1" applyAlignment="1">
      <alignment horizontal="center" vertical="center"/>
    </xf>
    <xf numFmtId="4" fontId="2774" fillId="0" borderId="0" xfId="0" applyNumberFormat="1" applyFont="1" applyAlignment="1">
      <alignment horizontal="center" vertical="center"/>
    </xf>
    <xf numFmtId="164" fontId="2775" fillId="0" borderId="0" xfId="0" applyNumberFormat="1" applyFont="1" applyAlignment="1">
      <alignment horizontal="center" vertical="center"/>
    </xf>
    <xf numFmtId="4" fontId="2776" fillId="0" borderId="0" xfId="0" applyNumberFormat="1" applyFont="1" applyAlignment="1">
      <alignment horizontal="center" vertical="center"/>
    </xf>
    <xf numFmtId="164" fontId="2777" fillId="0" borderId="0" xfId="0" applyNumberFormat="1" applyFont="1" applyAlignment="1">
      <alignment horizontal="center" vertical="center"/>
    </xf>
    <xf numFmtId="0" fontId="2778" fillId="3" borderId="1" xfId="0" applyNumberFormat="1" applyFont="1" applyFill="1" applyBorder="1" applyAlignment="1">
      <alignment horizontal="center" vertical="center" wrapText="1"/>
    </xf>
    <xf numFmtId="164" fontId="2778" fillId="3" borderId="1" xfId="0" applyNumberFormat="1" applyFont="1" applyFill="1" applyBorder="1" applyAlignment="1">
      <alignment horizontal="center" vertical="center" wrapText="1"/>
    </xf>
    <xf numFmtId="0" fontId="2779" fillId="0" borderId="0" xfId="0" applyFont="1" applyAlignment="1">
      <alignment horizontal="center" vertical="center" wrapText="1"/>
    </xf>
    <xf numFmtId="4" fontId="2786" fillId="0" borderId="0" xfId="0" applyNumberFormat="1" applyFont="1" applyAlignment="1">
      <alignment horizontal="center" vertical="center"/>
    </xf>
    <xf numFmtId="164" fontId="2787" fillId="0" borderId="0" xfId="0" applyNumberFormat="1" applyFont="1" applyAlignment="1">
      <alignment horizontal="center" vertical="center"/>
    </xf>
    <xf numFmtId="4" fontId="2788" fillId="0" borderId="0" xfId="0" applyNumberFormat="1" applyFont="1" applyAlignment="1">
      <alignment horizontal="center" vertical="center"/>
    </xf>
    <xf numFmtId="164" fontId="2789" fillId="0" borderId="0" xfId="0" applyNumberFormat="1" applyFont="1" applyAlignment="1">
      <alignment horizontal="center" vertical="center"/>
    </xf>
    <xf numFmtId="4" fontId="2790" fillId="0" borderId="0" xfId="0" applyNumberFormat="1" applyFont="1" applyAlignment="1">
      <alignment horizontal="center" vertical="center"/>
    </xf>
    <xf numFmtId="164" fontId="2791" fillId="0" borderId="0" xfId="0" applyNumberFormat="1" applyFont="1" applyAlignment="1">
      <alignment horizontal="center" vertical="center"/>
    </xf>
    <xf numFmtId="4" fontId="2792" fillId="0" borderId="0" xfId="0" applyNumberFormat="1" applyFont="1" applyAlignment="1">
      <alignment horizontal="center" vertical="center"/>
    </xf>
    <xf numFmtId="164" fontId="2793" fillId="0" borderId="0" xfId="0" applyNumberFormat="1" applyFont="1" applyAlignment="1">
      <alignment horizontal="center" vertical="center"/>
    </xf>
    <xf numFmtId="4" fontId="2794" fillId="0" borderId="0" xfId="0" applyNumberFormat="1" applyFont="1" applyAlignment="1">
      <alignment horizontal="center" vertical="center"/>
    </xf>
    <xf numFmtId="164" fontId="2795" fillId="0" borderId="0" xfId="0" applyNumberFormat="1" applyFont="1" applyAlignment="1">
      <alignment horizontal="center" vertical="center"/>
    </xf>
    <xf numFmtId="0" fontId="2796" fillId="0" borderId="0" xfId="0" applyFont="1" applyAlignment="1">
      <alignment horizontal="center" vertical="center" wrapText="1"/>
    </xf>
    <xf numFmtId="4" fontId="2803" fillId="0" borderId="0" xfId="0" applyNumberFormat="1" applyFont="1" applyAlignment="1">
      <alignment horizontal="center" vertical="center"/>
    </xf>
    <xf numFmtId="164" fontId="2804" fillId="0" borderId="0" xfId="0" applyNumberFormat="1" applyFont="1" applyAlignment="1">
      <alignment horizontal="center" vertical="center"/>
    </xf>
    <xf numFmtId="4" fontId="2805" fillId="0" borderId="0" xfId="0" applyNumberFormat="1" applyFont="1" applyAlignment="1">
      <alignment horizontal="center" vertical="center"/>
    </xf>
    <xf numFmtId="164" fontId="2806" fillId="0" borderId="0" xfId="0" applyNumberFormat="1" applyFont="1" applyAlignment="1">
      <alignment horizontal="center" vertical="center"/>
    </xf>
    <xf numFmtId="4" fontId="2807" fillId="0" borderId="0" xfId="0" applyNumberFormat="1" applyFont="1" applyAlignment="1">
      <alignment horizontal="center" vertical="center"/>
    </xf>
    <xf numFmtId="164" fontId="2808" fillId="0" borderId="0" xfId="0" applyNumberFormat="1" applyFont="1" applyAlignment="1">
      <alignment horizontal="center" vertical="center"/>
    </xf>
    <xf numFmtId="4" fontId="2809" fillId="0" borderId="0" xfId="0" applyNumberFormat="1" applyFont="1" applyAlignment="1">
      <alignment horizontal="center" vertical="center"/>
    </xf>
    <xf numFmtId="164" fontId="2810" fillId="0" borderId="0" xfId="0" applyNumberFormat="1" applyFont="1" applyAlignment="1">
      <alignment horizontal="center" vertical="center"/>
    </xf>
    <xf numFmtId="4" fontId="2811" fillId="0" borderId="0" xfId="0" applyNumberFormat="1" applyFont="1" applyAlignment="1">
      <alignment horizontal="center" vertical="center"/>
    </xf>
    <xf numFmtId="164" fontId="2812" fillId="0" borderId="0" xfId="0" applyNumberFormat="1" applyFont="1" applyAlignment="1">
      <alignment horizontal="center" vertical="center"/>
    </xf>
    <xf numFmtId="0" fontId="2813" fillId="0" borderId="0" xfId="0" applyFont="1" applyAlignment="1">
      <alignment horizontal="center" vertical="center" wrapText="1"/>
    </xf>
    <xf numFmtId="4" fontId="2820" fillId="0" borderId="0" xfId="0" applyNumberFormat="1" applyFont="1" applyAlignment="1">
      <alignment horizontal="center" vertical="center"/>
    </xf>
    <xf numFmtId="164" fontId="2821" fillId="0" borderId="0" xfId="0" applyNumberFormat="1" applyFont="1" applyAlignment="1">
      <alignment horizontal="center" vertical="center"/>
    </xf>
    <xf numFmtId="4" fontId="2822" fillId="0" borderId="0" xfId="0" applyNumberFormat="1" applyFont="1" applyAlignment="1">
      <alignment horizontal="center" vertical="center"/>
    </xf>
    <xf numFmtId="164" fontId="2823" fillId="0" borderId="0" xfId="0" applyNumberFormat="1" applyFont="1" applyAlignment="1">
      <alignment horizontal="center" vertical="center"/>
    </xf>
    <xf numFmtId="4" fontId="2824" fillId="0" borderId="0" xfId="0" applyNumberFormat="1" applyFont="1" applyAlignment="1">
      <alignment horizontal="center" vertical="center"/>
    </xf>
    <xf numFmtId="164" fontId="2825" fillId="0" borderId="0" xfId="0" applyNumberFormat="1" applyFont="1" applyAlignment="1">
      <alignment horizontal="center" vertical="center"/>
    </xf>
    <xf numFmtId="4" fontId="2826" fillId="0" borderId="0" xfId="0" applyNumberFormat="1" applyFont="1" applyAlignment="1">
      <alignment horizontal="center" vertical="center"/>
    </xf>
    <xf numFmtId="164" fontId="2827" fillId="0" borderId="0" xfId="0" applyNumberFormat="1" applyFont="1" applyAlignment="1">
      <alignment horizontal="center" vertical="center"/>
    </xf>
    <xf numFmtId="4" fontId="2828" fillId="0" borderId="0" xfId="0" applyNumberFormat="1" applyFont="1" applyAlignment="1">
      <alignment horizontal="center" vertical="center"/>
    </xf>
    <xf numFmtId="164" fontId="2829" fillId="0" borderId="0" xfId="0" applyNumberFormat="1" applyFont="1" applyAlignment="1">
      <alignment horizontal="center" vertical="center"/>
    </xf>
    <xf numFmtId="0" fontId="2830" fillId="0" borderId="0" xfId="0" applyFont="1" applyAlignment="1">
      <alignment horizontal="center" vertical="center" wrapText="1"/>
    </xf>
    <xf numFmtId="4" fontId="2837" fillId="0" borderId="0" xfId="0" applyNumberFormat="1" applyFont="1" applyAlignment="1">
      <alignment horizontal="center" vertical="center"/>
    </xf>
    <xf numFmtId="164" fontId="2838" fillId="0" borderId="0" xfId="0" applyNumberFormat="1" applyFont="1" applyAlignment="1">
      <alignment horizontal="center" vertical="center"/>
    </xf>
    <xf numFmtId="4" fontId="2839" fillId="0" borderId="0" xfId="0" applyNumberFormat="1" applyFont="1" applyAlignment="1">
      <alignment horizontal="center" vertical="center"/>
    </xf>
    <xf numFmtId="164" fontId="2840" fillId="0" borderId="0" xfId="0" applyNumberFormat="1" applyFont="1" applyAlignment="1">
      <alignment horizontal="center" vertical="center"/>
    </xf>
    <xf numFmtId="4" fontId="2841" fillId="0" borderId="0" xfId="0" applyNumberFormat="1" applyFont="1" applyAlignment="1">
      <alignment horizontal="center" vertical="center"/>
    </xf>
    <xf numFmtId="164" fontId="2842" fillId="0" borderId="0" xfId="0" applyNumberFormat="1" applyFont="1" applyAlignment="1">
      <alignment horizontal="center" vertical="center"/>
    </xf>
    <xf numFmtId="4" fontId="2843" fillId="0" borderId="0" xfId="0" applyNumberFormat="1" applyFont="1" applyAlignment="1">
      <alignment horizontal="center" vertical="center"/>
    </xf>
    <xf numFmtId="164" fontId="2844" fillId="0" borderId="0" xfId="0" applyNumberFormat="1" applyFont="1" applyAlignment="1">
      <alignment horizontal="center" vertical="center"/>
    </xf>
    <xf numFmtId="4" fontId="2845" fillId="0" borderId="0" xfId="0" applyNumberFormat="1" applyFont="1" applyAlignment="1">
      <alignment horizontal="center" vertical="center"/>
    </xf>
    <xf numFmtId="164" fontId="2846" fillId="0" borderId="0" xfId="0" applyNumberFormat="1" applyFont="1" applyAlignment="1">
      <alignment horizontal="center" vertical="center"/>
    </xf>
    <xf numFmtId="0" fontId="2847" fillId="0" borderId="0" xfId="0" applyFont="1" applyAlignment="1">
      <alignment horizontal="center" vertical="center" wrapText="1"/>
    </xf>
    <xf numFmtId="4" fontId="2854" fillId="0" borderId="0" xfId="0" applyNumberFormat="1" applyFont="1" applyAlignment="1">
      <alignment horizontal="center" vertical="center"/>
    </xf>
    <xf numFmtId="164" fontId="2855" fillId="0" borderId="0" xfId="0" applyNumberFormat="1" applyFont="1" applyAlignment="1">
      <alignment horizontal="center" vertical="center"/>
    </xf>
    <xf numFmtId="4" fontId="2856" fillId="0" borderId="0" xfId="0" applyNumberFormat="1" applyFont="1" applyAlignment="1">
      <alignment horizontal="center" vertical="center"/>
    </xf>
    <xf numFmtId="164" fontId="2857" fillId="0" borderId="0" xfId="0" applyNumberFormat="1" applyFont="1" applyAlignment="1">
      <alignment horizontal="center" vertical="center"/>
    </xf>
    <xf numFmtId="4" fontId="2858" fillId="0" borderId="0" xfId="0" applyNumberFormat="1" applyFont="1" applyAlignment="1">
      <alignment horizontal="center" vertical="center"/>
    </xf>
    <xf numFmtId="164" fontId="2859" fillId="0" borderId="0" xfId="0" applyNumberFormat="1" applyFont="1" applyAlignment="1">
      <alignment horizontal="center" vertical="center"/>
    </xf>
    <xf numFmtId="4" fontId="2860" fillId="0" borderId="0" xfId="0" applyNumberFormat="1" applyFont="1" applyAlignment="1">
      <alignment horizontal="center" vertical="center"/>
    </xf>
    <xf numFmtId="164" fontId="2861" fillId="0" borderId="0" xfId="0" applyNumberFormat="1" applyFont="1" applyAlignment="1">
      <alignment horizontal="center" vertical="center"/>
    </xf>
    <xf numFmtId="4" fontId="2862" fillId="0" borderId="0" xfId="0" applyNumberFormat="1" applyFont="1" applyAlignment="1">
      <alignment horizontal="center" vertical="center"/>
    </xf>
    <xf numFmtId="164" fontId="2863" fillId="0" borderId="0" xfId="0" applyNumberFormat="1" applyFont="1" applyAlignment="1">
      <alignment horizontal="center" vertical="center"/>
    </xf>
    <xf numFmtId="0" fontId="2864" fillId="0" borderId="0" xfId="0" applyFont="1" applyAlignment="1">
      <alignment horizontal="center" vertical="center" wrapText="1"/>
    </xf>
    <xf numFmtId="4" fontId="2871" fillId="0" borderId="0" xfId="0" applyNumberFormat="1" applyFont="1" applyAlignment="1">
      <alignment horizontal="center" vertical="center"/>
    </xf>
    <xf numFmtId="164" fontId="2872" fillId="0" borderId="0" xfId="0" applyNumberFormat="1" applyFont="1" applyAlignment="1">
      <alignment horizontal="center" vertical="center"/>
    </xf>
    <xf numFmtId="4" fontId="2873" fillId="0" borderId="0" xfId="0" applyNumberFormat="1" applyFont="1" applyAlignment="1">
      <alignment horizontal="center" vertical="center"/>
    </xf>
    <xf numFmtId="164" fontId="2874" fillId="0" borderId="0" xfId="0" applyNumberFormat="1" applyFont="1" applyAlignment="1">
      <alignment horizontal="center" vertical="center"/>
    </xf>
    <xf numFmtId="4" fontId="2875" fillId="0" borderId="0" xfId="0" applyNumberFormat="1" applyFont="1" applyAlignment="1">
      <alignment horizontal="center" vertical="center"/>
    </xf>
    <xf numFmtId="164" fontId="2876" fillId="0" borderId="0" xfId="0" applyNumberFormat="1" applyFont="1" applyAlignment="1">
      <alignment horizontal="center" vertical="center"/>
    </xf>
    <xf numFmtId="4" fontId="2877" fillId="0" borderId="0" xfId="0" applyNumberFormat="1" applyFont="1" applyAlignment="1">
      <alignment horizontal="center" vertical="center"/>
    </xf>
    <xf numFmtId="164" fontId="2878" fillId="0" borderId="0" xfId="0" applyNumberFormat="1" applyFont="1" applyAlignment="1">
      <alignment horizontal="center" vertical="center"/>
    </xf>
    <xf numFmtId="4" fontId="2879" fillId="0" borderId="0" xfId="0" applyNumberFormat="1" applyFont="1" applyAlignment="1">
      <alignment horizontal="center" vertical="center"/>
    </xf>
    <xf numFmtId="164" fontId="2880" fillId="0" borderId="0" xfId="0" applyNumberFormat="1" applyFont="1" applyAlignment="1">
      <alignment horizontal="center" vertical="center"/>
    </xf>
    <xf numFmtId="0" fontId="2881" fillId="3" borderId="1" xfId="0" applyNumberFormat="1" applyFont="1" applyFill="1" applyBorder="1" applyAlignment="1">
      <alignment horizontal="center" vertical="center" wrapText="1"/>
    </xf>
    <xf numFmtId="164" fontId="2881" fillId="3" borderId="1" xfId="0" applyNumberFormat="1" applyFont="1" applyFill="1" applyBorder="1" applyAlignment="1">
      <alignment horizontal="center" vertical="center" wrapText="1"/>
    </xf>
    <xf numFmtId="0" fontId="2882" fillId="0" borderId="0" xfId="0" applyFont="1" applyAlignment="1">
      <alignment horizontal="center" vertical="center" wrapText="1"/>
    </xf>
    <xf numFmtId="4" fontId="2889" fillId="0" borderId="0" xfId="0" applyNumberFormat="1" applyFont="1" applyAlignment="1">
      <alignment horizontal="center" vertical="center"/>
    </xf>
    <xf numFmtId="164" fontId="2890" fillId="0" borderId="0" xfId="0" applyNumberFormat="1" applyFont="1" applyAlignment="1">
      <alignment horizontal="center" vertical="center"/>
    </xf>
    <xf numFmtId="4" fontId="2891" fillId="0" borderId="0" xfId="0" applyNumberFormat="1" applyFont="1" applyAlignment="1">
      <alignment horizontal="center" vertical="center"/>
    </xf>
    <xf numFmtId="164" fontId="2892" fillId="0" borderId="0" xfId="0" applyNumberFormat="1" applyFont="1" applyAlignment="1">
      <alignment horizontal="center" vertical="center"/>
    </xf>
    <xf numFmtId="4" fontId="2893" fillId="0" borderId="0" xfId="0" applyNumberFormat="1" applyFont="1" applyAlignment="1">
      <alignment horizontal="center" vertical="center"/>
    </xf>
    <xf numFmtId="164" fontId="2894" fillId="0" borderId="0" xfId="0" applyNumberFormat="1" applyFont="1" applyAlignment="1">
      <alignment horizontal="center" vertical="center"/>
    </xf>
    <xf numFmtId="4" fontId="2895" fillId="0" borderId="0" xfId="0" applyNumberFormat="1" applyFont="1" applyAlignment="1">
      <alignment horizontal="center" vertical="center"/>
    </xf>
    <xf numFmtId="164" fontId="2896" fillId="0" borderId="0" xfId="0" applyNumberFormat="1" applyFont="1" applyAlignment="1">
      <alignment horizontal="center" vertical="center"/>
    </xf>
    <xf numFmtId="4" fontId="2897" fillId="0" borderId="0" xfId="0" applyNumberFormat="1" applyFont="1" applyAlignment="1">
      <alignment horizontal="center" vertical="center"/>
    </xf>
    <xf numFmtId="164" fontId="2898" fillId="0" borderId="0" xfId="0" applyNumberFormat="1" applyFont="1" applyAlignment="1">
      <alignment horizontal="center" vertical="center"/>
    </xf>
    <xf numFmtId="0" fontId="2899" fillId="0" borderId="0" xfId="0" applyFont="1" applyAlignment="1">
      <alignment horizontal="center" vertical="center" wrapText="1"/>
    </xf>
    <xf numFmtId="4" fontId="2906" fillId="0" borderId="0" xfId="0" applyNumberFormat="1" applyFont="1" applyAlignment="1">
      <alignment horizontal="center" vertical="center"/>
    </xf>
    <xf numFmtId="164" fontId="2907" fillId="0" borderId="0" xfId="0" applyNumberFormat="1" applyFont="1" applyAlignment="1">
      <alignment horizontal="center" vertical="center"/>
    </xf>
    <xf numFmtId="4" fontId="2908" fillId="0" borderId="0" xfId="0" applyNumberFormat="1" applyFont="1" applyAlignment="1">
      <alignment horizontal="center" vertical="center"/>
    </xf>
    <xf numFmtId="164" fontId="2909" fillId="0" borderId="0" xfId="0" applyNumberFormat="1" applyFont="1" applyAlignment="1">
      <alignment horizontal="center" vertical="center"/>
    </xf>
    <xf numFmtId="4" fontId="2910" fillId="0" borderId="0" xfId="0" applyNumberFormat="1" applyFont="1" applyAlignment="1">
      <alignment horizontal="center" vertical="center"/>
    </xf>
    <xf numFmtId="164" fontId="2911" fillId="0" borderId="0" xfId="0" applyNumberFormat="1" applyFont="1" applyAlignment="1">
      <alignment horizontal="center" vertical="center"/>
    </xf>
    <xf numFmtId="4" fontId="2912" fillId="0" borderId="0" xfId="0" applyNumberFormat="1" applyFont="1" applyAlignment="1">
      <alignment horizontal="center" vertical="center"/>
    </xf>
    <xf numFmtId="164" fontId="2913" fillId="0" borderId="0" xfId="0" applyNumberFormat="1" applyFont="1" applyAlignment="1">
      <alignment horizontal="center" vertical="center"/>
    </xf>
    <xf numFmtId="4" fontId="2914" fillId="0" borderId="0" xfId="0" applyNumberFormat="1" applyFont="1" applyAlignment="1">
      <alignment horizontal="center" vertical="center"/>
    </xf>
    <xf numFmtId="164" fontId="2915" fillId="0" borderId="0" xfId="0" applyNumberFormat="1" applyFont="1" applyAlignment="1">
      <alignment horizontal="center" vertical="center"/>
    </xf>
    <xf numFmtId="0" fontId="2916" fillId="0" borderId="0" xfId="0" applyFont="1" applyAlignment="1">
      <alignment horizontal="center" vertical="center" wrapText="1"/>
    </xf>
    <xf numFmtId="4" fontId="2923" fillId="0" borderId="0" xfId="0" applyNumberFormat="1" applyFont="1" applyAlignment="1">
      <alignment horizontal="center" vertical="center"/>
    </xf>
    <xf numFmtId="164" fontId="2924" fillId="0" borderId="0" xfId="0" applyNumberFormat="1" applyFont="1" applyAlignment="1">
      <alignment horizontal="center" vertical="center"/>
    </xf>
    <xf numFmtId="4" fontId="2925" fillId="0" borderId="0" xfId="0" applyNumberFormat="1" applyFont="1" applyAlignment="1">
      <alignment horizontal="center" vertical="center"/>
    </xf>
    <xf numFmtId="164" fontId="2926" fillId="0" borderId="0" xfId="0" applyNumberFormat="1" applyFont="1" applyAlignment="1">
      <alignment horizontal="center" vertical="center"/>
    </xf>
    <xf numFmtId="4" fontId="2927" fillId="0" borderId="0" xfId="0" applyNumberFormat="1" applyFont="1" applyAlignment="1">
      <alignment horizontal="center" vertical="center"/>
    </xf>
    <xf numFmtId="164" fontId="2928" fillId="0" borderId="0" xfId="0" applyNumberFormat="1" applyFont="1" applyAlignment="1">
      <alignment horizontal="center" vertical="center"/>
    </xf>
    <xf numFmtId="4" fontId="2929" fillId="0" borderId="0" xfId="0" applyNumberFormat="1" applyFont="1" applyAlignment="1">
      <alignment horizontal="center" vertical="center"/>
    </xf>
    <xf numFmtId="164" fontId="2930" fillId="0" borderId="0" xfId="0" applyNumberFormat="1" applyFont="1" applyAlignment="1">
      <alignment horizontal="center" vertical="center"/>
    </xf>
    <xf numFmtId="4" fontId="2931" fillId="0" borderId="0" xfId="0" applyNumberFormat="1" applyFont="1" applyAlignment="1">
      <alignment horizontal="center" vertical="center"/>
    </xf>
    <xf numFmtId="164" fontId="2932" fillId="0" borderId="0" xfId="0" applyNumberFormat="1" applyFont="1" applyAlignment="1">
      <alignment horizontal="center" vertical="center"/>
    </xf>
    <xf numFmtId="0" fontId="2933" fillId="0" borderId="0" xfId="0" applyFont="1" applyAlignment="1">
      <alignment horizontal="center" vertical="center" wrapText="1"/>
    </xf>
    <xf numFmtId="4" fontId="2940" fillId="0" borderId="0" xfId="0" applyNumberFormat="1" applyFont="1" applyAlignment="1">
      <alignment horizontal="center" vertical="center"/>
    </xf>
    <xf numFmtId="164" fontId="2941" fillId="0" borderId="0" xfId="0" applyNumberFormat="1" applyFont="1" applyAlignment="1">
      <alignment horizontal="center" vertical="center"/>
    </xf>
    <xf numFmtId="4" fontId="2942" fillId="0" borderId="0" xfId="0" applyNumberFormat="1" applyFont="1" applyAlignment="1">
      <alignment horizontal="center" vertical="center"/>
    </xf>
    <xf numFmtId="164" fontId="2943" fillId="0" borderId="0" xfId="0" applyNumberFormat="1" applyFont="1" applyAlignment="1">
      <alignment horizontal="center" vertical="center"/>
    </xf>
    <xf numFmtId="4" fontId="2944" fillId="0" borderId="0" xfId="0" applyNumberFormat="1" applyFont="1" applyAlignment="1">
      <alignment horizontal="center" vertical="center"/>
    </xf>
    <xf numFmtId="164" fontId="2945" fillId="0" borderId="0" xfId="0" applyNumberFormat="1" applyFont="1" applyAlignment="1">
      <alignment horizontal="center" vertical="center"/>
    </xf>
    <xf numFmtId="4" fontId="2946" fillId="0" borderId="0" xfId="0" applyNumberFormat="1" applyFont="1" applyAlignment="1">
      <alignment horizontal="center" vertical="center"/>
    </xf>
    <xf numFmtId="164" fontId="2947" fillId="0" borderId="0" xfId="0" applyNumberFormat="1" applyFont="1" applyAlignment="1">
      <alignment horizontal="center" vertical="center"/>
    </xf>
    <xf numFmtId="4" fontId="2948" fillId="0" borderId="0" xfId="0" applyNumberFormat="1" applyFont="1" applyAlignment="1">
      <alignment horizontal="center" vertical="center"/>
    </xf>
    <xf numFmtId="164" fontId="2949" fillId="0" borderId="0" xfId="0" applyNumberFormat="1" applyFont="1" applyAlignment="1">
      <alignment horizontal="center" vertical="center"/>
    </xf>
    <xf numFmtId="0" fontId="2950" fillId="0" borderId="0" xfId="0" applyFont="1" applyAlignment="1">
      <alignment horizontal="center" vertical="center" wrapText="1"/>
    </xf>
    <xf numFmtId="4" fontId="2957" fillId="0" borderId="0" xfId="0" applyNumberFormat="1" applyFont="1" applyAlignment="1">
      <alignment horizontal="center" vertical="center"/>
    </xf>
    <xf numFmtId="164" fontId="2958" fillId="0" borderId="0" xfId="0" applyNumberFormat="1" applyFont="1" applyAlignment="1">
      <alignment horizontal="center" vertical="center"/>
    </xf>
    <xf numFmtId="4" fontId="2959" fillId="0" borderId="0" xfId="0" applyNumberFormat="1" applyFont="1" applyAlignment="1">
      <alignment horizontal="center" vertical="center"/>
    </xf>
    <xf numFmtId="164" fontId="2960" fillId="0" borderId="0" xfId="0" applyNumberFormat="1" applyFont="1" applyAlignment="1">
      <alignment horizontal="center" vertical="center"/>
    </xf>
    <xf numFmtId="4" fontId="2961" fillId="0" borderId="0" xfId="0" applyNumberFormat="1" applyFont="1" applyAlignment="1">
      <alignment horizontal="center" vertical="center"/>
    </xf>
    <xf numFmtId="164" fontId="2962" fillId="0" borderId="0" xfId="0" applyNumberFormat="1" applyFont="1" applyAlignment="1">
      <alignment horizontal="center" vertical="center"/>
    </xf>
    <xf numFmtId="4" fontId="2963" fillId="0" borderId="0" xfId="0" applyNumberFormat="1" applyFont="1" applyAlignment="1">
      <alignment horizontal="center" vertical="center"/>
    </xf>
    <xf numFmtId="164" fontId="2964" fillId="0" borderId="0" xfId="0" applyNumberFormat="1" applyFont="1" applyAlignment="1">
      <alignment horizontal="center" vertical="center"/>
    </xf>
    <xf numFmtId="4" fontId="2965" fillId="0" borderId="0" xfId="0" applyNumberFormat="1" applyFont="1" applyAlignment="1">
      <alignment horizontal="center" vertical="center"/>
    </xf>
    <xf numFmtId="164" fontId="2966" fillId="0" borderId="0" xfId="0" applyNumberFormat="1" applyFont="1" applyAlignment="1">
      <alignment horizontal="center" vertical="center"/>
    </xf>
    <xf numFmtId="0" fontId="2967" fillId="0" borderId="0" xfId="0" applyFont="1" applyAlignment="1">
      <alignment horizontal="center" vertical="center" wrapText="1"/>
    </xf>
    <xf numFmtId="4" fontId="2974" fillId="0" borderId="0" xfId="0" applyNumberFormat="1" applyFont="1" applyAlignment="1">
      <alignment horizontal="center" vertical="center"/>
    </xf>
    <xf numFmtId="164" fontId="2975" fillId="0" borderId="0" xfId="0" applyNumberFormat="1" applyFont="1" applyAlignment="1">
      <alignment horizontal="center" vertical="center"/>
    </xf>
    <xf numFmtId="4" fontId="2976" fillId="0" borderId="0" xfId="0" applyNumberFormat="1" applyFont="1" applyAlignment="1">
      <alignment horizontal="center" vertical="center"/>
    </xf>
    <xf numFmtId="164" fontId="2977" fillId="0" borderId="0" xfId="0" applyNumberFormat="1" applyFont="1" applyAlignment="1">
      <alignment horizontal="center" vertical="center"/>
    </xf>
    <xf numFmtId="4" fontId="2978" fillId="0" borderId="0" xfId="0" applyNumberFormat="1" applyFont="1" applyAlignment="1">
      <alignment horizontal="center" vertical="center"/>
    </xf>
    <xf numFmtId="164" fontId="2979" fillId="0" borderId="0" xfId="0" applyNumberFormat="1" applyFont="1" applyAlignment="1">
      <alignment horizontal="center" vertical="center"/>
    </xf>
    <xf numFmtId="4" fontId="2980" fillId="0" borderId="0" xfId="0" applyNumberFormat="1" applyFont="1" applyAlignment="1">
      <alignment horizontal="center" vertical="center"/>
    </xf>
    <xf numFmtId="164" fontId="2981" fillId="0" borderId="0" xfId="0" applyNumberFormat="1" applyFont="1" applyAlignment="1">
      <alignment horizontal="center" vertical="center"/>
    </xf>
    <xf numFmtId="4" fontId="2982" fillId="0" borderId="0" xfId="0" applyNumberFormat="1" applyFont="1" applyAlignment="1">
      <alignment horizontal="center" vertical="center"/>
    </xf>
    <xf numFmtId="164" fontId="2983" fillId="0" borderId="0" xfId="0" applyNumberFormat="1" applyFont="1" applyAlignment="1">
      <alignment horizontal="center" vertical="center"/>
    </xf>
    <xf numFmtId="0" fontId="2984" fillId="0" borderId="0" xfId="0" applyFont="1" applyAlignment="1">
      <alignment horizontal="center" vertical="center" wrapText="1"/>
    </xf>
    <xf numFmtId="4" fontId="2991" fillId="0" borderId="0" xfId="0" applyNumberFormat="1" applyFont="1" applyAlignment="1">
      <alignment horizontal="center" vertical="center"/>
    </xf>
    <xf numFmtId="164" fontId="2992" fillId="0" borderId="0" xfId="0" applyNumberFormat="1" applyFont="1" applyAlignment="1">
      <alignment horizontal="center" vertical="center"/>
    </xf>
    <xf numFmtId="4" fontId="2993" fillId="0" borderId="0" xfId="0" applyNumberFormat="1" applyFont="1" applyAlignment="1">
      <alignment horizontal="center" vertical="center"/>
    </xf>
    <xf numFmtId="164" fontId="2994" fillId="0" borderId="0" xfId="0" applyNumberFormat="1" applyFont="1" applyAlignment="1">
      <alignment horizontal="center" vertical="center"/>
    </xf>
    <xf numFmtId="4" fontId="2995" fillId="0" borderId="0" xfId="0" applyNumberFormat="1" applyFont="1" applyAlignment="1">
      <alignment horizontal="center" vertical="center"/>
    </xf>
    <xf numFmtId="164" fontId="2996" fillId="0" borderId="0" xfId="0" applyNumberFormat="1" applyFont="1" applyAlignment="1">
      <alignment horizontal="center" vertical="center"/>
    </xf>
    <xf numFmtId="4" fontId="2997" fillId="0" borderId="0" xfId="0" applyNumberFormat="1" applyFont="1" applyAlignment="1">
      <alignment horizontal="center" vertical="center"/>
    </xf>
    <xf numFmtId="164" fontId="2998" fillId="0" borderId="0" xfId="0" applyNumberFormat="1" applyFont="1" applyAlignment="1">
      <alignment horizontal="center" vertical="center"/>
    </xf>
    <xf numFmtId="4" fontId="2999" fillId="0" borderId="0" xfId="0" applyNumberFormat="1" applyFont="1" applyAlignment="1">
      <alignment horizontal="center" vertical="center"/>
    </xf>
    <xf numFmtId="164" fontId="3000" fillId="0" borderId="0" xfId="0" applyNumberFormat="1" applyFont="1" applyAlignment="1">
      <alignment horizontal="center" vertical="center"/>
    </xf>
    <xf numFmtId="0" fontId="3001" fillId="0" borderId="0" xfId="0" applyFont="1" applyAlignment="1">
      <alignment horizontal="center" vertical="center" wrapText="1"/>
    </xf>
    <xf numFmtId="4" fontId="3008" fillId="0" borderId="0" xfId="0" applyNumberFormat="1" applyFont="1" applyAlignment="1">
      <alignment horizontal="center" vertical="center"/>
    </xf>
    <xf numFmtId="164" fontId="3009" fillId="0" borderId="0" xfId="0" applyNumberFormat="1" applyFont="1" applyAlignment="1">
      <alignment horizontal="center" vertical="center"/>
    </xf>
    <xf numFmtId="4" fontId="3010" fillId="0" borderId="0" xfId="0" applyNumberFormat="1" applyFont="1" applyAlignment="1">
      <alignment horizontal="center" vertical="center"/>
    </xf>
    <xf numFmtId="164" fontId="3011" fillId="0" borderId="0" xfId="0" applyNumberFormat="1" applyFont="1" applyAlignment="1">
      <alignment horizontal="center" vertical="center"/>
    </xf>
    <xf numFmtId="4" fontId="3012" fillId="0" borderId="0" xfId="0" applyNumberFormat="1" applyFont="1" applyAlignment="1">
      <alignment horizontal="center" vertical="center"/>
    </xf>
    <xf numFmtId="164" fontId="3013" fillId="0" borderId="0" xfId="0" applyNumberFormat="1" applyFont="1" applyAlignment="1">
      <alignment horizontal="center" vertical="center"/>
    </xf>
    <xf numFmtId="4" fontId="3014" fillId="0" borderId="0" xfId="0" applyNumberFormat="1" applyFont="1" applyAlignment="1">
      <alignment horizontal="center" vertical="center"/>
    </xf>
    <xf numFmtId="164" fontId="3015" fillId="0" borderId="0" xfId="0" applyNumberFormat="1" applyFont="1" applyAlignment="1">
      <alignment horizontal="center" vertical="center"/>
    </xf>
    <xf numFmtId="4" fontId="3016" fillId="0" borderId="0" xfId="0" applyNumberFormat="1" applyFont="1" applyAlignment="1">
      <alignment horizontal="center" vertical="center"/>
    </xf>
    <xf numFmtId="164" fontId="3017" fillId="0" borderId="0" xfId="0" applyNumberFormat="1" applyFont="1" applyAlignment="1">
      <alignment horizontal="center" vertical="center"/>
    </xf>
    <xf numFmtId="0" fontId="3018" fillId="0" borderId="0" xfId="0" applyFont="1" applyAlignment="1">
      <alignment horizontal="center" vertical="center" wrapText="1"/>
    </xf>
    <xf numFmtId="4" fontId="3025" fillId="0" borderId="0" xfId="0" applyNumberFormat="1" applyFont="1" applyAlignment="1">
      <alignment horizontal="center" vertical="center"/>
    </xf>
    <xf numFmtId="164" fontId="3026" fillId="0" borderId="0" xfId="0" applyNumberFormat="1" applyFont="1" applyAlignment="1">
      <alignment horizontal="center" vertical="center"/>
    </xf>
    <xf numFmtId="4" fontId="3027" fillId="0" borderId="0" xfId="0" applyNumberFormat="1" applyFont="1" applyAlignment="1">
      <alignment horizontal="center" vertical="center"/>
    </xf>
    <xf numFmtId="164" fontId="3028" fillId="0" borderId="0" xfId="0" applyNumberFormat="1" applyFont="1" applyAlignment="1">
      <alignment horizontal="center" vertical="center"/>
    </xf>
    <xf numFmtId="4" fontId="3029" fillId="0" borderId="0" xfId="0" applyNumberFormat="1" applyFont="1" applyAlignment="1">
      <alignment horizontal="center" vertical="center"/>
    </xf>
    <xf numFmtId="164" fontId="3030" fillId="0" borderId="0" xfId="0" applyNumberFormat="1" applyFont="1" applyAlignment="1">
      <alignment horizontal="center" vertical="center"/>
    </xf>
    <xf numFmtId="4" fontId="3031" fillId="0" borderId="0" xfId="0" applyNumberFormat="1" applyFont="1" applyAlignment="1">
      <alignment horizontal="center" vertical="center"/>
    </xf>
    <xf numFmtId="164" fontId="3032" fillId="0" borderId="0" xfId="0" applyNumberFormat="1" applyFont="1" applyAlignment="1">
      <alignment horizontal="center" vertical="center"/>
    </xf>
    <xf numFmtId="4" fontId="3033" fillId="0" borderId="0" xfId="0" applyNumberFormat="1" applyFont="1" applyAlignment="1">
      <alignment horizontal="center" vertical="center"/>
    </xf>
    <xf numFmtId="164" fontId="3034" fillId="0" borderId="0" xfId="0" applyNumberFormat="1" applyFont="1" applyAlignment="1">
      <alignment horizontal="center" vertical="center"/>
    </xf>
    <xf numFmtId="0" fontId="3035" fillId="3" borderId="1" xfId="0" applyNumberFormat="1" applyFont="1" applyFill="1" applyBorder="1" applyAlignment="1">
      <alignment horizontal="center" vertical="center" wrapText="1"/>
    </xf>
    <xf numFmtId="164" fontId="3035" fillId="3" borderId="1" xfId="0" applyNumberFormat="1" applyFont="1" applyFill="1" applyBorder="1" applyAlignment="1">
      <alignment horizontal="center" vertical="center"/>
    </xf>
    <xf numFmtId="0" fontId="3036" fillId="3" borderId="1" xfId="0" applyNumberFormat="1" applyFont="1" applyFill="1" applyBorder="1" applyAlignment="1">
      <alignment horizontal="center" vertical="center" wrapText="1"/>
    </xf>
    <xf numFmtId="164" fontId="3036" fillId="3" borderId="1" xfId="0" applyNumberFormat="1" applyFont="1" applyFill="1" applyBorder="1" applyAlignment="1">
      <alignment horizontal="center" vertical="center"/>
    </xf>
    <xf numFmtId="0" fontId="3037" fillId="2" borderId="0" xfId="0" applyFont="1" applyFill="1" applyAlignment="1">
      <alignment horizontal="center"/>
    </xf>
    <xf numFmtId="0" fontId="3038" fillId="0" borderId="0" xfId="0" applyFont="1" applyAlignment="1">
      <alignment horizontal="center" vertical="center" wrapText="1"/>
    </xf>
    <xf numFmtId="0" fontId="3039" fillId="0" borderId="0" xfId="0" applyFont="1" applyAlignment="1">
      <alignment horizontal="center" vertical="center" wrapText="1"/>
    </xf>
    <xf numFmtId="0" fontId="3040" fillId="0" borderId="0" xfId="0" applyFont="1" applyAlignment="1">
      <alignment horizontal="center" vertical="center" wrapText="1"/>
    </xf>
    <xf numFmtId="0" fontId="3041" fillId="0" borderId="0" xfId="0" applyFont="1" applyAlignment="1">
      <alignment horizontal="center" vertical="center" wrapText="1"/>
    </xf>
    <xf numFmtId="0" fontId="3042" fillId="0" borderId="0" xfId="0" applyFont="1" applyAlignment="1">
      <alignment horizontal="center" vertical="center" wrapText="1"/>
    </xf>
    <xf numFmtId="0" fontId="3043" fillId="0" borderId="0" xfId="0" applyFont="1" applyAlignment="1">
      <alignment horizontal="center" vertical="center" wrapText="1"/>
    </xf>
    <xf numFmtId="0" fontId="3044" fillId="0" borderId="0" xfId="0" applyFont="1" applyAlignment="1">
      <alignment horizontal="center" vertical="center" wrapText="1"/>
    </xf>
    <xf numFmtId="0" fontId="3045" fillId="0" borderId="0" xfId="0" applyFont="1" applyAlignment="1">
      <alignment horizontal="center" vertical="center" wrapText="1"/>
    </xf>
    <xf numFmtId="0" fontId="3046" fillId="0" borderId="0" xfId="0" applyFont="1" applyAlignment="1">
      <alignment horizontal="center" vertical="center" wrapText="1"/>
    </xf>
    <xf numFmtId="0" fontId="3047" fillId="0" borderId="0" xfId="0" applyFont="1" applyAlignment="1">
      <alignment horizontal="center" vertical="center" wrapText="1"/>
    </xf>
    <xf numFmtId="0" fontId="3048" fillId="0" borderId="0" xfId="0" applyFont="1" applyAlignment="1">
      <alignment horizontal="center" vertical="center" wrapText="1"/>
    </xf>
    <xf numFmtId="0" fontId="3049" fillId="0" borderId="0" xfId="0" applyFont="1" applyAlignment="1">
      <alignment horizontal="center" vertical="center" wrapText="1"/>
    </xf>
    <xf numFmtId="0" fontId="3050" fillId="0" borderId="0" xfId="0" applyFont="1" applyAlignment="1">
      <alignment horizontal="center" vertical="center" wrapText="1"/>
    </xf>
    <xf numFmtId="0" fontId="3051" fillId="0" borderId="0" xfId="0" applyFont="1" applyAlignment="1">
      <alignment horizontal="center" vertical="center" wrapText="1"/>
    </xf>
    <xf numFmtId="0" fontId="305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0" xfId="0"/>
    <xf numFmtId="4" fontId="13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4" fontId="31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164" fontId="33" fillId="0" borderId="0" xfId="0" applyNumberFormat="1" applyFont="1" applyAlignment="1">
      <alignment horizontal="center" vertical="center"/>
    </xf>
    <xf numFmtId="165" fontId="34" fillId="0" borderId="0" xfId="0" applyNumberFormat="1" applyFont="1" applyAlignment="1">
      <alignment horizontal="center" vertical="center"/>
    </xf>
    <xf numFmtId="164" fontId="35" fillId="0" borderId="0" xfId="0" applyNumberFormat="1" applyFont="1" applyAlignment="1">
      <alignment horizontal="center" vertical="center"/>
    </xf>
    <xf numFmtId="164" fontId="36" fillId="0" borderId="0" xfId="0" applyNumberFormat="1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4" fontId="48" fillId="0" borderId="0" xfId="0" applyNumberFormat="1" applyFont="1" applyAlignment="1">
      <alignment horizontal="center" vertical="center"/>
    </xf>
    <xf numFmtId="164" fontId="49" fillId="0" borderId="0" xfId="0" applyNumberFormat="1" applyFont="1" applyAlignment="1">
      <alignment horizontal="center" vertical="center"/>
    </xf>
    <xf numFmtId="164" fontId="50" fillId="0" borderId="0" xfId="0" applyNumberFormat="1" applyFont="1" applyAlignment="1">
      <alignment horizontal="center" vertical="center"/>
    </xf>
    <xf numFmtId="165" fontId="51" fillId="0" borderId="0" xfId="0" applyNumberFormat="1" applyFont="1" applyAlignment="1">
      <alignment horizontal="center" vertical="center"/>
    </xf>
    <xf numFmtId="164" fontId="52" fillId="0" borderId="0" xfId="0" applyNumberFormat="1" applyFont="1" applyAlignment="1">
      <alignment horizontal="center" vertical="center"/>
    </xf>
    <xf numFmtId="164" fontId="53" fillId="0" borderId="0" xfId="0" applyNumberFormat="1" applyFont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4" fontId="65" fillId="0" borderId="0" xfId="0" applyNumberFormat="1" applyFont="1" applyAlignment="1">
      <alignment horizontal="center" vertical="center"/>
    </xf>
    <xf numFmtId="164" fontId="66" fillId="0" borderId="0" xfId="0" applyNumberFormat="1" applyFont="1" applyAlignment="1">
      <alignment horizontal="center" vertical="center"/>
    </xf>
    <xf numFmtId="164" fontId="67" fillId="0" borderId="0" xfId="0" applyNumberFormat="1" applyFont="1" applyAlignment="1">
      <alignment horizontal="center" vertical="center"/>
    </xf>
    <xf numFmtId="165" fontId="68" fillId="0" borderId="0" xfId="0" applyNumberFormat="1" applyFont="1" applyAlignment="1">
      <alignment horizontal="center" vertical="center"/>
    </xf>
    <xf numFmtId="164" fontId="69" fillId="0" borderId="0" xfId="0" applyNumberFormat="1" applyFont="1" applyAlignment="1">
      <alignment horizontal="center" vertical="center"/>
    </xf>
    <xf numFmtId="164" fontId="70" fillId="0" borderId="0" xfId="0" applyNumberFormat="1" applyFont="1" applyAlignment="1">
      <alignment horizontal="center" vertical="center" wrapText="1"/>
    </xf>
    <xf numFmtId="0" fontId="81" fillId="0" borderId="0" xfId="0" applyFont="1" applyAlignment="1">
      <alignment horizontal="center" vertical="center" wrapText="1"/>
    </xf>
    <xf numFmtId="4" fontId="82" fillId="0" borderId="0" xfId="0" applyNumberFormat="1" applyFont="1" applyAlignment="1">
      <alignment horizontal="center" vertical="center"/>
    </xf>
    <xf numFmtId="164" fontId="83" fillId="0" borderId="0" xfId="0" applyNumberFormat="1" applyFont="1" applyAlignment="1">
      <alignment horizontal="center" vertical="center"/>
    </xf>
    <xf numFmtId="164" fontId="84" fillId="0" borderId="0" xfId="0" applyNumberFormat="1" applyFont="1" applyAlignment="1">
      <alignment horizontal="center" vertical="center"/>
    </xf>
    <xf numFmtId="165" fontId="85" fillId="0" borderId="0" xfId="0" applyNumberFormat="1" applyFont="1" applyAlignment="1">
      <alignment horizontal="center" vertical="center"/>
    </xf>
    <xf numFmtId="164" fontId="86" fillId="0" borderId="0" xfId="0" applyNumberFormat="1" applyFont="1" applyAlignment="1">
      <alignment horizontal="center" vertical="center"/>
    </xf>
    <xf numFmtId="164" fontId="87" fillId="0" borderId="0" xfId="0" applyNumberFormat="1" applyFont="1" applyAlignment="1">
      <alignment horizontal="center" vertical="center" wrapText="1"/>
    </xf>
    <xf numFmtId="0" fontId="98" fillId="0" borderId="0" xfId="0" applyFont="1" applyAlignment="1">
      <alignment horizontal="center" vertical="center" wrapText="1"/>
    </xf>
    <xf numFmtId="4" fontId="99" fillId="0" borderId="0" xfId="0" applyNumberFormat="1" applyFont="1" applyAlignment="1">
      <alignment horizontal="center" vertical="center"/>
    </xf>
    <xf numFmtId="164" fontId="100" fillId="0" borderId="0" xfId="0" applyNumberFormat="1" applyFont="1" applyAlignment="1">
      <alignment horizontal="center" vertical="center"/>
    </xf>
    <xf numFmtId="164" fontId="101" fillId="0" borderId="0" xfId="0" applyNumberFormat="1" applyFont="1" applyAlignment="1">
      <alignment horizontal="center" vertical="center"/>
    </xf>
    <xf numFmtId="165" fontId="102" fillId="0" borderId="0" xfId="0" applyNumberFormat="1" applyFont="1" applyAlignment="1">
      <alignment horizontal="center" vertical="center"/>
    </xf>
    <xf numFmtId="164" fontId="103" fillId="0" borderId="0" xfId="0" applyNumberFormat="1" applyFont="1" applyAlignment="1">
      <alignment horizontal="center" vertical="center"/>
    </xf>
    <xf numFmtId="164" fontId="104" fillId="0" borderId="0" xfId="0" applyNumberFormat="1" applyFont="1" applyAlignment="1">
      <alignment horizontal="center" vertical="center" wrapText="1"/>
    </xf>
    <xf numFmtId="0" fontId="115" fillId="0" borderId="0" xfId="0" applyFont="1" applyAlignment="1">
      <alignment horizontal="center" vertical="center" wrapText="1"/>
    </xf>
    <xf numFmtId="4" fontId="116" fillId="0" borderId="0" xfId="0" applyNumberFormat="1" applyFont="1" applyAlignment="1">
      <alignment horizontal="center" vertical="center"/>
    </xf>
    <xf numFmtId="164" fontId="117" fillId="0" borderId="0" xfId="0" applyNumberFormat="1" applyFont="1" applyAlignment="1">
      <alignment horizontal="center" vertical="center"/>
    </xf>
    <xf numFmtId="164" fontId="118" fillId="0" borderId="0" xfId="0" applyNumberFormat="1" applyFont="1" applyAlignment="1">
      <alignment horizontal="center" vertical="center"/>
    </xf>
    <xf numFmtId="165" fontId="119" fillId="0" borderId="0" xfId="0" applyNumberFormat="1" applyFont="1" applyAlignment="1">
      <alignment horizontal="center" vertical="center"/>
    </xf>
    <xf numFmtId="164" fontId="120" fillId="0" borderId="0" xfId="0" applyNumberFormat="1" applyFont="1" applyAlignment="1">
      <alignment horizontal="center" vertical="center"/>
    </xf>
    <xf numFmtId="164" fontId="121" fillId="0" borderId="0" xfId="0" applyNumberFormat="1" applyFont="1" applyAlignment="1">
      <alignment horizontal="center" vertical="center" wrapText="1"/>
    </xf>
    <xf numFmtId="0" fontId="132" fillId="0" borderId="0" xfId="0" applyFont="1" applyAlignment="1">
      <alignment horizontal="center" vertical="center" wrapText="1"/>
    </xf>
    <xf numFmtId="4" fontId="133" fillId="0" borderId="0" xfId="0" applyNumberFormat="1" applyFont="1" applyAlignment="1">
      <alignment horizontal="center" vertical="center"/>
    </xf>
    <xf numFmtId="164" fontId="134" fillId="0" borderId="0" xfId="0" applyNumberFormat="1" applyFont="1" applyAlignment="1">
      <alignment horizontal="center" vertical="center"/>
    </xf>
    <xf numFmtId="164" fontId="135" fillId="0" borderId="0" xfId="0" applyNumberFormat="1" applyFont="1" applyAlignment="1">
      <alignment horizontal="center" vertical="center"/>
    </xf>
    <xf numFmtId="165" fontId="136" fillId="0" borderId="0" xfId="0" applyNumberFormat="1" applyFont="1" applyAlignment="1">
      <alignment horizontal="center" vertical="center"/>
    </xf>
    <xf numFmtId="164" fontId="137" fillId="0" borderId="0" xfId="0" applyNumberFormat="1" applyFont="1" applyAlignment="1">
      <alignment horizontal="center" vertical="center"/>
    </xf>
    <xf numFmtId="164" fontId="138" fillId="0" borderId="0" xfId="0" applyNumberFormat="1" applyFont="1" applyAlignment="1">
      <alignment horizontal="center" vertical="center" wrapText="1"/>
    </xf>
    <xf numFmtId="0" fontId="149" fillId="0" borderId="0" xfId="0" applyFont="1" applyAlignment="1">
      <alignment horizontal="center" vertical="center" wrapText="1"/>
    </xf>
    <xf numFmtId="4" fontId="150" fillId="0" borderId="0" xfId="0" applyNumberFormat="1" applyFont="1" applyAlignment="1">
      <alignment horizontal="center" vertical="center"/>
    </xf>
    <xf numFmtId="164" fontId="151" fillId="0" borderId="0" xfId="0" applyNumberFormat="1" applyFont="1" applyAlignment="1">
      <alignment horizontal="center" vertical="center"/>
    </xf>
    <xf numFmtId="164" fontId="152" fillId="0" borderId="0" xfId="0" applyNumberFormat="1" applyFont="1" applyAlignment="1">
      <alignment horizontal="center" vertical="center"/>
    </xf>
    <xf numFmtId="165" fontId="153" fillId="0" borderId="0" xfId="0" applyNumberFormat="1" applyFont="1" applyAlignment="1">
      <alignment horizontal="center" vertical="center"/>
    </xf>
    <xf numFmtId="164" fontId="154" fillId="0" borderId="0" xfId="0" applyNumberFormat="1" applyFont="1" applyAlignment="1">
      <alignment horizontal="center" vertical="center"/>
    </xf>
    <xf numFmtId="164" fontId="155" fillId="0" borderId="0" xfId="0" applyNumberFormat="1" applyFont="1" applyAlignment="1">
      <alignment horizontal="center" vertical="center" wrapText="1"/>
    </xf>
    <xf numFmtId="0" fontId="166" fillId="0" borderId="0" xfId="0" applyFont="1" applyAlignment="1">
      <alignment horizontal="center" vertical="center" wrapText="1"/>
    </xf>
    <xf numFmtId="4" fontId="167" fillId="0" borderId="0" xfId="0" applyNumberFormat="1" applyFont="1" applyAlignment="1">
      <alignment horizontal="center" vertical="center"/>
    </xf>
    <xf numFmtId="164" fontId="168" fillId="0" borderId="0" xfId="0" applyNumberFormat="1" applyFont="1" applyAlignment="1">
      <alignment horizontal="center" vertical="center"/>
    </xf>
    <xf numFmtId="164" fontId="169" fillId="0" borderId="0" xfId="0" applyNumberFormat="1" applyFont="1" applyAlignment="1">
      <alignment horizontal="center" vertical="center"/>
    </xf>
    <xf numFmtId="165" fontId="170" fillId="0" borderId="0" xfId="0" applyNumberFormat="1" applyFont="1" applyAlignment="1">
      <alignment horizontal="center" vertical="center"/>
    </xf>
    <xf numFmtId="164" fontId="171" fillId="0" borderId="0" xfId="0" applyNumberFormat="1" applyFont="1" applyAlignment="1">
      <alignment horizontal="center" vertical="center"/>
    </xf>
    <xf numFmtId="164" fontId="172" fillId="0" borderId="0" xfId="0" applyNumberFormat="1" applyFont="1" applyAlignment="1">
      <alignment horizontal="center" vertical="center" wrapText="1"/>
    </xf>
    <xf numFmtId="0" fontId="183" fillId="0" borderId="0" xfId="0" applyFont="1" applyAlignment="1">
      <alignment horizontal="center" vertical="center" wrapText="1"/>
    </xf>
    <xf numFmtId="4" fontId="184" fillId="0" borderId="0" xfId="0" applyNumberFormat="1" applyFont="1" applyAlignment="1">
      <alignment horizontal="center" vertical="center"/>
    </xf>
    <xf numFmtId="164" fontId="185" fillId="0" borderId="0" xfId="0" applyNumberFormat="1" applyFont="1" applyAlignment="1">
      <alignment horizontal="center" vertical="center"/>
    </xf>
    <xf numFmtId="164" fontId="186" fillId="0" borderId="0" xfId="0" applyNumberFormat="1" applyFont="1" applyAlignment="1">
      <alignment horizontal="center" vertical="center"/>
    </xf>
    <xf numFmtId="165" fontId="187" fillId="0" borderId="0" xfId="0" applyNumberFormat="1" applyFont="1" applyAlignment="1">
      <alignment horizontal="center" vertical="center"/>
    </xf>
    <xf numFmtId="164" fontId="188" fillId="0" borderId="0" xfId="0" applyNumberFormat="1" applyFont="1" applyAlignment="1">
      <alignment horizontal="center" vertical="center"/>
    </xf>
    <xf numFmtId="164" fontId="189" fillId="0" borderId="0" xfId="0" applyNumberFormat="1" applyFont="1" applyAlignment="1">
      <alignment horizontal="center" vertical="center" wrapText="1"/>
    </xf>
    <xf numFmtId="0" fontId="200" fillId="0" borderId="0" xfId="0" applyFont="1" applyAlignment="1">
      <alignment horizontal="center" vertical="center" wrapText="1"/>
    </xf>
    <xf numFmtId="4" fontId="201" fillId="0" borderId="0" xfId="0" applyNumberFormat="1" applyFont="1" applyAlignment="1">
      <alignment horizontal="center" vertical="center"/>
    </xf>
    <xf numFmtId="164" fontId="202" fillId="0" borderId="0" xfId="0" applyNumberFormat="1" applyFont="1" applyAlignment="1">
      <alignment horizontal="center" vertical="center"/>
    </xf>
    <xf numFmtId="164" fontId="203" fillId="0" borderId="0" xfId="0" applyNumberFormat="1" applyFont="1" applyAlignment="1">
      <alignment horizontal="center" vertical="center"/>
    </xf>
    <xf numFmtId="165" fontId="204" fillId="0" borderId="0" xfId="0" applyNumberFormat="1" applyFont="1" applyAlignment="1">
      <alignment horizontal="center" vertical="center"/>
    </xf>
    <xf numFmtId="164" fontId="205" fillId="0" borderId="0" xfId="0" applyNumberFormat="1" applyFont="1" applyAlignment="1">
      <alignment horizontal="center" vertical="center"/>
    </xf>
    <xf numFmtId="164" fontId="206" fillId="0" borderId="0" xfId="0" applyNumberFormat="1" applyFont="1" applyAlignment="1">
      <alignment horizontal="center" vertical="center" wrapText="1"/>
    </xf>
    <xf numFmtId="0" fontId="217" fillId="0" borderId="0" xfId="0" applyFont="1" applyAlignment="1">
      <alignment horizontal="center" vertical="center" wrapText="1"/>
    </xf>
    <xf numFmtId="4" fontId="218" fillId="0" borderId="0" xfId="0" applyNumberFormat="1" applyFont="1" applyAlignment="1">
      <alignment horizontal="center" vertical="center"/>
    </xf>
    <xf numFmtId="164" fontId="219" fillId="0" borderId="0" xfId="0" applyNumberFormat="1" applyFont="1" applyAlignment="1">
      <alignment horizontal="center" vertical="center"/>
    </xf>
    <xf numFmtId="164" fontId="220" fillId="0" borderId="0" xfId="0" applyNumberFormat="1" applyFont="1" applyAlignment="1">
      <alignment horizontal="center" vertical="center"/>
    </xf>
    <xf numFmtId="165" fontId="221" fillId="0" borderId="0" xfId="0" applyNumberFormat="1" applyFont="1" applyAlignment="1">
      <alignment horizontal="center" vertical="center"/>
    </xf>
    <xf numFmtId="164" fontId="222" fillId="0" borderId="0" xfId="0" applyNumberFormat="1" applyFont="1" applyAlignment="1">
      <alignment horizontal="center" vertical="center"/>
    </xf>
    <xf numFmtId="164" fontId="223" fillId="0" borderId="0" xfId="0" applyNumberFormat="1" applyFont="1" applyAlignment="1">
      <alignment horizontal="center" vertical="center" wrapText="1"/>
    </xf>
    <xf numFmtId="0" fontId="234" fillId="0" borderId="0" xfId="0" applyFont="1" applyAlignment="1">
      <alignment horizontal="center" vertical="center" wrapText="1"/>
    </xf>
    <xf numFmtId="4" fontId="235" fillId="0" borderId="0" xfId="0" applyNumberFormat="1" applyFont="1" applyAlignment="1">
      <alignment horizontal="center" vertical="center"/>
    </xf>
    <xf numFmtId="164" fontId="236" fillId="0" borderId="0" xfId="0" applyNumberFormat="1" applyFont="1" applyAlignment="1">
      <alignment horizontal="center" vertical="center"/>
    </xf>
    <xf numFmtId="164" fontId="237" fillId="0" borderId="0" xfId="0" applyNumberFormat="1" applyFont="1" applyAlignment="1">
      <alignment horizontal="center" vertical="center"/>
    </xf>
    <xf numFmtId="165" fontId="238" fillId="0" borderId="0" xfId="0" applyNumberFormat="1" applyFont="1" applyAlignment="1">
      <alignment horizontal="center" vertical="center"/>
    </xf>
    <xf numFmtId="164" fontId="239" fillId="0" borderId="0" xfId="0" applyNumberFormat="1" applyFont="1" applyAlignment="1">
      <alignment horizontal="center" vertical="center"/>
    </xf>
    <xf numFmtId="164" fontId="240" fillId="0" borderId="0" xfId="0" applyNumberFormat="1" applyFont="1" applyAlignment="1">
      <alignment horizontal="center" vertical="center" wrapText="1"/>
    </xf>
    <xf numFmtId="0" fontId="251" fillId="0" borderId="0" xfId="0" applyFont="1" applyAlignment="1">
      <alignment horizontal="center" vertical="center" wrapText="1"/>
    </xf>
    <xf numFmtId="4" fontId="252" fillId="0" borderId="0" xfId="0" applyNumberFormat="1" applyFont="1" applyAlignment="1">
      <alignment horizontal="center" vertical="center"/>
    </xf>
    <xf numFmtId="164" fontId="253" fillId="0" borderId="0" xfId="0" applyNumberFormat="1" applyFont="1" applyAlignment="1">
      <alignment horizontal="center" vertical="center"/>
    </xf>
    <xf numFmtId="164" fontId="254" fillId="0" borderId="0" xfId="0" applyNumberFormat="1" applyFont="1" applyAlignment="1">
      <alignment horizontal="center" vertical="center"/>
    </xf>
    <xf numFmtId="165" fontId="255" fillId="0" borderId="0" xfId="0" applyNumberFormat="1" applyFont="1" applyAlignment="1">
      <alignment horizontal="center" vertical="center"/>
    </xf>
    <xf numFmtId="164" fontId="256" fillId="0" borderId="0" xfId="0" applyNumberFormat="1" applyFont="1" applyAlignment="1">
      <alignment horizontal="center" vertical="center"/>
    </xf>
    <xf numFmtId="164" fontId="257" fillId="0" borderId="0" xfId="0" applyNumberFormat="1" applyFont="1" applyAlignment="1">
      <alignment horizontal="center" vertical="center" wrapText="1"/>
    </xf>
    <xf numFmtId="0" fontId="268" fillId="0" borderId="0" xfId="0" applyFont="1" applyAlignment="1">
      <alignment horizontal="center" vertical="center" wrapText="1"/>
    </xf>
    <xf numFmtId="4" fontId="269" fillId="0" borderId="0" xfId="0" applyNumberFormat="1" applyFont="1" applyAlignment="1">
      <alignment horizontal="center" vertical="center"/>
    </xf>
    <xf numFmtId="164" fontId="270" fillId="0" borderId="0" xfId="0" applyNumberFormat="1" applyFont="1" applyAlignment="1">
      <alignment horizontal="center" vertical="center"/>
    </xf>
    <xf numFmtId="164" fontId="271" fillId="0" borderId="0" xfId="0" applyNumberFormat="1" applyFont="1" applyAlignment="1">
      <alignment horizontal="center" vertical="center"/>
    </xf>
    <xf numFmtId="165" fontId="272" fillId="0" borderId="0" xfId="0" applyNumberFormat="1" applyFont="1" applyAlignment="1">
      <alignment horizontal="center" vertical="center"/>
    </xf>
    <xf numFmtId="164" fontId="273" fillId="0" borderId="0" xfId="0" applyNumberFormat="1" applyFont="1" applyAlignment="1">
      <alignment horizontal="center" vertical="center"/>
    </xf>
    <xf numFmtId="164" fontId="274" fillId="0" borderId="0" xfId="0" applyNumberFormat="1" applyFont="1" applyAlignment="1">
      <alignment horizontal="center" vertical="center" wrapText="1"/>
    </xf>
    <xf numFmtId="0" fontId="285" fillId="0" borderId="0" xfId="0" applyFont="1" applyAlignment="1">
      <alignment horizontal="center" vertical="center" wrapText="1"/>
    </xf>
    <xf numFmtId="4" fontId="286" fillId="0" borderId="0" xfId="0" applyNumberFormat="1" applyFont="1" applyAlignment="1">
      <alignment horizontal="center" vertical="center"/>
    </xf>
    <xf numFmtId="164" fontId="287" fillId="0" borderId="0" xfId="0" applyNumberFormat="1" applyFont="1" applyAlignment="1">
      <alignment horizontal="center" vertical="center"/>
    </xf>
    <xf numFmtId="164" fontId="288" fillId="0" borderId="0" xfId="0" applyNumberFormat="1" applyFont="1" applyAlignment="1">
      <alignment horizontal="center" vertical="center"/>
    </xf>
    <xf numFmtId="165" fontId="289" fillId="0" borderId="0" xfId="0" applyNumberFormat="1" applyFont="1" applyAlignment="1">
      <alignment horizontal="center" vertical="center"/>
    </xf>
    <xf numFmtId="164" fontId="290" fillId="0" borderId="0" xfId="0" applyNumberFormat="1" applyFont="1" applyAlignment="1">
      <alignment horizontal="center" vertical="center"/>
    </xf>
    <xf numFmtId="164" fontId="291" fillId="0" borderId="0" xfId="0" applyNumberFormat="1" applyFont="1" applyAlignment="1">
      <alignment horizontal="center" vertical="center" wrapText="1"/>
    </xf>
    <xf numFmtId="0" fontId="302" fillId="0" borderId="0" xfId="0" applyFont="1" applyAlignment="1">
      <alignment horizontal="center" vertical="center" wrapText="1"/>
    </xf>
    <xf numFmtId="4" fontId="303" fillId="0" borderId="0" xfId="0" applyNumberFormat="1" applyFont="1" applyAlignment="1">
      <alignment horizontal="center" vertical="center"/>
    </xf>
    <xf numFmtId="164" fontId="304" fillId="0" borderId="0" xfId="0" applyNumberFormat="1" applyFont="1" applyAlignment="1">
      <alignment horizontal="center" vertical="center"/>
    </xf>
    <xf numFmtId="164" fontId="305" fillId="0" borderId="0" xfId="0" applyNumberFormat="1" applyFont="1" applyAlignment="1">
      <alignment horizontal="center" vertical="center"/>
    </xf>
    <xf numFmtId="165" fontId="306" fillId="0" borderId="0" xfId="0" applyNumberFormat="1" applyFont="1" applyAlignment="1">
      <alignment horizontal="center" vertical="center"/>
    </xf>
    <xf numFmtId="164" fontId="307" fillId="0" borderId="0" xfId="0" applyNumberFormat="1" applyFont="1" applyAlignment="1">
      <alignment horizontal="center" vertical="center"/>
    </xf>
    <xf numFmtId="164" fontId="308" fillId="0" borderId="0" xfId="0" applyNumberFormat="1" applyFont="1" applyAlignment="1">
      <alignment horizontal="center" vertical="center" wrapText="1"/>
    </xf>
    <xf numFmtId="0" fontId="319" fillId="0" borderId="0" xfId="0" applyFont="1" applyAlignment="1">
      <alignment horizontal="center" vertical="center" wrapText="1"/>
    </xf>
    <xf numFmtId="4" fontId="320" fillId="0" borderId="0" xfId="0" applyNumberFormat="1" applyFont="1" applyAlignment="1">
      <alignment horizontal="center" vertical="center"/>
    </xf>
    <xf numFmtId="164" fontId="321" fillId="0" borderId="0" xfId="0" applyNumberFormat="1" applyFont="1" applyAlignment="1">
      <alignment horizontal="center" vertical="center"/>
    </xf>
    <xf numFmtId="164" fontId="322" fillId="0" borderId="0" xfId="0" applyNumberFormat="1" applyFont="1" applyAlignment="1">
      <alignment horizontal="center" vertical="center"/>
    </xf>
    <xf numFmtId="165" fontId="323" fillId="0" borderId="0" xfId="0" applyNumberFormat="1" applyFont="1" applyAlignment="1">
      <alignment horizontal="center" vertical="center"/>
    </xf>
    <xf numFmtId="164" fontId="324" fillId="0" borderId="0" xfId="0" applyNumberFormat="1" applyFont="1" applyAlignment="1">
      <alignment horizontal="center" vertical="center"/>
    </xf>
    <xf numFmtId="164" fontId="325" fillId="0" borderId="0" xfId="0" applyNumberFormat="1" applyFont="1" applyAlignment="1">
      <alignment horizontal="center" vertical="center" wrapText="1"/>
    </xf>
    <xf numFmtId="0" fontId="336" fillId="0" borderId="0" xfId="0" applyFont="1" applyAlignment="1">
      <alignment horizontal="center" vertical="center" wrapText="1"/>
    </xf>
    <xf numFmtId="4" fontId="337" fillId="0" borderId="0" xfId="0" applyNumberFormat="1" applyFont="1" applyAlignment="1">
      <alignment horizontal="center" vertical="center"/>
    </xf>
    <xf numFmtId="164" fontId="338" fillId="0" borderId="0" xfId="0" applyNumberFormat="1" applyFont="1" applyAlignment="1">
      <alignment horizontal="center" vertical="center"/>
    </xf>
    <xf numFmtId="164" fontId="339" fillId="0" borderId="0" xfId="0" applyNumberFormat="1" applyFont="1" applyAlignment="1">
      <alignment horizontal="center" vertical="center"/>
    </xf>
    <xf numFmtId="165" fontId="340" fillId="0" borderId="0" xfId="0" applyNumberFormat="1" applyFont="1" applyAlignment="1">
      <alignment horizontal="center" vertical="center"/>
    </xf>
    <xf numFmtId="164" fontId="341" fillId="0" borderId="0" xfId="0" applyNumberFormat="1" applyFont="1" applyAlignment="1">
      <alignment horizontal="center" vertical="center"/>
    </xf>
    <xf numFmtId="164" fontId="342" fillId="0" borderId="0" xfId="0" applyNumberFormat="1" applyFont="1" applyAlignment="1">
      <alignment horizontal="center" vertical="center" wrapText="1"/>
    </xf>
    <xf numFmtId="0" fontId="353" fillId="0" borderId="0" xfId="0" applyFont="1" applyAlignment="1">
      <alignment horizontal="center" vertical="center" wrapText="1"/>
    </xf>
    <xf numFmtId="4" fontId="354" fillId="0" borderId="0" xfId="0" applyNumberFormat="1" applyFont="1" applyAlignment="1">
      <alignment horizontal="center" vertical="center"/>
    </xf>
    <xf numFmtId="164" fontId="355" fillId="0" borderId="0" xfId="0" applyNumberFormat="1" applyFont="1" applyAlignment="1">
      <alignment horizontal="center" vertical="center"/>
    </xf>
    <xf numFmtId="164" fontId="356" fillId="0" borderId="0" xfId="0" applyNumberFormat="1" applyFont="1" applyAlignment="1">
      <alignment horizontal="center" vertical="center"/>
    </xf>
    <xf numFmtId="165" fontId="357" fillId="0" borderId="0" xfId="0" applyNumberFormat="1" applyFont="1" applyAlignment="1">
      <alignment horizontal="center" vertical="center"/>
    </xf>
    <xf numFmtId="164" fontId="358" fillId="0" borderId="0" xfId="0" applyNumberFormat="1" applyFont="1" applyAlignment="1">
      <alignment horizontal="center" vertical="center"/>
    </xf>
    <xf numFmtId="164" fontId="359" fillId="0" borderId="0" xfId="0" applyNumberFormat="1" applyFont="1" applyAlignment="1">
      <alignment horizontal="center" vertical="center" wrapText="1"/>
    </xf>
    <xf numFmtId="0" fontId="371" fillId="0" borderId="0" xfId="0" applyFont="1" applyAlignment="1">
      <alignment horizontal="center" vertical="center" wrapText="1"/>
    </xf>
    <xf numFmtId="4" fontId="372" fillId="0" borderId="0" xfId="0" applyNumberFormat="1" applyFont="1" applyAlignment="1">
      <alignment horizontal="center" vertical="center"/>
    </xf>
    <xf numFmtId="164" fontId="373" fillId="0" borderId="0" xfId="0" applyNumberFormat="1" applyFont="1" applyAlignment="1">
      <alignment horizontal="center" vertical="center"/>
    </xf>
    <xf numFmtId="164" fontId="374" fillId="0" borderId="0" xfId="0" applyNumberFormat="1" applyFont="1" applyAlignment="1">
      <alignment horizontal="center" vertical="center"/>
    </xf>
    <xf numFmtId="165" fontId="375" fillId="0" borderId="0" xfId="0" applyNumberFormat="1" applyFont="1" applyAlignment="1">
      <alignment horizontal="center" vertical="center"/>
    </xf>
    <xf numFmtId="164" fontId="376" fillId="0" borderId="0" xfId="0" applyNumberFormat="1" applyFont="1" applyAlignment="1">
      <alignment horizontal="center" vertical="center"/>
    </xf>
    <xf numFmtId="164" fontId="377" fillId="0" borderId="0" xfId="0" applyNumberFormat="1" applyFont="1" applyAlignment="1">
      <alignment horizontal="center" vertical="center" wrapText="1"/>
    </xf>
    <xf numFmtId="0" fontId="388" fillId="0" borderId="0" xfId="0" applyFont="1" applyAlignment="1">
      <alignment horizontal="center" vertical="center" wrapText="1"/>
    </xf>
    <xf numFmtId="4" fontId="389" fillId="0" borderId="0" xfId="0" applyNumberFormat="1" applyFont="1" applyAlignment="1">
      <alignment horizontal="center" vertical="center"/>
    </xf>
    <xf numFmtId="164" fontId="390" fillId="0" borderId="0" xfId="0" applyNumberFormat="1" applyFont="1" applyAlignment="1">
      <alignment horizontal="center" vertical="center"/>
    </xf>
    <xf numFmtId="164" fontId="391" fillId="0" borderId="0" xfId="0" applyNumberFormat="1" applyFont="1" applyAlignment="1">
      <alignment horizontal="center" vertical="center"/>
    </xf>
    <xf numFmtId="165" fontId="392" fillId="0" borderId="0" xfId="0" applyNumberFormat="1" applyFont="1" applyAlignment="1">
      <alignment horizontal="center" vertical="center"/>
    </xf>
    <xf numFmtId="164" fontId="393" fillId="0" borderId="0" xfId="0" applyNumberFormat="1" applyFont="1" applyAlignment="1">
      <alignment horizontal="center" vertical="center"/>
    </xf>
    <xf numFmtId="164" fontId="394" fillId="0" borderId="0" xfId="0" applyNumberFormat="1" applyFont="1" applyAlignment="1">
      <alignment horizontal="center" vertical="center" wrapText="1"/>
    </xf>
    <xf numFmtId="0" fontId="405" fillId="0" borderId="0" xfId="0" applyFont="1" applyAlignment="1">
      <alignment horizontal="center" vertical="center" wrapText="1"/>
    </xf>
    <xf numFmtId="4" fontId="406" fillId="0" borderId="0" xfId="0" applyNumberFormat="1" applyFont="1" applyAlignment="1">
      <alignment horizontal="center" vertical="center"/>
    </xf>
    <xf numFmtId="164" fontId="407" fillId="0" borderId="0" xfId="0" applyNumberFormat="1" applyFont="1" applyAlignment="1">
      <alignment horizontal="center" vertical="center"/>
    </xf>
    <xf numFmtId="164" fontId="408" fillId="0" borderId="0" xfId="0" applyNumberFormat="1" applyFont="1" applyAlignment="1">
      <alignment horizontal="center" vertical="center"/>
    </xf>
    <xf numFmtId="165" fontId="409" fillId="0" borderId="0" xfId="0" applyNumberFormat="1" applyFont="1" applyAlignment="1">
      <alignment horizontal="center" vertical="center"/>
    </xf>
    <xf numFmtId="164" fontId="410" fillId="0" borderId="0" xfId="0" applyNumberFormat="1" applyFont="1" applyAlignment="1">
      <alignment horizontal="center" vertical="center"/>
    </xf>
    <xf numFmtId="164" fontId="411" fillId="0" borderId="0" xfId="0" applyNumberFormat="1" applyFont="1" applyAlignment="1">
      <alignment horizontal="center" vertical="center" wrapText="1"/>
    </xf>
    <xf numFmtId="0" fontId="422" fillId="0" borderId="0" xfId="0" applyFont="1" applyAlignment="1">
      <alignment horizontal="center" vertical="center" wrapText="1"/>
    </xf>
    <xf numFmtId="4" fontId="423" fillId="0" borderId="0" xfId="0" applyNumberFormat="1" applyFont="1" applyAlignment="1">
      <alignment horizontal="center" vertical="center"/>
    </xf>
    <xf numFmtId="164" fontId="424" fillId="0" borderId="0" xfId="0" applyNumberFormat="1" applyFont="1" applyAlignment="1">
      <alignment horizontal="center" vertical="center"/>
    </xf>
    <xf numFmtId="164" fontId="425" fillId="0" borderId="0" xfId="0" applyNumberFormat="1" applyFont="1" applyAlignment="1">
      <alignment horizontal="center" vertical="center"/>
    </xf>
    <xf numFmtId="165" fontId="426" fillId="0" borderId="0" xfId="0" applyNumberFormat="1" applyFont="1" applyAlignment="1">
      <alignment horizontal="center" vertical="center"/>
    </xf>
    <xf numFmtId="164" fontId="427" fillId="0" borderId="0" xfId="0" applyNumberFormat="1" applyFont="1" applyAlignment="1">
      <alignment horizontal="center" vertical="center"/>
    </xf>
    <xf numFmtId="164" fontId="428" fillId="0" borderId="0" xfId="0" applyNumberFormat="1" applyFont="1" applyAlignment="1">
      <alignment horizontal="center" vertical="center" wrapText="1"/>
    </xf>
    <xf numFmtId="0" fontId="439" fillId="0" borderId="0" xfId="0" applyFont="1" applyAlignment="1">
      <alignment horizontal="center" vertical="center" wrapText="1"/>
    </xf>
    <xf numFmtId="4" fontId="440" fillId="0" borderId="0" xfId="0" applyNumberFormat="1" applyFont="1" applyAlignment="1">
      <alignment horizontal="center" vertical="center"/>
    </xf>
    <xf numFmtId="164" fontId="441" fillId="0" borderId="0" xfId="0" applyNumberFormat="1" applyFont="1" applyAlignment="1">
      <alignment horizontal="center" vertical="center"/>
    </xf>
    <xf numFmtId="164" fontId="442" fillId="0" borderId="0" xfId="0" applyNumberFormat="1" applyFont="1" applyAlignment="1">
      <alignment horizontal="center" vertical="center"/>
    </xf>
    <xf numFmtId="165" fontId="443" fillId="0" borderId="0" xfId="0" applyNumberFormat="1" applyFont="1" applyAlignment="1">
      <alignment horizontal="center" vertical="center"/>
    </xf>
    <xf numFmtId="164" fontId="444" fillId="0" borderId="0" xfId="0" applyNumberFormat="1" applyFont="1" applyAlignment="1">
      <alignment horizontal="center" vertical="center"/>
    </xf>
    <xf numFmtId="164" fontId="445" fillId="0" borderId="0" xfId="0" applyNumberFormat="1" applyFont="1" applyAlignment="1">
      <alignment horizontal="center" vertical="center" wrapText="1"/>
    </xf>
    <xf numFmtId="0" fontId="456" fillId="0" borderId="0" xfId="0" applyFont="1" applyAlignment="1">
      <alignment horizontal="center" vertical="center" wrapText="1"/>
    </xf>
    <xf numFmtId="4" fontId="457" fillId="0" borderId="0" xfId="0" applyNumberFormat="1" applyFont="1" applyAlignment="1">
      <alignment horizontal="center" vertical="center"/>
    </xf>
    <xf numFmtId="164" fontId="458" fillId="0" borderId="0" xfId="0" applyNumberFormat="1" applyFont="1" applyAlignment="1">
      <alignment horizontal="center" vertical="center"/>
    </xf>
    <xf numFmtId="164" fontId="459" fillId="0" borderId="0" xfId="0" applyNumberFormat="1" applyFont="1" applyAlignment="1">
      <alignment horizontal="center" vertical="center"/>
    </xf>
    <xf numFmtId="165" fontId="460" fillId="0" borderId="0" xfId="0" applyNumberFormat="1" applyFont="1" applyAlignment="1">
      <alignment horizontal="center" vertical="center"/>
    </xf>
    <xf numFmtId="164" fontId="461" fillId="0" borderId="0" xfId="0" applyNumberFormat="1" applyFont="1" applyAlignment="1">
      <alignment horizontal="center" vertical="center"/>
    </xf>
    <xf numFmtId="164" fontId="462" fillId="0" borderId="0" xfId="0" applyNumberFormat="1" applyFont="1" applyAlignment="1">
      <alignment horizontal="center" vertical="center" wrapText="1"/>
    </xf>
    <xf numFmtId="0" fontId="473" fillId="0" borderId="0" xfId="0" applyFont="1" applyAlignment="1">
      <alignment horizontal="center" vertical="center" wrapText="1"/>
    </xf>
    <xf numFmtId="4" fontId="474" fillId="0" borderId="0" xfId="0" applyNumberFormat="1" applyFont="1" applyAlignment="1">
      <alignment horizontal="center" vertical="center"/>
    </xf>
    <xf numFmtId="164" fontId="475" fillId="0" borderId="0" xfId="0" applyNumberFormat="1" applyFont="1" applyAlignment="1">
      <alignment horizontal="center" vertical="center"/>
    </xf>
    <xf numFmtId="164" fontId="476" fillId="0" borderId="0" xfId="0" applyNumberFormat="1" applyFont="1" applyAlignment="1">
      <alignment horizontal="center" vertical="center"/>
    </xf>
    <xf numFmtId="165" fontId="477" fillId="0" borderId="0" xfId="0" applyNumberFormat="1" applyFont="1" applyAlignment="1">
      <alignment horizontal="center" vertical="center"/>
    </xf>
    <xf numFmtId="164" fontId="478" fillId="0" borderId="0" xfId="0" applyNumberFormat="1" applyFont="1" applyAlignment="1">
      <alignment horizontal="center" vertical="center"/>
    </xf>
    <xf numFmtId="164" fontId="479" fillId="0" borderId="0" xfId="0" applyNumberFormat="1" applyFont="1" applyAlignment="1">
      <alignment horizontal="center" vertical="center" wrapText="1"/>
    </xf>
    <xf numFmtId="0" fontId="490" fillId="0" borderId="0" xfId="0" applyFont="1" applyAlignment="1">
      <alignment horizontal="center" vertical="center" wrapText="1"/>
    </xf>
    <xf numFmtId="4" fontId="491" fillId="0" borderId="0" xfId="0" applyNumberFormat="1" applyFont="1" applyAlignment="1">
      <alignment horizontal="center" vertical="center"/>
    </xf>
    <xf numFmtId="164" fontId="492" fillId="0" borderId="0" xfId="0" applyNumberFormat="1" applyFont="1" applyAlignment="1">
      <alignment horizontal="center" vertical="center"/>
    </xf>
    <xf numFmtId="164" fontId="493" fillId="0" borderId="0" xfId="0" applyNumberFormat="1" applyFont="1" applyAlignment="1">
      <alignment horizontal="center" vertical="center"/>
    </xf>
    <xf numFmtId="165" fontId="494" fillId="0" borderId="0" xfId="0" applyNumberFormat="1" applyFont="1" applyAlignment="1">
      <alignment horizontal="center" vertical="center"/>
    </xf>
    <xf numFmtId="164" fontId="495" fillId="0" borderId="0" xfId="0" applyNumberFormat="1" applyFont="1" applyAlignment="1">
      <alignment horizontal="center" vertical="center"/>
    </xf>
    <xf numFmtId="164" fontId="496" fillId="0" borderId="0" xfId="0" applyNumberFormat="1" applyFont="1" applyAlignment="1">
      <alignment horizontal="center" vertical="center" wrapText="1"/>
    </xf>
    <xf numFmtId="0" fontId="507" fillId="0" borderId="0" xfId="0" applyFont="1" applyAlignment="1">
      <alignment horizontal="center" vertical="center" wrapText="1"/>
    </xf>
    <xf numFmtId="4" fontId="508" fillId="0" borderId="0" xfId="0" applyNumberFormat="1" applyFont="1" applyAlignment="1">
      <alignment horizontal="center" vertical="center"/>
    </xf>
    <xf numFmtId="164" fontId="509" fillId="0" borderId="0" xfId="0" applyNumberFormat="1" applyFont="1" applyAlignment="1">
      <alignment horizontal="center" vertical="center"/>
    </xf>
    <xf numFmtId="164" fontId="510" fillId="0" borderId="0" xfId="0" applyNumberFormat="1" applyFont="1" applyAlignment="1">
      <alignment horizontal="center" vertical="center"/>
    </xf>
    <xf numFmtId="165" fontId="511" fillId="0" borderId="0" xfId="0" applyNumberFormat="1" applyFont="1" applyAlignment="1">
      <alignment horizontal="center" vertical="center"/>
    </xf>
    <xf numFmtId="164" fontId="512" fillId="0" borderId="0" xfId="0" applyNumberFormat="1" applyFont="1" applyAlignment="1">
      <alignment horizontal="center" vertical="center"/>
    </xf>
    <xf numFmtId="164" fontId="513" fillId="0" borderId="0" xfId="0" applyNumberFormat="1" applyFont="1" applyAlignment="1">
      <alignment horizontal="center" vertical="center" wrapText="1"/>
    </xf>
    <xf numFmtId="0" fontId="524" fillId="0" borderId="0" xfId="0" applyFont="1" applyAlignment="1">
      <alignment horizontal="center" vertical="center" wrapText="1"/>
    </xf>
    <xf numFmtId="4" fontId="525" fillId="0" borderId="0" xfId="0" applyNumberFormat="1" applyFont="1" applyAlignment="1">
      <alignment horizontal="center" vertical="center"/>
    </xf>
    <xf numFmtId="164" fontId="526" fillId="0" borderId="0" xfId="0" applyNumberFormat="1" applyFont="1" applyAlignment="1">
      <alignment horizontal="center" vertical="center"/>
    </xf>
    <xf numFmtId="164" fontId="527" fillId="0" borderId="0" xfId="0" applyNumberFormat="1" applyFont="1" applyAlignment="1">
      <alignment horizontal="center" vertical="center"/>
    </xf>
    <xf numFmtId="165" fontId="528" fillId="0" borderId="0" xfId="0" applyNumberFormat="1" applyFont="1" applyAlignment="1">
      <alignment horizontal="center" vertical="center"/>
    </xf>
    <xf numFmtId="164" fontId="529" fillId="0" borderId="0" xfId="0" applyNumberFormat="1" applyFont="1" applyAlignment="1">
      <alignment horizontal="center" vertical="center"/>
    </xf>
    <xf numFmtId="164" fontId="530" fillId="0" borderId="0" xfId="0" applyNumberFormat="1" applyFont="1" applyAlignment="1">
      <alignment horizontal="center" vertical="center" wrapText="1"/>
    </xf>
    <xf numFmtId="0" fontId="542" fillId="0" borderId="0" xfId="0" applyFont="1" applyAlignment="1">
      <alignment horizontal="center" vertical="center" wrapText="1"/>
    </xf>
    <xf numFmtId="4" fontId="543" fillId="0" borderId="0" xfId="0" applyNumberFormat="1" applyFont="1" applyAlignment="1">
      <alignment horizontal="center" vertical="center"/>
    </xf>
    <xf numFmtId="164" fontId="544" fillId="0" borderId="0" xfId="0" applyNumberFormat="1" applyFont="1" applyAlignment="1">
      <alignment horizontal="center" vertical="center"/>
    </xf>
    <xf numFmtId="164" fontId="545" fillId="0" borderId="0" xfId="0" applyNumberFormat="1" applyFont="1" applyAlignment="1">
      <alignment horizontal="center" vertical="center"/>
    </xf>
    <xf numFmtId="165" fontId="546" fillId="0" borderId="0" xfId="0" applyNumberFormat="1" applyFont="1" applyAlignment="1">
      <alignment horizontal="center" vertical="center"/>
    </xf>
    <xf numFmtId="164" fontId="547" fillId="0" borderId="0" xfId="0" applyNumberFormat="1" applyFont="1" applyAlignment="1">
      <alignment horizontal="center" vertical="center"/>
    </xf>
    <xf numFmtId="164" fontId="548" fillId="0" borderId="0" xfId="0" applyNumberFormat="1" applyFont="1" applyAlignment="1">
      <alignment horizontal="center" vertical="center" wrapText="1"/>
    </xf>
    <xf numFmtId="0" fontId="559" fillId="0" borderId="0" xfId="0" applyFont="1" applyAlignment="1">
      <alignment horizontal="center" vertical="center" wrapText="1"/>
    </xf>
    <xf numFmtId="4" fontId="560" fillId="0" borderId="0" xfId="0" applyNumberFormat="1" applyFont="1" applyAlignment="1">
      <alignment horizontal="center" vertical="center"/>
    </xf>
    <xf numFmtId="164" fontId="561" fillId="0" borderId="0" xfId="0" applyNumberFormat="1" applyFont="1" applyAlignment="1">
      <alignment horizontal="center" vertical="center"/>
    </xf>
    <xf numFmtId="164" fontId="562" fillId="0" borderId="0" xfId="0" applyNumberFormat="1" applyFont="1" applyAlignment="1">
      <alignment horizontal="center" vertical="center"/>
    </xf>
    <xf numFmtId="165" fontId="563" fillId="0" borderId="0" xfId="0" applyNumberFormat="1" applyFont="1" applyAlignment="1">
      <alignment horizontal="center" vertical="center"/>
    </xf>
    <xf numFmtId="164" fontId="564" fillId="0" borderId="0" xfId="0" applyNumberFormat="1" applyFont="1" applyAlignment="1">
      <alignment horizontal="center" vertical="center"/>
    </xf>
    <xf numFmtId="164" fontId="565" fillId="0" borderId="0" xfId="0" applyNumberFormat="1" applyFont="1" applyAlignment="1">
      <alignment horizontal="center" vertical="center" wrapText="1"/>
    </xf>
    <xf numFmtId="0" fontId="576" fillId="0" borderId="0" xfId="0" applyFont="1" applyAlignment="1">
      <alignment horizontal="center" vertical="center" wrapText="1"/>
    </xf>
    <xf numFmtId="4" fontId="577" fillId="0" borderId="0" xfId="0" applyNumberFormat="1" applyFont="1" applyAlignment="1">
      <alignment horizontal="center" vertical="center"/>
    </xf>
    <xf numFmtId="164" fontId="578" fillId="0" borderId="0" xfId="0" applyNumberFormat="1" applyFont="1" applyAlignment="1">
      <alignment horizontal="center" vertical="center"/>
    </xf>
    <xf numFmtId="164" fontId="579" fillId="0" borderId="0" xfId="0" applyNumberFormat="1" applyFont="1" applyAlignment="1">
      <alignment horizontal="center" vertical="center"/>
    </xf>
    <xf numFmtId="165" fontId="580" fillId="0" borderId="0" xfId="0" applyNumberFormat="1" applyFont="1" applyAlignment="1">
      <alignment horizontal="center" vertical="center"/>
    </xf>
    <xf numFmtId="164" fontId="581" fillId="0" borderId="0" xfId="0" applyNumberFormat="1" applyFont="1" applyAlignment="1">
      <alignment horizontal="center" vertical="center"/>
    </xf>
    <xf numFmtId="164" fontId="582" fillId="0" borderId="0" xfId="0" applyNumberFormat="1" applyFont="1" applyAlignment="1">
      <alignment horizontal="center" vertical="center" wrapText="1"/>
    </xf>
    <xf numFmtId="0" fontId="594" fillId="0" borderId="0" xfId="0" applyFont="1" applyAlignment="1">
      <alignment horizontal="center" vertical="center" wrapText="1"/>
    </xf>
    <xf numFmtId="4" fontId="595" fillId="0" borderId="0" xfId="0" applyNumberFormat="1" applyFont="1" applyAlignment="1">
      <alignment horizontal="center" vertical="center"/>
    </xf>
    <xf numFmtId="164" fontId="596" fillId="0" borderId="0" xfId="0" applyNumberFormat="1" applyFont="1" applyAlignment="1">
      <alignment horizontal="center" vertical="center"/>
    </xf>
    <xf numFmtId="164" fontId="597" fillId="0" borderId="0" xfId="0" applyNumberFormat="1" applyFont="1" applyAlignment="1">
      <alignment horizontal="center" vertical="center"/>
    </xf>
    <xf numFmtId="165" fontId="598" fillId="0" borderId="0" xfId="0" applyNumberFormat="1" applyFont="1" applyAlignment="1">
      <alignment horizontal="center" vertical="center"/>
    </xf>
    <xf numFmtId="164" fontId="599" fillId="0" borderId="0" xfId="0" applyNumberFormat="1" applyFont="1" applyAlignment="1">
      <alignment horizontal="center" vertical="center"/>
    </xf>
    <xf numFmtId="164" fontId="600" fillId="0" borderId="0" xfId="0" applyNumberFormat="1" applyFont="1" applyAlignment="1">
      <alignment horizontal="center" vertical="center" wrapText="1"/>
    </xf>
    <xf numFmtId="0" fontId="611" fillId="0" borderId="0" xfId="0" applyFont="1" applyAlignment="1">
      <alignment horizontal="center" vertical="center" wrapText="1"/>
    </xf>
    <xf numFmtId="4" fontId="612" fillId="0" borderId="0" xfId="0" applyNumberFormat="1" applyFont="1" applyAlignment="1">
      <alignment horizontal="center" vertical="center"/>
    </xf>
    <xf numFmtId="164" fontId="613" fillId="0" borderId="0" xfId="0" applyNumberFormat="1" applyFont="1" applyAlignment="1">
      <alignment horizontal="center" vertical="center"/>
    </xf>
    <xf numFmtId="164" fontId="614" fillId="0" borderId="0" xfId="0" applyNumberFormat="1" applyFont="1" applyAlignment="1">
      <alignment horizontal="center" vertical="center"/>
    </xf>
    <xf numFmtId="165" fontId="615" fillId="0" borderId="0" xfId="0" applyNumberFormat="1" applyFont="1" applyAlignment="1">
      <alignment horizontal="center" vertical="center"/>
    </xf>
    <xf numFmtId="164" fontId="616" fillId="0" borderId="0" xfId="0" applyNumberFormat="1" applyFont="1" applyAlignment="1">
      <alignment horizontal="center" vertical="center"/>
    </xf>
    <xf numFmtId="164" fontId="617" fillId="0" borderId="0" xfId="0" applyNumberFormat="1" applyFont="1" applyAlignment="1">
      <alignment horizontal="center" vertical="center" wrapText="1"/>
    </xf>
    <xf numFmtId="0" fontId="628" fillId="0" borderId="0" xfId="0" applyFont="1" applyAlignment="1">
      <alignment horizontal="center" vertical="center" wrapText="1"/>
    </xf>
    <xf numFmtId="4" fontId="629" fillId="0" borderId="0" xfId="0" applyNumberFormat="1" applyFont="1" applyAlignment="1">
      <alignment horizontal="center" vertical="center"/>
    </xf>
    <xf numFmtId="164" fontId="630" fillId="0" borderId="0" xfId="0" applyNumberFormat="1" applyFont="1" applyAlignment="1">
      <alignment horizontal="center" vertical="center"/>
    </xf>
    <xf numFmtId="164" fontId="631" fillId="0" borderId="0" xfId="0" applyNumberFormat="1" applyFont="1" applyAlignment="1">
      <alignment horizontal="center" vertical="center"/>
    </xf>
    <xf numFmtId="165" fontId="632" fillId="0" borderId="0" xfId="0" applyNumberFormat="1" applyFont="1" applyAlignment="1">
      <alignment horizontal="center" vertical="center"/>
    </xf>
    <xf numFmtId="164" fontId="633" fillId="0" borderId="0" xfId="0" applyNumberFormat="1" applyFont="1" applyAlignment="1">
      <alignment horizontal="center" vertical="center"/>
    </xf>
    <xf numFmtId="164" fontId="634" fillId="0" borderId="0" xfId="0" applyNumberFormat="1" applyFont="1" applyAlignment="1">
      <alignment horizontal="center" vertical="center" wrapText="1"/>
    </xf>
    <xf numFmtId="0" fontId="645" fillId="0" borderId="0" xfId="0" applyFont="1" applyAlignment="1">
      <alignment horizontal="center" vertical="center" wrapText="1"/>
    </xf>
    <xf numFmtId="4" fontId="646" fillId="0" borderId="0" xfId="0" applyNumberFormat="1" applyFont="1" applyAlignment="1">
      <alignment horizontal="center" vertical="center"/>
    </xf>
    <xf numFmtId="164" fontId="647" fillId="0" borderId="0" xfId="0" applyNumberFormat="1" applyFont="1" applyAlignment="1">
      <alignment horizontal="center" vertical="center"/>
    </xf>
    <xf numFmtId="164" fontId="648" fillId="0" borderId="0" xfId="0" applyNumberFormat="1" applyFont="1" applyAlignment="1">
      <alignment horizontal="center" vertical="center"/>
    </xf>
    <xf numFmtId="165" fontId="649" fillId="0" borderId="0" xfId="0" applyNumberFormat="1" applyFont="1" applyAlignment="1">
      <alignment horizontal="center" vertical="center"/>
    </xf>
    <xf numFmtId="164" fontId="650" fillId="0" borderId="0" xfId="0" applyNumberFormat="1" applyFont="1" applyAlignment="1">
      <alignment horizontal="center" vertical="center"/>
    </xf>
    <xf numFmtId="164" fontId="651" fillId="0" borderId="0" xfId="0" applyNumberFormat="1" applyFont="1" applyAlignment="1">
      <alignment horizontal="center" vertical="center" wrapText="1"/>
    </xf>
    <xf numFmtId="0" fontId="662" fillId="0" borderId="0" xfId="0" applyFont="1" applyAlignment="1">
      <alignment horizontal="center" vertical="center" wrapText="1"/>
    </xf>
    <xf numFmtId="4" fontId="663" fillId="0" borderId="0" xfId="0" applyNumberFormat="1" applyFont="1" applyAlignment="1">
      <alignment horizontal="center" vertical="center"/>
    </xf>
    <xf numFmtId="164" fontId="664" fillId="0" borderId="0" xfId="0" applyNumberFormat="1" applyFont="1" applyAlignment="1">
      <alignment horizontal="center" vertical="center"/>
    </xf>
    <xf numFmtId="164" fontId="665" fillId="0" borderId="0" xfId="0" applyNumberFormat="1" applyFont="1" applyAlignment="1">
      <alignment horizontal="center" vertical="center"/>
    </xf>
    <xf numFmtId="165" fontId="666" fillId="0" borderId="0" xfId="0" applyNumberFormat="1" applyFont="1" applyAlignment="1">
      <alignment horizontal="center" vertical="center"/>
    </xf>
    <xf numFmtId="164" fontId="667" fillId="0" borderId="0" xfId="0" applyNumberFormat="1" applyFont="1" applyAlignment="1">
      <alignment horizontal="center" vertical="center"/>
    </xf>
    <xf numFmtId="164" fontId="668" fillId="0" borderId="0" xfId="0" applyNumberFormat="1" applyFont="1" applyAlignment="1">
      <alignment horizontal="center" vertical="center" wrapText="1"/>
    </xf>
    <xf numFmtId="0" fontId="680" fillId="0" borderId="0" xfId="0" applyFont="1" applyAlignment="1">
      <alignment horizontal="center" vertical="center" wrapText="1"/>
    </xf>
    <xf numFmtId="4" fontId="681" fillId="0" borderId="0" xfId="0" applyNumberFormat="1" applyFont="1" applyAlignment="1">
      <alignment horizontal="center" vertical="center"/>
    </xf>
    <xf numFmtId="164" fontId="682" fillId="0" borderId="0" xfId="0" applyNumberFormat="1" applyFont="1" applyAlignment="1">
      <alignment horizontal="center" vertical="center"/>
    </xf>
    <xf numFmtId="164" fontId="683" fillId="0" borderId="0" xfId="0" applyNumberFormat="1" applyFont="1" applyAlignment="1">
      <alignment horizontal="center" vertical="center"/>
    </xf>
    <xf numFmtId="165" fontId="684" fillId="0" borderId="0" xfId="0" applyNumberFormat="1" applyFont="1" applyAlignment="1">
      <alignment horizontal="center" vertical="center"/>
    </xf>
    <xf numFmtId="164" fontId="685" fillId="0" borderId="0" xfId="0" applyNumberFormat="1" applyFont="1" applyAlignment="1">
      <alignment horizontal="center" vertical="center"/>
    </xf>
    <xf numFmtId="164" fontId="686" fillId="0" borderId="0" xfId="0" applyNumberFormat="1" applyFont="1" applyAlignment="1">
      <alignment horizontal="center" vertical="center" wrapText="1"/>
    </xf>
    <xf numFmtId="0" fontId="697" fillId="0" borderId="0" xfId="0" applyFont="1" applyAlignment="1">
      <alignment horizontal="center" vertical="center" wrapText="1"/>
    </xf>
    <xf numFmtId="4" fontId="698" fillId="0" borderId="0" xfId="0" applyNumberFormat="1" applyFont="1" applyAlignment="1">
      <alignment horizontal="center" vertical="center"/>
    </xf>
    <xf numFmtId="164" fontId="699" fillId="0" borderId="0" xfId="0" applyNumberFormat="1" applyFont="1" applyAlignment="1">
      <alignment horizontal="center" vertical="center"/>
    </xf>
    <xf numFmtId="164" fontId="700" fillId="0" borderId="0" xfId="0" applyNumberFormat="1" applyFont="1" applyAlignment="1">
      <alignment horizontal="center" vertical="center"/>
    </xf>
    <xf numFmtId="165" fontId="701" fillId="0" borderId="0" xfId="0" applyNumberFormat="1" applyFont="1" applyAlignment="1">
      <alignment horizontal="center" vertical="center"/>
    </xf>
    <xf numFmtId="164" fontId="702" fillId="0" borderId="0" xfId="0" applyNumberFormat="1" applyFont="1" applyAlignment="1">
      <alignment horizontal="center" vertical="center"/>
    </xf>
    <xf numFmtId="164" fontId="703" fillId="0" borderId="0" xfId="0" applyNumberFormat="1" applyFont="1" applyAlignment="1">
      <alignment horizontal="center" vertical="center" wrapText="1"/>
    </xf>
    <xf numFmtId="0" fontId="714" fillId="0" borderId="0" xfId="0" applyFont="1" applyAlignment="1">
      <alignment horizontal="center" vertical="center" wrapText="1"/>
    </xf>
    <xf numFmtId="4" fontId="715" fillId="0" borderId="0" xfId="0" applyNumberFormat="1" applyFont="1" applyAlignment="1">
      <alignment horizontal="center" vertical="center"/>
    </xf>
    <xf numFmtId="164" fontId="716" fillId="0" borderId="0" xfId="0" applyNumberFormat="1" applyFont="1" applyAlignment="1">
      <alignment horizontal="center" vertical="center"/>
    </xf>
    <xf numFmtId="164" fontId="717" fillId="0" borderId="0" xfId="0" applyNumberFormat="1" applyFont="1" applyAlignment="1">
      <alignment horizontal="center" vertical="center"/>
    </xf>
    <xf numFmtId="165" fontId="718" fillId="0" borderId="0" xfId="0" applyNumberFormat="1" applyFont="1" applyAlignment="1">
      <alignment horizontal="center" vertical="center"/>
    </xf>
    <xf numFmtId="164" fontId="719" fillId="0" borderId="0" xfId="0" applyNumberFormat="1" applyFont="1" applyAlignment="1">
      <alignment horizontal="center" vertical="center"/>
    </xf>
    <xf numFmtId="164" fontId="720" fillId="0" borderId="0" xfId="0" applyNumberFormat="1" applyFont="1" applyAlignment="1">
      <alignment horizontal="center" vertical="center" wrapText="1"/>
    </xf>
    <xf numFmtId="0" fontId="731" fillId="0" borderId="0" xfId="0" applyFont="1" applyAlignment="1">
      <alignment horizontal="center" vertical="center" wrapText="1"/>
    </xf>
    <xf numFmtId="4" fontId="732" fillId="0" borderId="0" xfId="0" applyNumberFormat="1" applyFont="1" applyAlignment="1">
      <alignment horizontal="center" vertical="center"/>
    </xf>
    <xf numFmtId="164" fontId="733" fillId="0" borderId="0" xfId="0" applyNumberFormat="1" applyFont="1" applyAlignment="1">
      <alignment horizontal="center" vertical="center"/>
    </xf>
    <xf numFmtId="164" fontId="734" fillId="0" borderId="0" xfId="0" applyNumberFormat="1" applyFont="1" applyAlignment="1">
      <alignment horizontal="center" vertical="center"/>
    </xf>
    <xf numFmtId="165" fontId="735" fillId="0" borderId="0" xfId="0" applyNumberFormat="1" applyFont="1" applyAlignment="1">
      <alignment horizontal="center" vertical="center"/>
    </xf>
    <xf numFmtId="164" fontId="736" fillId="0" borderId="0" xfId="0" applyNumberFormat="1" applyFont="1" applyAlignment="1">
      <alignment horizontal="center" vertical="center"/>
    </xf>
    <xf numFmtId="164" fontId="737" fillId="0" borderId="0" xfId="0" applyNumberFormat="1" applyFont="1" applyAlignment="1">
      <alignment horizontal="center" vertical="center" wrapText="1"/>
    </xf>
    <xf numFmtId="0" fontId="748" fillId="0" borderId="0" xfId="0" applyFont="1" applyAlignment="1">
      <alignment horizontal="center" vertical="center" wrapText="1"/>
    </xf>
    <xf numFmtId="4" fontId="749" fillId="0" borderId="0" xfId="0" applyNumberFormat="1" applyFont="1" applyAlignment="1">
      <alignment horizontal="center" vertical="center"/>
    </xf>
    <xf numFmtId="164" fontId="750" fillId="0" borderId="0" xfId="0" applyNumberFormat="1" applyFont="1" applyAlignment="1">
      <alignment horizontal="center" vertical="center"/>
    </xf>
    <xf numFmtId="164" fontId="751" fillId="0" borderId="0" xfId="0" applyNumberFormat="1" applyFont="1" applyAlignment="1">
      <alignment horizontal="center" vertical="center"/>
    </xf>
    <xf numFmtId="165" fontId="752" fillId="0" borderId="0" xfId="0" applyNumberFormat="1" applyFont="1" applyAlignment="1">
      <alignment horizontal="center" vertical="center"/>
    </xf>
    <xf numFmtId="164" fontId="753" fillId="0" borderId="0" xfId="0" applyNumberFormat="1" applyFont="1" applyAlignment="1">
      <alignment horizontal="center" vertical="center"/>
    </xf>
    <xf numFmtId="164" fontId="754" fillId="0" borderId="0" xfId="0" applyNumberFormat="1" applyFont="1" applyAlignment="1">
      <alignment horizontal="center" vertical="center" wrapText="1"/>
    </xf>
    <xf numFmtId="0" fontId="765" fillId="0" borderId="0" xfId="0" applyFont="1" applyAlignment="1">
      <alignment horizontal="center" vertical="center" wrapText="1"/>
    </xf>
    <xf numFmtId="4" fontId="766" fillId="0" borderId="0" xfId="0" applyNumberFormat="1" applyFont="1" applyAlignment="1">
      <alignment horizontal="center" vertical="center"/>
    </xf>
    <xf numFmtId="164" fontId="767" fillId="0" borderId="0" xfId="0" applyNumberFormat="1" applyFont="1" applyAlignment="1">
      <alignment horizontal="center" vertical="center"/>
    </xf>
    <xf numFmtId="164" fontId="768" fillId="0" borderId="0" xfId="0" applyNumberFormat="1" applyFont="1" applyAlignment="1">
      <alignment horizontal="center" vertical="center"/>
    </xf>
    <xf numFmtId="165" fontId="769" fillId="0" borderId="0" xfId="0" applyNumberFormat="1" applyFont="1" applyAlignment="1">
      <alignment horizontal="center" vertical="center"/>
    </xf>
    <xf numFmtId="164" fontId="770" fillId="0" borderId="0" xfId="0" applyNumberFormat="1" applyFont="1" applyAlignment="1">
      <alignment horizontal="center" vertical="center"/>
    </xf>
    <xf numFmtId="164" fontId="771" fillId="0" borderId="0" xfId="0" applyNumberFormat="1" applyFont="1" applyAlignment="1">
      <alignment horizontal="center" vertical="center" wrapText="1"/>
    </xf>
    <xf numFmtId="0" fontId="783" fillId="0" borderId="0" xfId="0" applyFont="1" applyAlignment="1">
      <alignment horizontal="center" vertical="center" wrapText="1"/>
    </xf>
    <xf numFmtId="4" fontId="784" fillId="0" borderId="0" xfId="0" applyNumberFormat="1" applyFont="1" applyAlignment="1">
      <alignment horizontal="center" vertical="center"/>
    </xf>
    <xf numFmtId="164" fontId="785" fillId="0" borderId="0" xfId="0" applyNumberFormat="1" applyFont="1" applyAlignment="1">
      <alignment horizontal="center" vertical="center"/>
    </xf>
    <xf numFmtId="164" fontId="786" fillId="0" borderId="0" xfId="0" applyNumberFormat="1" applyFont="1" applyAlignment="1">
      <alignment horizontal="center" vertical="center"/>
    </xf>
    <xf numFmtId="165" fontId="787" fillId="0" borderId="0" xfId="0" applyNumberFormat="1" applyFont="1" applyAlignment="1">
      <alignment horizontal="center" vertical="center"/>
    </xf>
    <xf numFmtId="164" fontId="788" fillId="0" borderId="0" xfId="0" applyNumberFormat="1" applyFont="1" applyAlignment="1">
      <alignment horizontal="center" vertical="center"/>
    </xf>
    <xf numFmtId="164" fontId="789" fillId="0" borderId="0" xfId="0" applyNumberFormat="1" applyFont="1" applyAlignment="1">
      <alignment horizontal="center" vertical="center" wrapText="1"/>
    </xf>
    <xf numFmtId="0" fontId="800" fillId="0" borderId="0" xfId="0" applyFont="1" applyAlignment="1">
      <alignment horizontal="center" vertical="center" wrapText="1"/>
    </xf>
    <xf numFmtId="4" fontId="801" fillId="0" borderId="0" xfId="0" applyNumberFormat="1" applyFont="1" applyAlignment="1">
      <alignment horizontal="center" vertical="center"/>
    </xf>
    <xf numFmtId="164" fontId="802" fillId="0" borderId="0" xfId="0" applyNumberFormat="1" applyFont="1" applyAlignment="1">
      <alignment horizontal="center" vertical="center"/>
    </xf>
    <xf numFmtId="164" fontId="803" fillId="0" borderId="0" xfId="0" applyNumberFormat="1" applyFont="1" applyAlignment="1">
      <alignment horizontal="center" vertical="center"/>
    </xf>
    <xf numFmtId="165" fontId="804" fillId="0" borderId="0" xfId="0" applyNumberFormat="1" applyFont="1" applyAlignment="1">
      <alignment horizontal="center" vertical="center"/>
    </xf>
    <xf numFmtId="164" fontId="805" fillId="0" borderId="0" xfId="0" applyNumberFormat="1" applyFont="1" applyAlignment="1">
      <alignment horizontal="center" vertical="center"/>
    </xf>
    <xf numFmtId="164" fontId="806" fillId="0" borderId="0" xfId="0" applyNumberFormat="1" applyFont="1" applyAlignment="1">
      <alignment horizontal="center" vertical="center" wrapText="1"/>
    </xf>
    <xf numFmtId="0" fontId="817" fillId="0" borderId="0" xfId="0" applyFont="1" applyAlignment="1">
      <alignment horizontal="center" vertical="center" wrapText="1"/>
    </xf>
    <xf numFmtId="4" fontId="818" fillId="0" borderId="0" xfId="0" applyNumberFormat="1" applyFont="1" applyAlignment="1">
      <alignment horizontal="center" vertical="center"/>
    </xf>
    <xf numFmtId="164" fontId="819" fillId="0" borderId="0" xfId="0" applyNumberFormat="1" applyFont="1" applyAlignment="1">
      <alignment horizontal="center" vertical="center"/>
    </xf>
    <xf numFmtId="164" fontId="820" fillId="0" borderId="0" xfId="0" applyNumberFormat="1" applyFont="1" applyAlignment="1">
      <alignment horizontal="center" vertical="center"/>
    </xf>
    <xf numFmtId="165" fontId="821" fillId="0" borderId="0" xfId="0" applyNumberFormat="1" applyFont="1" applyAlignment="1">
      <alignment horizontal="center" vertical="center"/>
    </xf>
    <xf numFmtId="164" fontId="822" fillId="0" borderId="0" xfId="0" applyNumberFormat="1" applyFont="1" applyAlignment="1">
      <alignment horizontal="center" vertical="center"/>
    </xf>
    <xf numFmtId="164" fontId="823" fillId="0" borderId="0" xfId="0" applyNumberFormat="1" applyFont="1" applyAlignment="1">
      <alignment horizontal="center" vertical="center" wrapText="1"/>
    </xf>
    <xf numFmtId="0" fontId="834" fillId="0" borderId="0" xfId="0" applyFont="1" applyAlignment="1">
      <alignment horizontal="center" vertical="center" wrapText="1"/>
    </xf>
    <xf numFmtId="4" fontId="835" fillId="0" borderId="0" xfId="0" applyNumberFormat="1" applyFont="1" applyAlignment="1">
      <alignment horizontal="center" vertical="center"/>
    </xf>
    <xf numFmtId="164" fontId="836" fillId="0" borderId="0" xfId="0" applyNumberFormat="1" applyFont="1" applyAlignment="1">
      <alignment horizontal="center" vertical="center"/>
    </xf>
    <xf numFmtId="164" fontId="837" fillId="0" borderId="0" xfId="0" applyNumberFormat="1" applyFont="1" applyAlignment="1">
      <alignment horizontal="center" vertical="center"/>
    </xf>
    <xf numFmtId="165" fontId="838" fillId="0" borderId="0" xfId="0" applyNumberFormat="1" applyFont="1" applyAlignment="1">
      <alignment horizontal="center" vertical="center"/>
    </xf>
    <xf numFmtId="164" fontId="839" fillId="0" borderId="0" xfId="0" applyNumberFormat="1" applyFont="1" applyAlignment="1">
      <alignment horizontal="center" vertical="center"/>
    </xf>
    <xf numFmtId="164" fontId="840" fillId="0" borderId="0" xfId="0" applyNumberFormat="1" applyFont="1" applyAlignment="1">
      <alignment horizontal="center" vertical="center" wrapText="1"/>
    </xf>
    <xf numFmtId="0" fontId="851" fillId="0" borderId="0" xfId="0" applyFont="1" applyAlignment="1">
      <alignment horizontal="center" vertical="center" wrapText="1"/>
    </xf>
    <xf numFmtId="4" fontId="852" fillId="0" borderId="0" xfId="0" applyNumberFormat="1" applyFont="1" applyAlignment="1">
      <alignment horizontal="center" vertical="center"/>
    </xf>
    <xf numFmtId="164" fontId="853" fillId="0" borderId="0" xfId="0" applyNumberFormat="1" applyFont="1" applyAlignment="1">
      <alignment horizontal="center" vertical="center"/>
    </xf>
    <xf numFmtId="164" fontId="854" fillId="0" borderId="0" xfId="0" applyNumberFormat="1" applyFont="1" applyAlignment="1">
      <alignment horizontal="center" vertical="center"/>
    </xf>
    <xf numFmtId="165" fontId="855" fillId="0" borderId="0" xfId="0" applyNumberFormat="1" applyFont="1" applyAlignment="1">
      <alignment horizontal="center" vertical="center"/>
    </xf>
    <xf numFmtId="164" fontId="856" fillId="0" borderId="0" xfId="0" applyNumberFormat="1" applyFont="1" applyAlignment="1">
      <alignment horizontal="center" vertical="center"/>
    </xf>
    <xf numFmtId="164" fontId="857" fillId="0" borderId="0" xfId="0" applyNumberFormat="1" applyFont="1" applyAlignment="1">
      <alignment horizontal="center" vertical="center" wrapText="1"/>
    </xf>
    <xf numFmtId="0" fontId="868" fillId="0" borderId="0" xfId="0" applyFont="1" applyAlignment="1">
      <alignment horizontal="center" vertical="center" wrapText="1"/>
    </xf>
    <xf numFmtId="4" fontId="869" fillId="0" borderId="0" xfId="0" applyNumberFormat="1" applyFont="1" applyAlignment="1">
      <alignment horizontal="center" vertical="center"/>
    </xf>
    <xf numFmtId="164" fontId="870" fillId="0" borderId="0" xfId="0" applyNumberFormat="1" applyFont="1" applyAlignment="1">
      <alignment horizontal="center" vertical="center"/>
    </xf>
    <xf numFmtId="164" fontId="871" fillId="0" borderId="0" xfId="0" applyNumberFormat="1" applyFont="1" applyAlignment="1">
      <alignment horizontal="center" vertical="center"/>
    </xf>
    <xf numFmtId="165" fontId="872" fillId="0" borderId="0" xfId="0" applyNumberFormat="1" applyFont="1" applyAlignment="1">
      <alignment horizontal="center" vertical="center"/>
    </xf>
    <xf numFmtId="164" fontId="873" fillId="0" borderId="0" xfId="0" applyNumberFormat="1" applyFont="1" applyAlignment="1">
      <alignment horizontal="center" vertical="center"/>
    </xf>
    <xf numFmtId="164" fontId="874" fillId="0" borderId="0" xfId="0" applyNumberFormat="1" applyFont="1" applyAlignment="1">
      <alignment horizontal="center" vertical="center" wrapText="1"/>
    </xf>
    <xf numFmtId="0" fontId="885" fillId="0" borderId="0" xfId="0" applyFont="1" applyAlignment="1">
      <alignment horizontal="center" vertical="center" wrapText="1"/>
    </xf>
    <xf numFmtId="4" fontId="886" fillId="0" borderId="0" xfId="0" applyNumberFormat="1" applyFont="1" applyAlignment="1">
      <alignment horizontal="center" vertical="center"/>
    </xf>
    <xf numFmtId="164" fontId="887" fillId="0" borderId="0" xfId="0" applyNumberFormat="1" applyFont="1" applyAlignment="1">
      <alignment horizontal="center" vertical="center"/>
    </xf>
    <xf numFmtId="164" fontId="888" fillId="0" borderId="0" xfId="0" applyNumberFormat="1" applyFont="1" applyAlignment="1">
      <alignment horizontal="center" vertical="center"/>
    </xf>
    <xf numFmtId="165" fontId="889" fillId="0" borderId="0" xfId="0" applyNumberFormat="1" applyFont="1" applyAlignment="1">
      <alignment horizontal="center" vertical="center"/>
    </xf>
    <xf numFmtId="164" fontId="890" fillId="0" borderId="0" xfId="0" applyNumberFormat="1" applyFont="1" applyAlignment="1">
      <alignment horizontal="center" vertical="center"/>
    </xf>
    <xf numFmtId="164" fontId="891" fillId="0" borderId="0" xfId="0" applyNumberFormat="1" applyFont="1" applyAlignment="1">
      <alignment horizontal="center" vertical="center" wrapText="1"/>
    </xf>
    <xf numFmtId="0" fontId="902" fillId="0" borderId="0" xfId="0" applyFont="1" applyAlignment="1">
      <alignment horizontal="center" vertical="center" wrapText="1"/>
    </xf>
    <xf numFmtId="4" fontId="903" fillId="0" borderId="0" xfId="0" applyNumberFormat="1" applyFont="1" applyAlignment="1">
      <alignment horizontal="center" vertical="center"/>
    </xf>
    <xf numFmtId="164" fontId="904" fillId="0" borderId="0" xfId="0" applyNumberFormat="1" applyFont="1" applyAlignment="1">
      <alignment horizontal="center" vertical="center"/>
    </xf>
    <xf numFmtId="164" fontId="905" fillId="0" borderId="0" xfId="0" applyNumberFormat="1" applyFont="1" applyAlignment="1">
      <alignment horizontal="center" vertical="center"/>
    </xf>
    <xf numFmtId="165" fontId="906" fillId="0" borderId="0" xfId="0" applyNumberFormat="1" applyFont="1" applyAlignment="1">
      <alignment horizontal="center" vertical="center"/>
    </xf>
    <xf numFmtId="164" fontId="907" fillId="0" borderId="0" xfId="0" applyNumberFormat="1" applyFont="1" applyAlignment="1">
      <alignment horizontal="center" vertical="center"/>
    </xf>
    <xf numFmtId="164" fontId="908" fillId="0" borderId="0" xfId="0" applyNumberFormat="1" applyFont="1" applyAlignment="1">
      <alignment horizontal="center" vertical="center" wrapText="1"/>
    </xf>
    <xf numFmtId="0" fontId="919" fillId="0" borderId="0" xfId="0" applyFont="1" applyAlignment="1">
      <alignment horizontal="center" vertical="center" wrapText="1"/>
    </xf>
    <xf numFmtId="4" fontId="920" fillId="0" borderId="0" xfId="0" applyNumberFormat="1" applyFont="1" applyAlignment="1">
      <alignment horizontal="center" vertical="center"/>
    </xf>
    <xf numFmtId="164" fontId="921" fillId="0" borderId="0" xfId="0" applyNumberFormat="1" applyFont="1" applyAlignment="1">
      <alignment horizontal="center" vertical="center"/>
    </xf>
    <xf numFmtId="164" fontId="922" fillId="0" borderId="0" xfId="0" applyNumberFormat="1" applyFont="1" applyAlignment="1">
      <alignment horizontal="center" vertical="center"/>
    </xf>
    <xf numFmtId="165" fontId="923" fillId="0" borderId="0" xfId="0" applyNumberFormat="1" applyFont="1" applyAlignment="1">
      <alignment horizontal="center" vertical="center"/>
    </xf>
    <xf numFmtId="164" fontId="924" fillId="0" borderId="0" xfId="0" applyNumberFormat="1" applyFont="1" applyAlignment="1">
      <alignment horizontal="center" vertical="center"/>
    </xf>
    <xf numFmtId="164" fontId="925" fillId="0" borderId="0" xfId="0" applyNumberFormat="1" applyFont="1" applyAlignment="1">
      <alignment horizontal="center" vertical="center" wrapText="1"/>
    </xf>
    <xf numFmtId="0" fontId="936" fillId="0" borderId="0" xfId="0" applyFont="1" applyAlignment="1">
      <alignment horizontal="center" vertical="center" wrapText="1"/>
    </xf>
    <xf numFmtId="4" fontId="937" fillId="0" borderId="0" xfId="0" applyNumberFormat="1" applyFont="1" applyAlignment="1">
      <alignment horizontal="center" vertical="center"/>
    </xf>
    <xf numFmtId="164" fontId="938" fillId="0" borderId="0" xfId="0" applyNumberFormat="1" applyFont="1" applyAlignment="1">
      <alignment horizontal="center" vertical="center"/>
    </xf>
    <xf numFmtId="164" fontId="939" fillId="0" borderId="0" xfId="0" applyNumberFormat="1" applyFont="1" applyAlignment="1">
      <alignment horizontal="center" vertical="center"/>
    </xf>
    <xf numFmtId="165" fontId="940" fillId="0" borderId="0" xfId="0" applyNumberFormat="1" applyFont="1" applyAlignment="1">
      <alignment horizontal="center" vertical="center"/>
    </xf>
    <xf numFmtId="164" fontId="941" fillId="0" borderId="0" xfId="0" applyNumberFormat="1" applyFont="1" applyAlignment="1">
      <alignment horizontal="center" vertical="center"/>
    </xf>
    <xf numFmtId="164" fontId="942" fillId="0" borderId="0" xfId="0" applyNumberFormat="1" applyFont="1" applyAlignment="1">
      <alignment horizontal="center" vertical="center" wrapText="1"/>
    </xf>
    <xf numFmtId="0" fontId="953" fillId="0" borderId="0" xfId="0" applyFont="1" applyAlignment="1">
      <alignment horizontal="center" vertical="center" wrapText="1"/>
    </xf>
    <xf numFmtId="4" fontId="954" fillId="0" borderId="0" xfId="0" applyNumberFormat="1" applyFont="1" applyAlignment="1">
      <alignment horizontal="center" vertical="center"/>
    </xf>
    <xf numFmtId="164" fontId="955" fillId="0" borderId="0" xfId="0" applyNumberFormat="1" applyFont="1" applyAlignment="1">
      <alignment horizontal="center" vertical="center"/>
    </xf>
    <xf numFmtId="164" fontId="956" fillId="0" borderId="0" xfId="0" applyNumberFormat="1" applyFont="1" applyAlignment="1">
      <alignment horizontal="center" vertical="center"/>
    </xf>
    <xf numFmtId="165" fontId="957" fillId="0" borderId="0" xfId="0" applyNumberFormat="1" applyFont="1" applyAlignment="1">
      <alignment horizontal="center" vertical="center"/>
    </xf>
    <xf numFmtId="164" fontId="958" fillId="0" borderId="0" xfId="0" applyNumberFormat="1" applyFont="1" applyAlignment="1">
      <alignment horizontal="center" vertical="center"/>
    </xf>
    <xf numFmtId="164" fontId="959" fillId="0" borderId="0" xfId="0" applyNumberFormat="1" applyFont="1" applyAlignment="1">
      <alignment horizontal="center" vertical="center" wrapText="1"/>
    </xf>
    <xf numFmtId="0" fontId="970" fillId="0" borderId="0" xfId="0" applyFont="1" applyAlignment="1">
      <alignment horizontal="center" vertical="center" wrapText="1"/>
    </xf>
    <xf numFmtId="4" fontId="971" fillId="0" borderId="0" xfId="0" applyNumberFormat="1" applyFont="1" applyAlignment="1">
      <alignment horizontal="center" vertical="center"/>
    </xf>
    <xf numFmtId="164" fontId="972" fillId="0" borderId="0" xfId="0" applyNumberFormat="1" applyFont="1" applyAlignment="1">
      <alignment horizontal="center" vertical="center"/>
    </xf>
    <xf numFmtId="164" fontId="973" fillId="0" borderId="0" xfId="0" applyNumberFormat="1" applyFont="1" applyAlignment="1">
      <alignment horizontal="center" vertical="center"/>
    </xf>
    <xf numFmtId="165" fontId="974" fillId="0" borderId="0" xfId="0" applyNumberFormat="1" applyFont="1" applyAlignment="1">
      <alignment horizontal="center" vertical="center"/>
    </xf>
    <xf numFmtId="164" fontId="975" fillId="0" borderId="0" xfId="0" applyNumberFormat="1" applyFont="1" applyAlignment="1">
      <alignment horizontal="center" vertical="center"/>
    </xf>
    <xf numFmtId="164" fontId="976" fillId="0" borderId="0" xfId="0" applyNumberFormat="1" applyFont="1" applyAlignment="1">
      <alignment horizontal="center" vertical="center" wrapText="1"/>
    </xf>
    <xf numFmtId="0" fontId="988" fillId="0" borderId="0" xfId="0" applyFont="1" applyAlignment="1">
      <alignment horizontal="center" vertical="center" wrapText="1"/>
    </xf>
    <xf numFmtId="4" fontId="989" fillId="0" borderId="0" xfId="0" applyNumberFormat="1" applyFont="1" applyAlignment="1">
      <alignment horizontal="center" vertical="center"/>
    </xf>
    <xf numFmtId="164" fontId="990" fillId="0" borderId="0" xfId="0" applyNumberFormat="1" applyFont="1" applyAlignment="1">
      <alignment horizontal="center" vertical="center"/>
    </xf>
    <xf numFmtId="164" fontId="991" fillId="0" borderId="0" xfId="0" applyNumberFormat="1" applyFont="1" applyAlignment="1">
      <alignment horizontal="center" vertical="center"/>
    </xf>
    <xf numFmtId="165" fontId="992" fillId="0" borderId="0" xfId="0" applyNumberFormat="1" applyFont="1" applyAlignment="1">
      <alignment horizontal="center" vertical="center"/>
    </xf>
    <xf numFmtId="164" fontId="993" fillId="0" borderId="0" xfId="0" applyNumberFormat="1" applyFont="1" applyAlignment="1">
      <alignment horizontal="center" vertical="center"/>
    </xf>
    <xf numFmtId="164" fontId="994" fillId="0" borderId="0" xfId="0" applyNumberFormat="1" applyFont="1" applyAlignment="1">
      <alignment horizontal="center" vertical="center" wrapText="1"/>
    </xf>
    <xf numFmtId="0" fontId="1006" fillId="0" borderId="0" xfId="0" applyFont="1" applyAlignment="1">
      <alignment horizontal="center" vertical="center" wrapText="1"/>
    </xf>
    <xf numFmtId="4" fontId="1007" fillId="0" borderId="0" xfId="0" applyNumberFormat="1" applyFont="1" applyAlignment="1">
      <alignment horizontal="center" vertical="center"/>
    </xf>
    <xf numFmtId="164" fontId="1008" fillId="0" borderId="0" xfId="0" applyNumberFormat="1" applyFont="1" applyAlignment="1">
      <alignment horizontal="center" vertical="center"/>
    </xf>
    <xf numFmtId="164" fontId="1009" fillId="0" borderId="0" xfId="0" applyNumberFormat="1" applyFont="1" applyAlignment="1">
      <alignment horizontal="center" vertical="center"/>
    </xf>
    <xf numFmtId="165" fontId="1010" fillId="0" borderId="0" xfId="0" applyNumberFormat="1" applyFont="1" applyAlignment="1">
      <alignment horizontal="center" vertical="center"/>
    </xf>
    <xf numFmtId="164" fontId="1011" fillId="0" borderId="0" xfId="0" applyNumberFormat="1" applyFont="1" applyAlignment="1">
      <alignment horizontal="center" vertical="center"/>
    </xf>
    <xf numFmtId="164" fontId="1012" fillId="0" borderId="0" xfId="0" applyNumberFormat="1" applyFont="1" applyAlignment="1">
      <alignment horizontal="center" vertical="center" wrapText="1"/>
    </xf>
    <xf numFmtId="0" fontId="1023" fillId="0" borderId="0" xfId="0" applyFont="1" applyAlignment="1">
      <alignment horizontal="center" vertical="center" wrapText="1"/>
    </xf>
    <xf numFmtId="4" fontId="1024" fillId="0" borderId="0" xfId="0" applyNumberFormat="1" applyFont="1" applyAlignment="1">
      <alignment horizontal="center" vertical="center"/>
    </xf>
    <xf numFmtId="164" fontId="1025" fillId="0" borderId="0" xfId="0" applyNumberFormat="1" applyFont="1" applyAlignment="1">
      <alignment horizontal="center" vertical="center"/>
    </xf>
    <xf numFmtId="164" fontId="1026" fillId="0" borderId="0" xfId="0" applyNumberFormat="1" applyFont="1" applyAlignment="1">
      <alignment horizontal="center" vertical="center"/>
    </xf>
    <xf numFmtId="165" fontId="1027" fillId="0" borderId="0" xfId="0" applyNumberFormat="1" applyFont="1" applyAlignment="1">
      <alignment horizontal="center" vertical="center"/>
    </xf>
    <xf numFmtId="164" fontId="1028" fillId="0" borderId="0" xfId="0" applyNumberFormat="1" applyFont="1" applyAlignment="1">
      <alignment horizontal="center" vertical="center"/>
    </xf>
    <xf numFmtId="164" fontId="1029" fillId="0" borderId="0" xfId="0" applyNumberFormat="1" applyFont="1" applyAlignment="1">
      <alignment horizontal="center" vertical="center" wrapText="1"/>
    </xf>
    <xf numFmtId="0" fontId="1040" fillId="0" borderId="0" xfId="0" applyFont="1" applyAlignment="1">
      <alignment horizontal="center" vertical="center" wrapText="1"/>
    </xf>
    <xf numFmtId="4" fontId="1041" fillId="0" borderId="0" xfId="0" applyNumberFormat="1" applyFont="1" applyAlignment="1">
      <alignment horizontal="center" vertical="center"/>
    </xf>
    <xf numFmtId="164" fontId="1042" fillId="0" borderId="0" xfId="0" applyNumberFormat="1" applyFont="1" applyAlignment="1">
      <alignment horizontal="center" vertical="center"/>
    </xf>
    <xf numFmtId="164" fontId="1043" fillId="0" borderId="0" xfId="0" applyNumberFormat="1" applyFont="1" applyAlignment="1">
      <alignment horizontal="center" vertical="center"/>
    </xf>
    <xf numFmtId="165" fontId="1044" fillId="0" borderId="0" xfId="0" applyNumberFormat="1" applyFont="1" applyAlignment="1">
      <alignment horizontal="center" vertical="center"/>
    </xf>
    <xf numFmtId="164" fontId="1045" fillId="0" borderId="0" xfId="0" applyNumberFormat="1" applyFont="1" applyAlignment="1">
      <alignment horizontal="center" vertical="center"/>
    </xf>
    <xf numFmtId="164" fontId="1046" fillId="0" borderId="0" xfId="0" applyNumberFormat="1" applyFont="1" applyAlignment="1">
      <alignment horizontal="center" vertical="center" wrapText="1"/>
    </xf>
    <xf numFmtId="0" fontId="1057" fillId="0" borderId="0" xfId="0" applyFont="1" applyAlignment="1">
      <alignment horizontal="center" vertical="center" wrapText="1"/>
    </xf>
    <xf numFmtId="4" fontId="1058" fillId="0" borderId="0" xfId="0" applyNumberFormat="1" applyFont="1" applyAlignment="1">
      <alignment horizontal="center" vertical="center"/>
    </xf>
    <xf numFmtId="164" fontId="1059" fillId="0" borderId="0" xfId="0" applyNumberFormat="1" applyFont="1" applyAlignment="1">
      <alignment horizontal="center" vertical="center"/>
    </xf>
    <xf numFmtId="164" fontId="1060" fillId="0" borderId="0" xfId="0" applyNumberFormat="1" applyFont="1" applyAlignment="1">
      <alignment horizontal="center" vertical="center"/>
    </xf>
    <xf numFmtId="165" fontId="1061" fillId="0" borderId="0" xfId="0" applyNumberFormat="1" applyFont="1" applyAlignment="1">
      <alignment horizontal="center" vertical="center"/>
    </xf>
    <xf numFmtId="164" fontId="1062" fillId="0" borderId="0" xfId="0" applyNumberFormat="1" applyFont="1" applyAlignment="1">
      <alignment horizontal="center" vertical="center"/>
    </xf>
    <xf numFmtId="164" fontId="1063" fillId="0" borderId="0" xfId="0" applyNumberFormat="1" applyFont="1" applyAlignment="1">
      <alignment horizontal="center" vertical="center" wrapText="1"/>
    </xf>
    <xf numFmtId="0" fontId="1074" fillId="0" borderId="0" xfId="0" applyFont="1" applyAlignment="1">
      <alignment horizontal="center" vertical="center" wrapText="1"/>
    </xf>
    <xf numFmtId="4" fontId="1075" fillId="0" borderId="0" xfId="0" applyNumberFormat="1" applyFont="1" applyAlignment="1">
      <alignment horizontal="center" vertical="center"/>
    </xf>
    <xf numFmtId="164" fontId="1076" fillId="0" borderId="0" xfId="0" applyNumberFormat="1" applyFont="1" applyAlignment="1">
      <alignment horizontal="center" vertical="center"/>
    </xf>
    <xf numFmtId="164" fontId="1077" fillId="0" borderId="0" xfId="0" applyNumberFormat="1" applyFont="1" applyAlignment="1">
      <alignment horizontal="center" vertical="center"/>
    </xf>
    <xf numFmtId="165" fontId="1078" fillId="0" borderId="0" xfId="0" applyNumberFormat="1" applyFont="1" applyAlignment="1">
      <alignment horizontal="center" vertical="center"/>
    </xf>
    <xf numFmtId="164" fontId="1079" fillId="0" borderId="0" xfId="0" applyNumberFormat="1" applyFont="1" applyAlignment="1">
      <alignment horizontal="center" vertical="center"/>
    </xf>
    <xf numFmtId="164" fontId="1080" fillId="0" borderId="0" xfId="0" applyNumberFormat="1" applyFont="1" applyAlignment="1">
      <alignment horizontal="center" vertical="center" wrapText="1"/>
    </xf>
    <xf numFmtId="0" fontId="1091" fillId="0" borderId="0" xfId="0" applyFont="1" applyAlignment="1">
      <alignment horizontal="center" vertical="center" wrapText="1"/>
    </xf>
    <xf numFmtId="4" fontId="1092" fillId="0" borderId="0" xfId="0" applyNumberFormat="1" applyFont="1" applyAlignment="1">
      <alignment horizontal="center" vertical="center"/>
    </xf>
    <xf numFmtId="164" fontId="1093" fillId="0" borderId="0" xfId="0" applyNumberFormat="1" applyFont="1" applyAlignment="1">
      <alignment horizontal="center" vertical="center"/>
    </xf>
    <xf numFmtId="164" fontId="1094" fillId="0" borderId="0" xfId="0" applyNumberFormat="1" applyFont="1" applyAlignment="1">
      <alignment horizontal="center" vertical="center"/>
    </xf>
    <xf numFmtId="165" fontId="1095" fillId="0" borderId="0" xfId="0" applyNumberFormat="1" applyFont="1" applyAlignment="1">
      <alignment horizontal="center" vertical="center"/>
    </xf>
    <xf numFmtId="164" fontId="1096" fillId="0" borderId="0" xfId="0" applyNumberFormat="1" applyFont="1" applyAlignment="1">
      <alignment horizontal="center" vertical="center"/>
    </xf>
    <xf numFmtId="164" fontId="1097" fillId="0" borderId="0" xfId="0" applyNumberFormat="1" applyFont="1" applyAlignment="1">
      <alignment horizontal="center" vertical="center" wrapText="1"/>
    </xf>
    <xf numFmtId="0" fontId="1108" fillId="0" borderId="0" xfId="0" applyFont="1" applyAlignment="1">
      <alignment horizontal="center" vertical="center" wrapText="1"/>
    </xf>
    <xf numFmtId="4" fontId="1109" fillId="0" borderId="0" xfId="0" applyNumberFormat="1" applyFont="1" applyAlignment="1">
      <alignment horizontal="center" vertical="center"/>
    </xf>
    <xf numFmtId="164" fontId="1110" fillId="0" borderId="0" xfId="0" applyNumberFormat="1" applyFont="1" applyAlignment="1">
      <alignment horizontal="center" vertical="center"/>
    </xf>
    <xf numFmtId="164" fontId="1111" fillId="0" borderId="0" xfId="0" applyNumberFormat="1" applyFont="1" applyAlignment="1">
      <alignment horizontal="center" vertical="center"/>
    </xf>
    <xf numFmtId="165" fontId="1112" fillId="0" borderId="0" xfId="0" applyNumberFormat="1" applyFont="1" applyAlignment="1">
      <alignment horizontal="center" vertical="center"/>
    </xf>
    <xf numFmtId="164" fontId="1113" fillId="0" borderId="0" xfId="0" applyNumberFormat="1" applyFont="1" applyAlignment="1">
      <alignment horizontal="center" vertical="center"/>
    </xf>
    <xf numFmtId="164" fontId="1114" fillId="0" borderId="0" xfId="0" applyNumberFormat="1" applyFont="1" applyAlignment="1">
      <alignment horizontal="center" vertical="center" wrapText="1"/>
    </xf>
    <xf numFmtId="0" fontId="1125" fillId="0" borderId="0" xfId="0" applyFont="1" applyAlignment="1">
      <alignment horizontal="center" vertical="center" wrapText="1"/>
    </xf>
    <xf numFmtId="4" fontId="1126" fillId="0" borderId="0" xfId="0" applyNumberFormat="1" applyFont="1" applyAlignment="1">
      <alignment horizontal="center" vertical="center"/>
    </xf>
    <xf numFmtId="164" fontId="1127" fillId="0" borderId="0" xfId="0" applyNumberFormat="1" applyFont="1" applyAlignment="1">
      <alignment horizontal="center" vertical="center"/>
    </xf>
    <xf numFmtId="164" fontId="1128" fillId="0" borderId="0" xfId="0" applyNumberFormat="1" applyFont="1" applyAlignment="1">
      <alignment horizontal="center" vertical="center"/>
    </xf>
    <xf numFmtId="165" fontId="1129" fillId="0" borderId="0" xfId="0" applyNumberFormat="1" applyFont="1" applyAlignment="1">
      <alignment horizontal="center" vertical="center"/>
    </xf>
    <xf numFmtId="164" fontId="1130" fillId="0" borderId="0" xfId="0" applyNumberFormat="1" applyFont="1" applyAlignment="1">
      <alignment horizontal="center" vertical="center"/>
    </xf>
    <xf numFmtId="164" fontId="1131" fillId="0" borderId="0" xfId="0" applyNumberFormat="1" applyFont="1" applyAlignment="1">
      <alignment horizontal="center" vertical="center" wrapText="1"/>
    </xf>
    <xf numFmtId="0" fontId="1142" fillId="0" borderId="0" xfId="0" applyFont="1" applyAlignment="1">
      <alignment horizontal="center" vertical="center" wrapText="1"/>
    </xf>
    <xf numFmtId="4" fontId="1143" fillId="0" borderId="0" xfId="0" applyNumberFormat="1" applyFont="1" applyAlignment="1">
      <alignment horizontal="center" vertical="center"/>
    </xf>
    <xf numFmtId="164" fontId="1144" fillId="0" borderId="0" xfId="0" applyNumberFormat="1" applyFont="1" applyAlignment="1">
      <alignment horizontal="center" vertical="center"/>
    </xf>
    <xf numFmtId="164" fontId="1145" fillId="0" borderId="0" xfId="0" applyNumberFormat="1" applyFont="1" applyAlignment="1">
      <alignment horizontal="center" vertical="center"/>
    </xf>
    <xf numFmtId="165" fontId="1146" fillId="0" borderId="0" xfId="0" applyNumberFormat="1" applyFont="1" applyAlignment="1">
      <alignment horizontal="center" vertical="center"/>
    </xf>
    <xf numFmtId="164" fontId="1147" fillId="0" borderId="0" xfId="0" applyNumberFormat="1" applyFont="1" applyAlignment="1">
      <alignment horizontal="center" vertical="center"/>
    </xf>
    <xf numFmtId="164" fontId="1148" fillId="0" borderId="0" xfId="0" applyNumberFormat="1" applyFont="1" applyAlignment="1">
      <alignment horizontal="center" vertical="center" wrapText="1"/>
    </xf>
    <xf numFmtId="0" fontId="1159" fillId="0" borderId="0" xfId="0" applyFont="1" applyAlignment="1">
      <alignment horizontal="center" vertical="center" wrapText="1"/>
    </xf>
    <xf numFmtId="4" fontId="1160" fillId="0" borderId="0" xfId="0" applyNumberFormat="1" applyFont="1" applyAlignment="1">
      <alignment horizontal="center" vertical="center"/>
    </xf>
    <xf numFmtId="164" fontId="1161" fillId="0" borderId="0" xfId="0" applyNumberFormat="1" applyFont="1" applyAlignment="1">
      <alignment horizontal="center" vertical="center"/>
    </xf>
    <xf numFmtId="164" fontId="1162" fillId="0" borderId="0" xfId="0" applyNumberFormat="1" applyFont="1" applyAlignment="1">
      <alignment horizontal="center" vertical="center"/>
    </xf>
    <xf numFmtId="165" fontId="1163" fillId="0" borderId="0" xfId="0" applyNumberFormat="1" applyFont="1" applyAlignment="1">
      <alignment horizontal="center" vertical="center"/>
    </xf>
    <xf numFmtId="164" fontId="1164" fillId="0" borderId="0" xfId="0" applyNumberFormat="1" applyFont="1" applyAlignment="1">
      <alignment horizontal="center" vertical="center"/>
    </xf>
    <xf numFmtId="164" fontId="1165" fillId="0" borderId="0" xfId="0" applyNumberFormat="1" applyFont="1" applyAlignment="1">
      <alignment horizontal="center" vertical="center" wrapText="1"/>
    </xf>
    <xf numFmtId="0" fontId="1176" fillId="0" borderId="0" xfId="0" applyFont="1" applyAlignment="1">
      <alignment horizontal="center" vertical="center" wrapText="1"/>
    </xf>
    <xf numFmtId="4" fontId="1177" fillId="0" borderId="0" xfId="0" applyNumberFormat="1" applyFont="1" applyAlignment="1">
      <alignment horizontal="center" vertical="center"/>
    </xf>
    <xf numFmtId="164" fontId="1178" fillId="0" borderId="0" xfId="0" applyNumberFormat="1" applyFont="1" applyAlignment="1">
      <alignment horizontal="center" vertical="center"/>
    </xf>
    <xf numFmtId="164" fontId="1179" fillId="0" borderId="0" xfId="0" applyNumberFormat="1" applyFont="1" applyAlignment="1">
      <alignment horizontal="center" vertical="center"/>
    </xf>
    <xf numFmtId="165" fontId="1180" fillId="0" borderId="0" xfId="0" applyNumberFormat="1" applyFont="1" applyAlignment="1">
      <alignment horizontal="center" vertical="center"/>
    </xf>
    <xf numFmtId="164" fontId="1181" fillId="0" borderId="0" xfId="0" applyNumberFormat="1" applyFont="1" applyAlignment="1">
      <alignment horizontal="center" vertical="center"/>
    </xf>
    <xf numFmtId="164" fontId="1182" fillId="0" borderId="0" xfId="0" applyNumberFormat="1" applyFont="1" applyAlignment="1">
      <alignment horizontal="center" vertical="center" wrapText="1"/>
    </xf>
    <xf numFmtId="0" fontId="1193" fillId="0" borderId="0" xfId="0" applyFont="1" applyAlignment="1">
      <alignment horizontal="center" vertical="center" wrapText="1"/>
    </xf>
    <xf numFmtId="4" fontId="1194" fillId="0" borderId="0" xfId="0" applyNumberFormat="1" applyFont="1" applyAlignment="1">
      <alignment horizontal="center" vertical="center"/>
    </xf>
    <xf numFmtId="164" fontId="1195" fillId="0" borderId="0" xfId="0" applyNumberFormat="1" applyFont="1" applyAlignment="1">
      <alignment horizontal="center" vertical="center"/>
    </xf>
    <xf numFmtId="164" fontId="1196" fillId="0" borderId="0" xfId="0" applyNumberFormat="1" applyFont="1" applyAlignment="1">
      <alignment horizontal="center" vertical="center"/>
    </xf>
    <xf numFmtId="165" fontId="1197" fillId="0" borderId="0" xfId="0" applyNumberFormat="1" applyFont="1" applyAlignment="1">
      <alignment horizontal="center" vertical="center"/>
    </xf>
    <xf numFmtId="164" fontId="1198" fillId="0" borderId="0" xfId="0" applyNumberFormat="1" applyFont="1" applyAlignment="1">
      <alignment horizontal="center" vertical="center"/>
    </xf>
    <xf numFmtId="164" fontId="1199" fillId="0" borderId="0" xfId="0" applyNumberFormat="1" applyFont="1" applyAlignment="1">
      <alignment horizontal="center" vertical="center" wrapText="1"/>
    </xf>
    <xf numFmtId="0" fontId="1210" fillId="0" borderId="0" xfId="0" applyFont="1" applyAlignment="1">
      <alignment horizontal="center" vertical="center" wrapText="1"/>
    </xf>
    <xf numFmtId="4" fontId="1211" fillId="0" borderId="0" xfId="0" applyNumberFormat="1" applyFont="1" applyAlignment="1">
      <alignment horizontal="center" vertical="center"/>
    </xf>
    <xf numFmtId="164" fontId="1212" fillId="0" borderId="0" xfId="0" applyNumberFormat="1" applyFont="1" applyAlignment="1">
      <alignment horizontal="center" vertical="center"/>
    </xf>
    <xf numFmtId="164" fontId="1213" fillId="0" borderId="0" xfId="0" applyNumberFormat="1" applyFont="1" applyAlignment="1">
      <alignment horizontal="center" vertical="center"/>
    </xf>
    <xf numFmtId="165" fontId="1214" fillId="0" borderId="0" xfId="0" applyNumberFormat="1" applyFont="1" applyAlignment="1">
      <alignment horizontal="center" vertical="center"/>
    </xf>
    <xf numFmtId="164" fontId="1215" fillId="0" borderId="0" xfId="0" applyNumberFormat="1" applyFont="1" applyAlignment="1">
      <alignment horizontal="center" vertical="center"/>
    </xf>
    <xf numFmtId="164" fontId="1216" fillId="0" borderId="0" xfId="0" applyNumberFormat="1" applyFont="1" applyAlignment="1">
      <alignment horizontal="center" vertical="center" wrapText="1"/>
    </xf>
    <xf numFmtId="0" fontId="1227" fillId="0" borderId="0" xfId="0" applyFont="1" applyAlignment="1">
      <alignment horizontal="center" vertical="center" wrapText="1"/>
    </xf>
    <xf numFmtId="4" fontId="1228" fillId="0" borderId="0" xfId="0" applyNumberFormat="1" applyFont="1" applyAlignment="1">
      <alignment horizontal="center" vertical="center"/>
    </xf>
    <xf numFmtId="164" fontId="1229" fillId="0" borderId="0" xfId="0" applyNumberFormat="1" applyFont="1" applyAlignment="1">
      <alignment horizontal="center" vertical="center"/>
    </xf>
    <xf numFmtId="164" fontId="1230" fillId="0" borderId="0" xfId="0" applyNumberFormat="1" applyFont="1" applyAlignment="1">
      <alignment horizontal="center" vertical="center"/>
    </xf>
    <xf numFmtId="165" fontId="1231" fillId="0" borderId="0" xfId="0" applyNumberFormat="1" applyFont="1" applyAlignment="1">
      <alignment horizontal="center" vertical="center"/>
    </xf>
    <xf numFmtId="164" fontId="1232" fillId="0" borderId="0" xfId="0" applyNumberFormat="1" applyFont="1" applyAlignment="1">
      <alignment horizontal="center" vertical="center"/>
    </xf>
    <xf numFmtId="164" fontId="1233" fillId="0" borderId="0" xfId="0" applyNumberFormat="1" applyFont="1" applyAlignment="1">
      <alignment horizontal="center" vertical="center" wrapText="1"/>
    </xf>
    <xf numFmtId="0" fontId="1245" fillId="0" borderId="0" xfId="0" applyFont="1" applyAlignment="1">
      <alignment horizontal="center" vertical="center" wrapText="1"/>
    </xf>
    <xf numFmtId="4" fontId="1246" fillId="0" borderId="0" xfId="0" applyNumberFormat="1" applyFont="1" applyAlignment="1">
      <alignment horizontal="center" vertical="center"/>
    </xf>
    <xf numFmtId="164" fontId="1247" fillId="0" borderId="0" xfId="0" applyNumberFormat="1" applyFont="1" applyAlignment="1">
      <alignment horizontal="center" vertical="center"/>
    </xf>
    <xf numFmtId="164" fontId="1248" fillId="0" borderId="0" xfId="0" applyNumberFormat="1" applyFont="1" applyAlignment="1">
      <alignment horizontal="center" vertical="center"/>
    </xf>
    <xf numFmtId="165" fontId="1249" fillId="0" borderId="0" xfId="0" applyNumberFormat="1" applyFont="1" applyAlignment="1">
      <alignment horizontal="center" vertical="center"/>
    </xf>
    <xf numFmtId="164" fontId="1250" fillId="0" borderId="0" xfId="0" applyNumberFormat="1" applyFont="1" applyAlignment="1">
      <alignment horizontal="center" vertical="center"/>
    </xf>
    <xf numFmtId="164" fontId="1251" fillId="0" borderId="0" xfId="0" applyNumberFormat="1" applyFont="1" applyAlignment="1">
      <alignment horizontal="center" vertical="center" wrapText="1"/>
    </xf>
    <xf numFmtId="0" fontId="1262" fillId="0" borderId="0" xfId="0" applyFont="1" applyAlignment="1">
      <alignment horizontal="center" vertical="center" wrapText="1"/>
    </xf>
    <xf numFmtId="4" fontId="1263" fillId="0" borderId="0" xfId="0" applyNumberFormat="1" applyFont="1" applyAlignment="1">
      <alignment horizontal="center" vertical="center"/>
    </xf>
    <xf numFmtId="164" fontId="1264" fillId="0" borderId="0" xfId="0" applyNumberFormat="1" applyFont="1" applyAlignment="1">
      <alignment horizontal="center" vertical="center"/>
    </xf>
    <xf numFmtId="164" fontId="1265" fillId="0" borderId="0" xfId="0" applyNumberFormat="1" applyFont="1" applyAlignment="1">
      <alignment horizontal="center" vertical="center"/>
    </xf>
    <xf numFmtId="165" fontId="1266" fillId="0" borderId="0" xfId="0" applyNumberFormat="1" applyFont="1" applyAlignment="1">
      <alignment horizontal="center" vertical="center"/>
    </xf>
    <xf numFmtId="164" fontId="1267" fillId="0" borderId="0" xfId="0" applyNumberFormat="1" applyFont="1" applyAlignment="1">
      <alignment horizontal="center" vertical="center"/>
    </xf>
    <xf numFmtId="164" fontId="1268" fillId="0" borderId="0" xfId="0" applyNumberFormat="1" applyFont="1" applyAlignment="1">
      <alignment horizontal="center" vertical="center" wrapText="1"/>
    </xf>
    <xf numFmtId="0" fontId="1279" fillId="0" borderId="0" xfId="0" applyFont="1" applyAlignment="1">
      <alignment horizontal="center" vertical="center" wrapText="1"/>
    </xf>
    <xf numFmtId="4" fontId="1280" fillId="0" borderId="0" xfId="0" applyNumberFormat="1" applyFont="1" applyAlignment="1">
      <alignment horizontal="center" vertical="center"/>
    </xf>
    <xf numFmtId="164" fontId="1281" fillId="0" borderId="0" xfId="0" applyNumberFormat="1" applyFont="1" applyAlignment="1">
      <alignment horizontal="center" vertical="center"/>
    </xf>
    <xf numFmtId="164" fontId="1282" fillId="0" borderId="0" xfId="0" applyNumberFormat="1" applyFont="1" applyAlignment="1">
      <alignment horizontal="center" vertical="center"/>
    </xf>
    <xf numFmtId="165" fontId="1283" fillId="0" borderId="0" xfId="0" applyNumberFormat="1" applyFont="1" applyAlignment="1">
      <alignment horizontal="center" vertical="center"/>
    </xf>
    <xf numFmtId="164" fontId="1284" fillId="0" borderId="0" xfId="0" applyNumberFormat="1" applyFont="1" applyAlignment="1">
      <alignment horizontal="center" vertical="center"/>
    </xf>
    <xf numFmtId="164" fontId="1285" fillId="0" borderId="0" xfId="0" applyNumberFormat="1" applyFont="1" applyAlignment="1">
      <alignment horizontal="center" vertical="center" wrapText="1"/>
    </xf>
    <xf numFmtId="0" fontId="1296" fillId="0" borderId="0" xfId="0" applyFont="1" applyAlignment="1">
      <alignment horizontal="center" vertical="center" wrapText="1"/>
    </xf>
    <xf numFmtId="4" fontId="1297" fillId="0" borderId="0" xfId="0" applyNumberFormat="1" applyFont="1" applyAlignment="1">
      <alignment horizontal="center" vertical="center"/>
    </xf>
    <xf numFmtId="164" fontId="1298" fillId="0" borderId="0" xfId="0" applyNumberFormat="1" applyFont="1" applyAlignment="1">
      <alignment horizontal="center" vertical="center"/>
    </xf>
    <xf numFmtId="164" fontId="1299" fillId="0" borderId="0" xfId="0" applyNumberFormat="1" applyFont="1" applyAlignment="1">
      <alignment horizontal="center" vertical="center"/>
    </xf>
    <xf numFmtId="165" fontId="1300" fillId="0" borderId="0" xfId="0" applyNumberFormat="1" applyFont="1" applyAlignment="1">
      <alignment horizontal="center" vertical="center"/>
    </xf>
    <xf numFmtId="164" fontId="1301" fillId="0" borderId="0" xfId="0" applyNumberFormat="1" applyFont="1" applyAlignment="1">
      <alignment horizontal="center" vertical="center"/>
    </xf>
    <xf numFmtId="164" fontId="1302" fillId="0" borderId="0" xfId="0" applyNumberFormat="1" applyFont="1" applyAlignment="1">
      <alignment horizontal="center" vertical="center" wrapText="1"/>
    </xf>
    <xf numFmtId="0" fontId="1313" fillId="0" borderId="0" xfId="0" applyFont="1" applyAlignment="1">
      <alignment horizontal="center" vertical="center" wrapText="1"/>
    </xf>
    <xf numFmtId="4" fontId="1314" fillId="0" borderId="0" xfId="0" applyNumberFormat="1" applyFont="1" applyAlignment="1">
      <alignment horizontal="center" vertical="center"/>
    </xf>
    <xf numFmtId="164" fontId="1315" fillId="0" borderId="0" xfId="0" applyNumberFormat="1" applyFont="1" applyAlignment="1">
      <alignment horizontal="center" vertical="center"/>
    </xf>
    <xf numFmtId="164" fontId="1316" fillId="0" borderId="0" xfId="0" applyNumberFormat="1" applyFont="1" applyAlignment="1">
      <alignment horizontal="center" vertical="center"/>
    </xf>
    <xf numFmtId="165" fontId="1317" fillId="0" borderId="0" xfId="0" applyNumberFormat="1" applyFont="1" applyAlignment="1">
      <alignment horizontal="center" vertical="center"/>
    </xf>
    <xf numFmtId="164" fontId="1318" fillId="0" borderId="0" xfId="0" applyNumberFormat="1" applyFont="1" applyAlignment="1">
      <alignment horizontal="center" vertical="center"/>
    </xf>
    <xf numFmtId="164" fontId="1319" fillId="0" borderId="0" xfId="0" applyNumberFormat="1" applyFont="1" applyAlignment="1">
      <alignment horizontal="center" vertical="center" wrapText="1"/>
    </xf>
    <xf numFmtId="0" fontId="1330" fillId="0" borderId="0" xfId="0" applyFont="1" applyAlignment="1">
      <alignment horizontal="center" vertical="center" wrapText="1"/>
    </xf>
    <xf numFmtId="4" fontId="1331" fillId="0" borderId="0" xfId="0" applyNumberFormat="1" applyFont="1" applyAlignment="1">
      <alignment horizontal="center" vertical="center"/>
    </xf>
    <xf numFmtId="164" fontId="1332" fillId="0" borderId="0" xfId="0" applyNumberFormat="1" applyFont="1" applyAlignment="1">
      <alignment horizontal="center" vertical="center"/>
    </xf>
    <xf numFmtId="164" fontId="1333" fillId="0" borderId="0" xfId="0" applyNumberFormat="1" applyFont="1" applyAlignment="1">
      <alignment horizontal="center" vertical="center"/>
    </xf>
    <xf numFmtId="165" fontId="1334" fillId="0" borderId="0" xfId="0" applyNumberFormat="1" applyFont="1" applyAlignment="1">
      <alignment horizontal="center" vertical="center"/>
    </xf>
    <xf numFmtId="164" fontId="1335" fillId="0" borderId="0" xfId="0" applyNumberFormat="1" applyFont="1" applyAlignment="1">
      <alignment horizontal="center" vertical="center"/>
    </xf>
    <xf numFmtId="164" fontId="1336" fillId="0" borderId="0" xfId="0" applyNumberFormat="1" applyFont="1" applyAlignment="1">
      <alignment horizontal="center" vertical="center" wrapText="1"/>
    </xf>
    <xf numFmtId="0" fontId="1347" fillId="0" borderId="0" xfId="0" applyFont="1" applyAlignment="1">
      <alignment horizontal="center" vertical="center" wrapText="1"/>
    </xf>
    <xf numFmtId="4" fontId="1348" fillId="0" borderId="0" xfId="0" applyNumberFormat="1" applyFont="1" applyAlignment="1">
      <alignment horizontal="center" vertical="center"/>
    </xf>
    <xf numFmtId="164" fontId="1349" fillId="0" borderId="0" xfId="0" applyNumberFormat="1" applyFont="1" applyAlignment="1">
      <alignment horizontal="center" vertical="center"/>
    </xf>
    <xf numFmtId="164" fontId="1350" fillId="0" borderId="0" xfId="0" applyNumberFormat="1" applyFont="1" applyAlignment="1">
      <alignment horizontal="center" vertical="center"/>
    </xf>
    <xf numFmtId="165" fontId="1351" fillId="0" borderId="0" xfId="0" applyNumberFormat="1" applyFont="1" applyAlignment="1">
      <alignment horizontal="center" vertical="center"/>
    </xf>
    <xf numFmtId="164" fontId="1352" fillId="0" borderId="0" xfId="0" applyNumberFormat="1" applyFont="1" applyAlignment="1">
      <alignment horizontal="center" vertical="center"/>
    </xf>
    <xf numFmtId="164" fontId="1353" fillId="0" borderId="0" xfId="0" applyNumberFormat="1" applyFont="1" applyAlignment="1">
      <alignment horizontal="center" vertical="center" wrapText="1"/>
    </xf>
    <xf numFmtId="0" fontId="1364" fillId="0" borderId="0" xfId="0" applyFont="1" applyAlignment="1">
      <alignment horizontal="center" vertical="center" wrapText="1"/>
    </xf>
    <xf numFmtId="4" fontId="1365" fillId="0" borderId="0" xfId="0" applyNumberFormat="1" applyFont="1" applyAlignment="1">
      <alignment horizontal="center" vertical="center"/>
    </xf>
    <xf numFmtId="164" fontId="1366" fillId="0" borderId="0" xfId="0" applyNumberFormat="1" applyFont="1" applyAlignment="1">
      <alignment horizontal="center" vertical="center"/>
    </xf>
    <xf numFmtId="164" fontId="1367" fillId="0" borderId="0" xfId="0" applyNumberFormat="1" applyFont="1" applyAlignment="1">
      <alignment horizontal="center" vertical="center"/>
    </xf>
    <xf numFmtId="165" fontId="1368" fillId="0" borderId="0" xfId="0" applyNumberFormat="1" applyFont="1" applyAlignment="1">
      <alignment horizontal="center" vertical="center"/>
    </xf>
    <xf numFmtId="164" fontId="1369" fillId="0" borderId="0" xfId="0" applyNumberFormat="1" applyFont="1" applyAlignment="1">
      <alignment horizontal="center" vertical="center"/>
    </xf>
    <xf numFmtId="164" fontId="1370" fillId="0" borderId="0" xfId="0" applyNumberFormat="1" applyFont="1" applyAlignment="1">
      <alignment horizontal="center" vertical="center" wrapText="1"/>
    </xf>
    <xf numFmtId="0" fontId="1381" fillId="0" borderId="0" xfId="0" applyFont="1" applyAlignment="1">
      <alignment horizontal="center" vertical="center" wrapText="1"/>
    </xf>
    <xf numFmtId="4" fontId="1382" fillId="0" borderId="0" xfId="0" applyNumberFormat="1" applyFont="1" applyAlignment="1">
      <alignment horizontal="center" vertical="center"/>
    </xf>
    <xf numFmtId="164" fontId="1383" fillId="0" borderId="0" xfId="0" applyNumberFormat="1" applyFont="1" applyAlignment="1">
      <alignment horizontal="center" vertical="center"/>
    </xf>
    <xf numFmtId="164" fontId="1384" fillId="0" borderId="0" xfId="0" applyNumberFormat="1" applyFont="1" applyAlignment="1">
      <alignment horizontal="center" vertical="center"/>
    </xf>
    <xf numFmtId="165" fontId="1385" fillId="0" borderId="0" xfId="0" applyNumberFormat="1" applyFont="1" applyAlignment="1">
      <alignment horizontal="center" vertical="center"/>
    </xf>
    <xf numFmtId="164" fontId="1386" fillId="0" borderId="0" xfId="0" applyNumberFormat="1" applyFont="1" applyAlignment="1">
      <alignment horizontal="center" vertical="center"/>
    </xf>
    <xf numFmtId="164" fontId="1387" fillId="0" borderId="0" xfId="0" applyNumberFormat="1" applyFont="1" applyAlignment="1">
      <alignment horizontal="center" vertical="center" wrapText="1"/>
    </xf>
    <xf numFmtId="0" fontId="1399" fillId="0" borderId="0" xfId="0" applyFont="1" applyAlignment="1">
      <alignment horizontal="center" vertical="center" wrapText="1"/>
    </xf>
    <xf numFmtId="4" fontId="1400" fillId="0" borderId="0" xfId="0" applyNumberFormat="1" applyFont="1" applyAlignment="1">
      <alignment horizontal="center" vertical="center"/>
    </xf>
    <xf numFmtId="164" fontId="1401" fillId="0" borderId="0" xfId="0" applyNumberFormat="1" applyFont="1" applyAlignment="1">
      <alignment horizontal="center" vertical="center"/>
    </xf>
    <xf numFmtId="164" fontId="1402" fillId="0" borderId="0" xfId="0" applyNumberFormat="1" applyFont="1" applyAlignment="1">
      <alignment horizontal="center" vertical="center"/>
    </xf>
    <xf numFmtId="165" fontId="1403" fillId="0" borderId="0" xfId="0" applyNumberFormat="1" applyFont="1" applyAlignment="1">
      <alignment horizontal="center" vertical="center"/>
    </xf>
    <xf numFmtId="164" fontId="1404" fillId="0" borderId="0" xfId="0" applyNumberFormat="1" applyFont="1" applyAlignment="1">
      <alignment horizontal="center" vertical="center"/>
    </xf>
    <xf numFmtId="164" fontId="1405" fillId="0" borderId="0" xfId="0" applyNumberFormat="1" applyFont="1" applyAlignment="1">
      <alignment horizontal="center" vertical="center" wrapText="1"/>
    </xf>
    <xf numFmtId="0" fontId="1416" fillId="0" borderId="0" xfId="0" applyFont="1" applyAlignment="1">
      <alignment horizontal="center" vertical="center" wrapText="1"/>
    </xf>
    <xf numFmtId="4" fontId="1417" fillId="0" borderId="0" xfId="0" applyNumberFormat="1" applyFont="1" applyAlignment="1">
      <alignment horizontal="center" vertical="center"/>
    </xf>
    <xf numFmtId="164" fontId="1418" fillId="0" borderId="0" xfId="0" applyNumberFormat="1" applyFont="1" applyAlignment="1">
      <alignment horizontal="center" vertical="center"/>
    </xf>
    <xf numFmtId="164" fontId="1419" fillId="0" borderId="0" xfId="0" applyNumberFormat="1" applyFont="1" applyAlignment="1">
      <alignment horizontal="center" vertical="center"/>
    </xf>
    <xf numFmtId="165" fontId="1420" fillId="0" borderId="0" xfId="0" applyNumberFormat="1" applyFont="1" applyAlignment="1">
      <alignment horizontal="center" vertical="center"/>
    </xf>
    <xf numFmtId="164" fontId="1421" fillId="0" borderId="0" xfId="0" applyNumberFormat="1" applyFont="1" applyAlignment="1">
      <alignment horizontal="center" vertical="center"/>
    </xf>
    <xf numFmtId="164" fontId="1422" fillId="0" borderId="0" xfId="0" applyNumberFormat="1" applyFont="1" applyAlignment="1">
      <alignment horizontal="center" vertical="center" wrapText="1"/>
    </xf>
    <xf numFmtId="0" fontId="1433" fillId="0" borderId="0" xfId="0" applyFont="1" applyAlignment="1">
      <alignment horizontal="center" vertical="center" wrapText="1"/>
    </xf>
    <xf numFmtId="4" fontId="1434" fillId="0" borderId="0" xfId="0" applyNumberFormat="1" applyFont="1" applyAlignment="1">
      <alignment horizontal="center" vertical="center"/>
    </xf>
    <xf numFmtId="164" fontId="1435" fillId="0" borderId="0" xfId="0" applyNumberFormat="1" applyFont="1" applyAlignment="1">
      <alignment horizontal="center" vertical="center"/>
    </xf>
    <xf numFmtId="164" fontId="1436" fillId="0" borderId="0" xfId="0" applyNumberFormat="1" applyFont="1" applyAlignment="1">
      <alignment horizontal="center" vertical="center"/>
    </xf>
    <xf numFmtId="165" fontId="1437" fillId="0" borderId="0" xfId="0" applyNumberFormat="1" applyFont="1" applyAlignment="1">
      <alignment horizontal="center" vertical="center"/>
    </xf>
    <xf numFmtId="164" fontId="1438" fillId="0" borderId="0" xfId="0" applyNumberFormat="1" applyFont="1" applyAlignment="1">
      <alignment horizontal="center" vertical="center"/>
    </xf>
    <xf numFmtId="164" fontId="1439" fillId="0" borderId="0" xfId="0" applyNumberFormat="1" applyFont="1" applyAlignment="1">
      <alignment horizontal="center" vertical="center" wrapText="1"/>
    </xf>
    <xf numFmtId="0" fontId="1450" fillId="0" borderId="0" xfId="0" applyFont="1" applyAlignment="1">
      <alignment horizontal="center" vertical="center" wrapText="1"/>
    </xf>
    <xf numFmtId="4" fontId="1451" fillId="0" borderId="0" xfId="0" applyNumberFormat="1" applyFont="1" applyAlignment="1">
      <alignment horizontal="center" vertical="center"/>
    </xf>
    <xf numFmtId="164" fontId="1452" fillId="0" borderId="0" xfId="0" applyNumberFormat="1" applyFont="1" applyAlignment="1">
      <alignment horizontal="center" vertical="center"/>
    </xf>
    <xf numFmtId="164" fontId="1453" fillId="0" borderId="0" xfId="0" applyNumberFormat="1" applyFont="1" applyAlignment="1">
      <alignment horizontal="center" vertical="center"/>
    </xf>
    <xf numFmtId="165" fontId="1454" fillId="0" borderId="0" xfId="0" applyNumberFormat="1" applyFont="1" applyAlignment="1">
      <alignment horizontal="center" vertical="center"/>
    </xf>
    <xf numFmtId="164" fontId="1455" fillId="0" borderId="0" xfId="0" applyNumberFormat="1" applyFont="1" applyAlignment="1">
      <alignment horizontal="center" vertical="center"/>
    </xf>
    <xf numFmtId="164" fontId="1456" fillId="0" borderId="0" xfId="0" applyNumberFormat="1" applyFont="1" applyAlignment="1">
      <alignment horizontal="center" vertical="center" wrapText="1"/>
    </xf>
    <xf numFmtId="0" fontId="1467" fillId="0" borderId="0" xfId="0" applyFont="1" applyAlignment="1">
      <alignment horizontal="center" vertical="center" wrapText="1"/>
    </xf>
    <xf numFmtId="4" fontId="1468" fillId="0" borderId="0" xfId="0" applyNumberFormat="1" applyFont="1" applyAlignment="1">
      <alignment horizontal="center" vertical="center"/>
    </xf>
    <xf numFmtId="164" fontId="1469" fillId="0" borderId="0" xfId="0" applyNumberFormat="1" applyFont="1" applyAlignment="1">
      <alignment horizontal="center" vertical="center"/>
    </xf>
    <xf numFmtId="164" fontId="1470" fillId="0" borderId="0" xfId="0" applyNumberFormat="1" applyFont="1" applyAlignment="1">
      <alignment horizontal="center" vertical="center"/>
    </xf>
    <xf numFmtId="165" fontId="1471" fillId="0" borderId="0" xfId="0" applyNumberFormat="1" applyFont="1" applyAlignment="1">
      <alignment horizontal="center" vertical="center"/>
    </xf>
    <xf numFmtId="164" fontId="1472" fillId="0" borderId="0" xfId="0" applyNumberFormat="1" applyFont="1" applyAlignment="1">
      <alignment horizontal="center" vertical="center"/>
    </xf>
    <xf numFmtId="164" fontId="1473" fillId="0" borderId="0" xfId="0" applyNumberFormat="1" applyFont="1" applyAlignment="1">
      <alignment horizontal="center" vertical="center" wrapText="1"/>
    </xf>
    <xf numFmtId="0" fontId="1484" fillId="0" borderId="0" xfId="0" applyFont="1" applyAlignment="1">
      <alignment horizontal="center" vertical="center" wrapText="1"/>
    </xf>
    <xf numFmtId="4" fontId="1485" fillId="0" borderId="0" xfId="0" applyNumberFormat="1" applyFont="1" applyAlignment="1">
      <alignment horizontal="center" vertical="center"/>
    </xf>
    <xf numFmtId="164" fontId="1486" fillId="0" borderId="0" xfId="0" applyNumberFormat="1" applyFont="1" applyAlignment="1">
      <alignment horizontal="center" vertical="center"/>
    </xf>
    <xf numFmtId="164" fontId="1487" fillId="0" borderId="0" xfId="0" applyNumberFormat="1" applyFont="1" applyAlignment="1">
      <alignment horizontal="center" vertical="center"/>
    </xf>
    <xf numFmtId="165" fontId="1488" fillId="0" borderId="0" xfId="0" applyNumberFormat="1" applyFont="1" applyAlignment="1">
      <alignment horizontal="center" vertical="center"/>
    </xf>
    <xf numFmtId="164" fontId="1489" fillId="0" borderId="0" xfId="0" applyNumberFormat="1" applyFont="1" applyAlignment="1">
      <alignment horizontal="center" vertical="center"/>
    </xf>
    <xf numFmtId="164" fontId="1490" fillId="0" borderId="0" xfId="0" applyNumberFormat="1" applyFont="1" applyAlignment="1">
      <alignment horizontal="center" vertical="center" wrapText="1"/>
    </xf>
    <xf numFmtId="0" fontId="1501" fillId="0" borderId="0" xfId="0" applyFont="1" applyAlignment="1">
      <alignment horizontal="center" vertical="center" wrapText="1"/>
    </xf>
    <xf numFmtId="4" fontId="1502" fillId="0" borderId="0" xfId="0" applyNumberFormat="1" applyFont="1" applyAlignment="1">
      <alignment horizontal="center" vertical="center"/>
    </xf>
    <xf numFmtId="164" fontId="1503" fillId="0" borderId="0" xfId="0" applyNumberFormat="1" applyFont="1" applyAlignment="1">
      <alignment horizontal="center" vertical="center"/>
    </xf>
    <xf numFmtId="164" fontId="1504" fillId="0" borderId="0" xfId="0" applyNumberFormat="1" applyFont="1" applyAlignment="1">
      <alignment horizontal="center" vertical="center"/>
    </xf>
    <xf numFmtId="165" fontId="1505" fillId="0" borderId="0" xfId="0" applyNumberFormat="1" applyFont="1" applyAlignment="1">
      <alignment horizontal="center" vertical="center"/>
    </xf>
    <xf numFmtId="164" fontId="1506" fillId="0" borderId="0" xfId="0" applyNumberFormat="1" applyFont="1" applyAlignment="1">
      <alignment horizontal="center" vertical="center"/>
    </xf>
    <xf numFmtId="164" fontId="1507" fillId="0" borderId="0" xfId="0" applyNumberFormat="1" applyFont="1" applyAlignment="1">
      <alignment horizontal="center" vertical="center" wrapText="1"/>
    </xf>
    <xf numFmtId="0" fontId="1518" fillId="0" borderId="0" xfId="0" applyFont="1" applyAlignment="1">
      <alignment horizontal="center" vertical="center" wrapText="1"/>
    </xf>
    <xf numFmtId="4" fontId="1519" fillId="0" borderId="0" xfId="0" applyNumberFormat="1" applyFont="1" applyAlignment="1">
      <alignment horizontal="center" vertical="center"/>
    </xf>
    <xf numFmtId="164" fontId="1520" fillId="0" borderId="0" xfId="0" applyNumberFormat="1" applyFont="1" applyAlignment="1">
      <alignment horizontal="center" vertical="center"/>
    </xf>
    <xf numFmtId="164" fontId="1521" fillId="0" borderId="0" xfId="0" applyNumberFormat="1" applyFont="1" applyAlignment="1">
      <alignment horizontal="center" vertical="center"/>
    </xf>
    <xf numFmtId="165" fontId="1522" fillId="0" borderId="0" xfId="0" applyNumberFormat="1" applyFont="1" applyAlignment="1">
      <alignment horizontal="center" vertical="center"/>
    </xf>
    <xf numFmtId="164" fontId="1523" fillId="0" borderId="0" xfId="0" applyNumberFormat="1" applyFont="1" applyAlignment="1">
      <alignment horizontal="center" vertical="center"/>
    </xf>
    <xf numFmtId="164" fontId="1524" fillId="0" borderId="0" xfId="0" applyNumberFormat="1" applyFont="1" applyAlignment="1">
      <alignment horizontal="center" vertical="center" wrapText="1"/>
    </xf>
    <xf numFmtId="0" fontId="1535" fillId="0" borderId="0" xfId="0" applyFont="1" applyAlignment="1">
      <alignment horizontal="center" vertical="center" wrapText="1"/>
    </xf>
    <xf numFmtId="4" fontId="1536" fillId="0" borderId="0" xfId="0" applyNumberFormat="1" applyFont="1" applyAlignment="1">
      <alignment horizontal="center" vertical="center"/>
    </xf>
    <xf numFmtId="164" fontId="1537" fillId="0" borderId="0" xfId="0" applyNumberFormat="1" applyFont="1" applyAlignment="1">
      <alignment horizontal="center" vertical="center"/>
    </xf>
    <xf numFmtId="164" fontId="1538" fillId="0" borderId="0" xfId="0" applyNumberFormat="1" applyFont="1" applyAlignment="1">
      <alignment horizontal="center" vertical="center"/>
    </xf>
    <xf numFmtId="165" fontId="1539" fillId="0" borderId="0" xfId="0" applyNumberFormat="1" applyFont="1" applyAlignment="1">
      <alignment horizontal="center" vertical="center"/>
    </xf>
    <xf numFmtId="164" fontId="1540" fillId="0" borderId="0" xfId="0" applyNumberFormat="1" applyFont="1" applyAlignment="1">
      <alignment horizontal="center" vertical="center"/>
    </xf>
    <xf numFmtId="164" fontId="1541" fillId="0" borderId="0" xfId="0" applyNumberFormat="1" applyFont="1" applyAlignment="1">
      <alignment horizontal="center" vertical="center" wrapText="1"/>
    </xf>
    <xf numFmtId="0" fontId="1552" fillId="0" borderId="0" xfId="0" applyFont="1" applyAlignment="1">
      <alignment horizontal="center" vertical="center" wrapText="1"/>
    </xf>
    <xf numFmtId="4" fontId="1553" fillId="0" borderId="0" xfId="0" applyNumberFormat="1" applyFont="1" applyAlignment="1">
      <alignment horizontal="center" vertical="center"/>
    </xf>
    <xf numFmtId="164" fontId="1554" fillId="0" borderId="0" xfId="0" applyNumberFormat="1" applyFont="1" applyAlignment="1">
      <alignment horizontal="center" vertical="center"/>
    </xf>
    <xf numFmtId="164" fontId="1555" fillId="0" borderId="0" xfId="0" applyNumberFormat="1" applyFont="1" applyAlignment="1">
      <alignment horizontal="center" vertical="center"/>
    </xf>
    <xf numFmtId="165" fontId="1556" fillId="0" borderId="0" xfId="0" applyNumberFormat="1" applyFont="1" applyAlignment="1">
      <alignment horizontal="center" vertical="center"/>
    </xf>
    <xf numFmtId="164" fontId="1557" fillId="0" borderId="0" xfId="0" applyNumberFormat="1" applyFont="1" applyAlignment="1">
      <alignment horizontal="center" vertical="center"/>
    </xf>
    <xf numFmtId="164" fontId="1558" fillId="0" borderId="0" xfId="0" applyNumberFormat="1" applyFont="1" applyAlignment="1">
      <alignment horizontal="center" vertical="center" wrapText="1"/>
    </xf>
    <xf numFmtId="0" fontId="1569" fillId="0" borderId="0" xfId="0" applyFont="1" applyAlignment="1">
      <alignment horizontal="center" vertical="center" wrapText="1"/>
    </xf>
    <xf numFmtId="4" fontId="1570" fillId="0" borderId="0" xfId="0" applyNumberFormat="1" applyFont="1" applyAlignment="1">
      <alignment horizontal="center" vertical="center"/>
    </xf>
    <xf numFmtId="164" fontId="1571" fillId="0" borderId="0" xfId="0" applyNumberFormat="1" applyFont="1" applyAlignment="1">
      <alignment horizontal="center" vertical="center"/>
    </xf>
    <xf numFmtId="164" fontId="1572" fillId="0" borderId="0" xfId="0" applyNumberFormat="1" applyFont="1" applyAlignment="1">
      <alignment horizontal="center" vertical="center"/>
    </xf>
    <xf numFmtId="165" fontId="1573" fillId="0" borderId="0" xfId="0" applyNumberFormat="1" applyFont="1" applyAlignment="1">
      <alignment horizontal="center" vertical="center"/>
    </xf>
    <xf numFmtId="164" fontId="1574" fillId="0" borderId="0" xfId="0" applyNumberFormat="1" applyFont="1" applyAlignment="1">
      <alignment horizontal="center" vertical="center"/>
    </xf>
    <xf numFmtId="164" fontId="1575" fillId="0" borderId="0" xfId="0" applyNumberFormat="1" applyFont="1" applyAlignment="1">
      <alignment horizontal="center" vertical="center" wrapText="1"/>
    </xf>
    <xf numFmtId="0" fontId="1586" fillId="0" borderId="0" xfId="0" applyFont="1" applyAlignment="1">
      <alignment horizontal="center" vertical="center" wrapText="1"/>
    </xf>
    <xf numFmtId="4" fontId="1587" fillId="0" borderId="0" xfId="0" applyNumberFormat="1" applyFont="1" applyAlignment="1">
      <alignment horizontal="center" vertical="center"/>
    </xf>
    <xf numFmtId="164" fontId="1588" fillId="0" borderId="0" xfId="0" applyNumberFormat="1" applyFont="1" applyAlignment="1">
      <alignment horizontal="center" vertical="center"/>
    </xf>
    <xf numFmtId="164" fontId="1589" fillId="0" borderId="0" xfId="0" applyNumberFormat="1" applyFont="1" applyAlignment="1">
      <alignment horizontal="center" vertical="center"/>
    </xf>
    <xf numFmtId="165" fontId="1590" fillId="0" borderId="0" xfId="0" applyNumberFormat="1" applyFont="1" applyAlignment="1">
      <alignment horizontal="center" vertical="center"/>
    </xf>
    <xf numFmtId="164" fontId="1591" fillId="0" borderId="0" xfId="0" applyNumberFormat="1" applyFont="1" applyAlignment="1">
      <alignment horizontal="center" vertical="center"/>
    </xf>
    <xf numFmtId="164" fontId="1592" fillId="0" borderId="0" xfId="0" applyNumberFormat="1" applyFont="1" applyAlignment="1">
      <alignment horizontal="center" vertical="center" wrapText="1"/>
    </xf>
    <xf numFmtId="0" fontId="1603" fillId="0" borderId="0" xfId="0" applyFont="1" applyAlignment="1">
      <alignment horizontal="center" vertical="center" wrapText="1"/>
    </xf>
    <xf numFmtId="4" fontId="1604" fillId="0" borderId="0" xfId="0" applyNumberFormat="1" applyFont="1" applyAlignment="1">
      <alignment horizontal="center" vertical="center"/>
    </xf>
    <xf numFmtId="164" fontId="1605" fillId="0" borderId="0" xfId="0" applyNumberFormat="1" applyFont="1" applyAlignment="1">
      <alignment horizontal="center" vertical="center"/>
    </xf>
    <xf numFmtId="164" fontId="1606" fillId="0" borderId="0" xfId="0" applyNumberFormat="1" applyFont="1" applyAlignment="1">
      <alignment horizontal="center" vertical="center"/>
    </xf>
    <xf numFmtId="165" fontId="1607" fillId="0" borderId="0" xfId="0" applyNumberFormat="1" applyFont="1" applyAlignment="1">
      <alignment horizontal="center" vertical="center"/>
    </xf>
    <xf numFmtId="164" fontId="1608" fillId="0" borderId="0" xfId="0" applyNumberFormat="1" applyFont="1" applyAlignment="1">
      <alignment horizontal="center" vertical="center"/>
    </xf>
    <xf numFmtId="164" fontId="1609" fillId="0" borderId="0" xfId="0" applyNumberFormat="1" applyFont="1" applyAlignment="1">
      <alignment horizontal="center" vertical="center" wrapText="1"/>
    </xf>
    <xf numFmtId="0" fontId="1620" fillId="0" borderId="0" xfId="0" applyFont="1" applyAlignment="1">
      <alignment horizontal="center" vertical="center" wrapText="1"/>
    </xf>
    <xf numFmtId="4" fontId="1621" fillId="0" borderId="0" xfId="0" applyNumberFormat="1" applyFont="1" applyAlignment="1">
      <alignment horizontal="center" vertical="center"/>
    </xf>
    <xf numFmtId="164" fontId="1622" fillId="0" borderId="0" xfId="0" applyNumberFormat="1" applyFont="1" applyAlignment="1">
      <alignment horizontal="center" vertical="center"/>
    </xf>
    <xf numFmtId="164" fontId="1623" fillId="0" borderId="0" xfId="0" applyNumberFormat="1" applyFont="1" applyAlignment="1">
      <alignment horizontal="center" vertical="center"/>
    </xf>
    <xf numFmtId="165" fontId="1624" fillId="0" borderId="0" xfId="0" applyNumberFormat="1" applyFont="1" applyAlignment="1">
      <alignment horizontal="center" vertical="center"/>
    </xf>
    <xf numFmtId="164" fontId="1625" fillId="0" borderId="0" xfId="0" applyNumberFormat="1" applyFont="1" applyAlignment="1">
      <alignment horizontal="center" vertical="center"/>
    </xf>
    <xf numFmtId="164" fontId="1626" fillId="0" borderId="0" xfId="0" applyNumberFormat="1" applyFont="1" applyAlignment="1">
      <alignment horizontal="center" vertical="center" wrapText="1"/>
    </xf>
    <xf numFmtId="0" fontId="1637" fillId="0" borderId="0" xfId="0" applyFont="1" applyAlignment="1">
      <alignment horizontal="center" vertical="center" wrapText="1"/>
    </xf>
    <xf numFmtId="4" fontId="1638" fillId="0" borderId="0" xfId="0" applyNumberFormat="1" applyFont="1" applyAlignment="1">
      <alignment horizontal="center" vertical="center"/>
    </xf>
    <xf numFmtId="164" fontId="1639" fillId="0" borderId="0" xfId="0" applyNumberFormat="1" applyFont="1" applyAlignment="1">
      <alignment horizontal="center" vertical="center"/>
    </xf>
    <xf numFmtId="164" fontId="1640" fillId="0" borderId="0" xfId="0" applyNumberFormat="1" applyFont="1" applyAlignment="1">
      <alignment horizontal="center" vertical="center"/>
    </xf>
    <xf numFmtId="165" fontId="1641" fillId="0" borderId="0" xfId="0" applyNumberFormat="1" applyFont="1" applyAlignment="1">
      <alignment horizontal="center" vertical="center"/>
    </xf>
    <xf numFmtId="164" fontId="1642" fillId="0" borderId="0" xfId="0" applyNumberFormat="1" applyFont="1" applyAlignment="1">
      <alignment horizontal="center" vertical="center"/>
    </xf>
    <xf numFmtId="164" fontId="1643" fillId="0" borderId="0" xfId="0" applyNumberFormat="1" applyFont="1" applyAlignment="1">
      <alignment horizontal="center" vertical="center" wrapText="1"/>
    </xf>
    <xf numFmtId="0" fontId="1654" fillId="0" borderId="0" xfId="0" applyFont="1" applyAlignment="1">
      <alignment horizontal="center" vertical="center" wrapText="1"/>
    </xf>
    <xf numFmtId="4" fontId="1655" fillId="0" borderId="0" xfId="0" applyNumberFormat="1" applyFont="1" applyAlignment="1">
      <alignment horizontal="center" vertical="center"/>
    </xf>
    <xf numFmtId="164" fontId="1656" fillId="0" borderId="0" xfId="0" applyNumberFormat="1" applyFont="1" applyAlignment="1">
      <alignment horizontal="center" vertical="center"/>
    </xf>
    <xf numFmtId="164" fontId="1657" fillId="0" borderId="0" xfId="0" applyNumberFormat="1" applyFont="1" applyAlignment="1">
      <alignment horizontal="center" vertical="center"/>
    </xf>
    <xf numFmtId="165" fontId="1658" fillId="0" borderId="0" xfId="0" applyNumberFormat="1" applyFont="1" applyAlignment="1">
      <alignment horizontal="center" vertical="center"/>
    </xf>
    <xf numFmtId="164" fontId="1659" fillId="0" borderId="0" xfId="0" applyNumberFormat="1" applyFont="1" applyAlignment="1">
      <alignment horizontal="center" vertical="center"/>
    </xf>
    <xf numFmtId="164" fontId="1660" fillId="0" borderId="0" xfId="0" applyNumberFormat="1" applyFont="1" applyAlignment="1">
      <alignment horizontal="center" vertical="center" wrapText="1"/>
    </xf>
    <xf numFmtId="0" fontId="1671" fillId="0" borderId="0" xfId="0" applyFont="1" applyAlignment="1">
      <alignment horizontal="center" vertical="center" wrapText="1"/>
    </xf>
    <xf numFmtId="4" fontId="1672" fillId="0" borderId="0" xfId="0" applyNumberFormat="1" applyFont="1" applyAlignment="1">
      <alignment horizontal="center" vertical="center"/>
    </xf>
    <xf numFmtId="164" fontId="1673" fillId="0" borderId="0" xfId="0" applyNumberFormat="1" applyFont="1" applyAlignment="1">
      <alignment horizontal="center" vertical="center"/>
    </xf>
    <xf numFmtId="164" fontId="1674" fillId="0" borderId="0" xfId="0" applyNumberFormat="1" applyFont="1" applyAlignment="1">
      <alignment horizontal="center" vertical="center"/>
    </xf>
    <xf numFmtId="165" fontId="1675" fillId="0" borderId="0" xfId="0" applyNumberFormat="1" applyFont="1" applyAlignment="1">
      <alignment horizontal="center" vertical="center"/>
    </xf>
    <xf numFmtId="164" fontId="1676" fillId="0" borderId="0" xfId="0" applyNumberFormat="1" applyFont="1" applyAlignment="1">
      <alignment horizontal="center" vertical="center"/>
    </xf>
    <xf numFmtId="164" fontId="1677" fillId="0" borderId="0" xfId="0" applyNumberFormat="1" applyFont="1" applyAlignment="1">
      <alignment horizontal="center" vertical="center" wrapText="1"/>
    </xf>
    <xf numFmtId="0" fontId="1688" fillId="0" borderId="0" xfId="0" applyFont="1" applyAlignment="1">
      <alignment horizontal="center" vertical="center" wrapText="1"/>
    </xf>
    <xf numFmtId="4" fontId="1689" fillId="0" borderId="0" xfId="0" applyNumberFormat="1" applyFont="1" applyAlignment="1">
      <alignment horizontal="center" vertical="center"/>
    </xf>
    <xf numFmtId="164" fontId="1690" fillId="0" borderId="0" xfId="0" applyNumberFormat="1" applyFont="1" applyAlignment="1">
      <alignment horizontal="center" vertical="center"/>
    </xf>
    <xf numFmtId="164" fontId="1691" fillId="0" borderId="0" xfId="0" applyNumberFormat="1" applyFont="1" applyAlignment="1">
      <alignment horizontal="center" vertical="center"/>
    </xf>
    <xf numFmtId="165" fontId="1692" fillId="0" borderId="0" xfId="0" applyNumberFormat="1" applyFont="1" applyAlignment="1">
      <alignment horizontal="center" vertical="center"/>
    </xf>
    <xf numFmtId="164" fontId="1693" fillId="0" borderId="0" xfId="0" applyNumberFormat="1" applyFont="1" applyAlignment="1">
      <alignment horizontal="center" vertical="center"/>
    </xf>
    <xf numFmtId="164" fontId="1694" fillId="0" borderId="0" xfId="0" applyNumberFormat="1" applyFont="1" applyAlignment="1">
      <alignment horizontal="center" vertical="center" wrapText="1"/>
    </xf>
    <xf numFmtId="0" fontId="1705" fillId="0" borderId="0" xfId="0" applyFont="1" applyAlignment="1">
      <alignment horizontal="center" vertical="center" wrapText="1"/>
    </xf>
    <xf numFmtId="4" fontId="1706" fillId="0" borderId="0" xfId="0" applyNumberFormat="1" applyFont="1" applyAlignment="1">
      <alignment horizontal="center" vertical="center"/>
    </xf>
    <xf numFmtId="164" fontId="1707" fillId="0" borderId="0" xfId="0" applyNumberFormat="1" applyFont="1" applyAlignment="1">
      <alignment horizontal="center" vertical="center"/>
    </xf>
    <xf numFmtId="164" fontId="1708" fillId="0" borderId="0" xfId="0" applyNumberFormat="1" applyFont="1" applyAlignment="1">
      <alignment horizontal="center" vertical="center"/>
    </xf>
    <xf numFmtId="165" fontId="1709" fillId="0" borderId="0" xfId="0" applyNumberFormat="1" applyFont="1" applyAlignment="1">
      <alignment horizontal="center" vertical="center"/>
    </xf>
    <xf numFmtId="164" fontId="1710" fillId="0" borderId="0" xfId="0" applyNumberFormat="1" applyFont="1" applyAlignment="1">
      <alignment horizontal="center" vertical="center"/>
    </xf>
    <xf numFmtId="164" fontId="1711" fillId="0" borderId="0" xfId="0" applyNumberFormat="1" applyFont="1" applyAlignment="1">
      <alignment horizontal="center" vertical="center" wrapText="1"/>
    </xf>
    <xf numFmtId="0" fontId="1722" fillId="0" borderId="0" xfId="0" applyFont="1" applyAlignment="1">
      <alignment horizontal="center" vertical="center" wrapText="1"/>
    </xf>
    <xf numFmtId="4" fontId="1723" fillId="0" borderId="0" xfId="0" applyNumberFormat="1" applyFont="1" applyAlignment="1">
      <alignment horizontal="center" vertical="center"/>
    </xf>
    <xf numFmtId="164" fontId="1724" fillId="0" borderId="0" xfId="0" applyNumberFormat="1" applyFont="1" applyAlignment="1">
      <alignment horizontal="center" vertical="center"/>
    </xf>
    <xf numFmtId="164" fontId="1725" fillId="0" borderId="0" xfId="0" applyNumberFormat="1" applyFont="1" applyAlignment="1">
      <alignment horizontal="center" vertical="center"/>
    </xf>
    <xf numFmtId="165" fontId="1726" fillId="0" borderId="0" xfId="0" applyNumberFormat="1" applyFont="1" applyAlignment="1">
      <alignment horizontal="center" vertical="center"/>
    </xf>
    <xf numFmtId="164" fontId="1727" fillId="0" borderId="0" xfId="0" applyNumberFormat="1" applyFont="1" applyAlignment="1">
      <alignment horizontal="center" vertical="center"/>
    </xf>
    <xf numFmtId="164" fontId="1728" fillId="0" borderId="0" xfId="0" applyNumberFormat="1" applyFont="1" applyAlignment="1">
      <alignment horizontal="center" vertical="center" wrapText="1"/>
    </xf>
    <xf numFmtId="0" fontId="1739" fillId="0" borderId="0" xfId="0" applyFont="1" applyAlignment="1">
      <alignment horizontal="center" vertical="center" wrapText="1"/>
    </xf>
    <xf numFmtId="4" fontId="1740" fillId="0" borderId="0" xfId="0" applyNumberFormat="1" applyFont="1" applyAlignment="1">
      <alignment horizontal="center" vertical="center"/>
    </xf>
    <xf numFmtId="164" fontId="1741" fillId="0" borderId="0" xfId="0" applyNumberFormat="1" applyFont="1" applyAlignment="1">
      <alignment horizontal="center" vertical="center"/>
    </xf>
    <xf numFmtId="164" fontId="1742" fillId="0" borderId="0" xfId="0" applyNumberFormat="1" applyFont="1" applyAlignment="1">
      <alignment horizontal="center" vertical="center"/>
    </xf>
    <xf numFmtId="165" fontId="1743" fillId="0" borderId="0" xfId="0" applyNumberFormat="1" applyFont="1" applyAlignment="1">
      <alignment horizontal="center" vertical="center"/>
    </xf>
    <xf numFmtId="164" fontId="1744" fillId="0" borderId="0" xfId="0" applyNumberFormat="1" applyFont="1" applyAlignment="1">
      <alignment horizontal="center" vertical="center"/>
    </xf>
    <xf numFmtId="164" fontId="1745" fillId="0" borderId="0" xfId="0" applyNumberFormat="1" applyFont="1" applyAlignment="1">
      <alignment horizontal="center" vertical="center" wrapText="1"/>
    </xf>
    <xf numFmtId="0" fontId="1756" fillId="0" borderId="0" xfId="0" applyFont="1" applyAlignment="1">
      <alignment horizontal="center" vertical="center" wrapText="1"/>
    </xf>
    <xf numFmtId="4" fontId="1757" fillId="0" borderId="0" xfId="0" applyNumberFormat="1" applyFont="1" applyAlignment="1">
      <alignment horizontal="center" vertical="center"/>
    </xf>
    <xf numFmtId="164" fontId="1758" fillId="0" borderId="0" xfId="0" applyNumberFormat="1" applyFont="1" applyAlignment="1">
      <alignment horizontal="center" vertical="center"/>
    </xf>
    <xf numFmtId="164" fontId="1759" fillId="0" borderId="0" xfId="0" applyNumberFormat="1" applyFont="1" applyAlignment="1">
      <alignment horizontal="center" vertical="center"/>
    </xf>
    <xf numFmtId="165" fontId="1760" fillId="0" borderId="0" xfId="0" applyNumberFormat="1" applyFont="1" applyAlignment="1">
      <alignment horizontal="center" vertical="center"/>
    </xf>
    <xf numFmtId="164" fontId="1761" fillId="0" borderId="0" xfId="0" applyNumberFormat="1" applyFont="1" applyAlignment="1">
      <alignment horizontal="center" vertical="center"/>
    </xf>
    <xf numFmtId="164" fontId="1762" fillId="0" borderId="0" xfId="0" applyNumberFormat="1" applyFont="1" applyAlignment="1">
      <alignment horizontal="center" vertical="center" wrapText="1"/>
    </xf>
    <xf numFmtId="0" fontId="1773" fillId="0" borderId="0" xfId="0" applyFont="1" applyAlignment="1">
      <alignment horizontal="center" vertical="center" wrapText="1"/>
    </xf>
    <xf numFmtId="4" fontId="1774" fillId="0" borderId="0" xfId="0" applyNumberFormat="1" applyFont="1" applyAlignment="1">
      <alignment horizontal="center" vertical="center"/>
    </xf>
    <xf numFmtId="164" fontId="1775" fillId="0" borderId="0" xfId="0" applyNumberFormat="1" applyFont="1" applyAlignment="1">
      <alignment horizontal="center" vertical="center"/>
    </xf>
    <xf numFmtId="164" fontId="1776" fillId="0" borderId="0" xfId="0" applyNumberFormat="1" applyFont="1" applyAlignment="1">
      <alignment horizontal="center" vertical="center"/>
    </xf>
    <xf numFmtId="165" fontId="1777" fillId="0" borderId="0" xfId="0" applyNumberFormat="1" applyFont="1" applyAlignment="1">
      <alignment horizontal="center" vertical="center"/>
    </xf>
    <xf numFmtId="164" fontId="1778" fillId="0" borderId="0" xfId="0" applyNumberFormat="1" applyFont="1" applyAlignment="1">
      <alignment horizontal="center" vertical="center"/>
    </xf>
    <xf numFmtId="164" fontId="1779" fillId="0" borderId="0" xfId="0" applyNumberFormat="1" applyFont="1" applyAlignment="1">
      <alignment horizontal="center" vertical="center" wrapText="1"/>
    </xf>
    <xf numFmtId="0" fontId="1790" fillId="0" borderId="0" xfId="0" applyFont="1" applyAlignment="1">
      <alignment horizontal="center" vertical="center" wrapText="1"/>
    </xf>
    <xf numFmtId="4" fontId="1791" fillId="0" borderId="0" xfId="0" applyNumberFormat="1" applyFont="1" applyAlignment="1">
      <alignment horizontal="center" vertical="center"/>
    </xf>
    <xf numFmtId="164" fontId="1792" fillId="0" borderId="0" xfId="0" applyNumberFormat="1" applyFont="1" applyAlignment="1">
      <alignment horizontal="center" vertical="center"/>
    </xf>
    <xf numFmtId="164" fontId="1793" fillId="0" borderId="0" xfId="0" applyNumberFormat="1" applyFont="1" applyAlignment="1">
      <alignment horizontal="center" vertical="center"/>
    </xf>
    <xf numFmtId="165" fontId="1794" fillId="0" borderId="0" xfId="0" applyNumberFormat="1" applyFont="1" applyAlignment="1">
      <alignment horizontal="center" vertical="center"/>
    </xf>
    <xf numFmtId="164" fontId="1795" fillId="0" borderId="0" xfId="0" applyNumberFormat="1" applyFont="1" applyAlignment="1">
      <alignment horizontal="center" vertical="center"/>
    </xf>
    <xf numFmtId="164" fontId="1796" fillId="0" borderId="0" xfId="0" applyNumberFormat="1" applyFont="1" applyAlignment="1">
      <alignment horizontal="center" vertical="center" wrapText="1"/>
    </xf>
    <xf numFmtId="0" fontId="1807" fillId="0" borderId="0" xfId="0" applyFont="1" applyAlignment="1">
      <alignment horizontal="center" vertical="center" wrapText="1"/>
    </xf>
    <xf numFmtId="4" fontId="1808" fillId="0" borderId="0" xfId="0" applyNumberFormat="1" applyFont="1" applyAlignment="1">
      <alignment horizontal="center" vertical="center"/>
    </xf>
    <xf numFmtId="164" fontId="1809" fillId="0" borderId="0" xfId="0" applyNumberFormat="1" applyFont="1" applyAlignment="1">
      <alignment horizontal="center" vertical="center"/>
    </xf>
    <xf numFmtId="164" fontId="1810" fillId="0" borderId="0" xfId="0" applyNumberFormat="1" applyFont="1" applyAlignment="1">
      <alignment horizontal="center" vertical="center"/>
    </xf>
    <xf numFmtId="165" fontId="1811" fillId="0" borderId="0" xfId="0" applyNumberFormat="1" applyFont="1" applyAlignment="1">
      <alignment horizontal="center" vertical="center"/>
    </xf>
    <xf numFmtId="164" fontId="1812" fillId="0" borderId="0" xfId="0" applyNumberFormat="1" applyFont="1" applyAlignment="1">
      <alignment horizontal="center" vertical="center"/>
    </xf>
    <xf numFmtId="164" fontId="1813" fillId="0" borderId="0" xfId="0" applyNumberFormat="1" applyFont="1" applyAlignment="1">
      <alignment horizontal="center" vertical="center" wrapText="1"/>
    </xf>
    <xf numFmtId="0" fontId="1824" fillId="0" borderId="0" xfId="0" applyFont="1" applyAlignment="1">
      <alignment horizontal="center" vertical="center" wrapText="1"/>
    </xf>
    <xf numFmtId="4" fontId="1825" fillId="0" borderId="0" xfId="0" applyNumberFormat="1" applyFont="1" applyAlignment="1">
      <alignment horizontal="center" vertical="center"/>
    </xf>
    <xf numFmtId="164" fontId="1826" fillId="0" borderId="0" xfId="0" applyNumberFormat="1" applyFont="1" applyAlignment="1">
      <alignment horizontal="center" vertical="center"/>
    </xf>
    <xf numFmtId="164" fontId="1827" fillId="0" borderId="0" xfId="0" applyNumberFormat="1" applyFont="1" applyAlignment="1">
      <alignment horizontal="center" vertical="center"/>
    </xf>
    <xf numFmtId="165" fontId="1828" fillId="0" borderId="0" xfId="0" applyNumberFormat="1" applyFont="1" applyAlignment="1">
      <alignment horizontal="center" vertical="center"/>
    </xf>
    <xf numFmtId="164" fontId="1829" fillId="0" borderId="0" xfId="0" applyNumberFormat="1" applyFont="1" applyAlignment="1">
      <alignment horizontal="center" vertical="center"/>
    </xf>
    <xf numFmtId="164" fontId="1830" fillId="0" borderId="0" xfId="0" applyNumberFormat="1" applyFont="1" applyAlignment="1">
      <alignment horizontal="center" vertical="center" wrapText="1"/>
    </xf>
    <xf numFmtId="0" fontId="1841" fillId="0" borderId="0" xfId="0" applyFont="1" applyAlignment="1">
      <alignment horizontal="center" vertical="center" wrapText="1"/>
    </xf>
    <xf numFmtId="4" fontId="1842" fillId="0" borderId="0" xfId="0" applyNumberFormat="1" applyFont="1" applyAlignment="1">
      <alignment horizontal="center" vertical="center"/>
    </xf>
    <xf numFmtId="164" fontId="1843" fillId="0" borderId="0" xfId="0" applyNumberFormat="1" applyFont="1" applyAlignment="1">
      <alignment horizontal="center" vertical="center"/>
    </xf>
    <xf numFmtId="164" fontId="1844" fillId="0" borderId="0" xfId="0" applyNumberFormat="1" applyFont="1" applyAlignment="1">
      <alignment horizontal="center" vertical="center"/>
    </xf>
    <xf numFmtId="165" fontId="1845" fillId="0" borderId="0" xfId="0" applyNumberFormat="1" applyFont="1" applyAlignment="1">
      <alignment horizontal="center" vertical="center"/>
    </xf>
    <xf numFmtId="164" fontId="1846" fillId="0" borderId="0" xfId="0" applyNumberFormat="1" applyFont="1" applyAlignment="1">
      <alignment horizontal="center" vertical="center"/>
    </xf>
    <xf numFmtId="164" fontId="1847" fillId="0" borderId="0" xfId="0" applyNumberFormat="1" applyFont="1" applyAlignment="1">
      <alignment horizontal="center" vertical="center" wrapText="1"/>
    </xf>
    <xf numFmtId="0" fontId="1858" fillId="0" borderId="0" xfId="0" applyFont="1" applyAlignment="1">
      <alignment horizontal="center" vertical="center" wrapText="1"/>
    </xf>
    <xf numFmtId="4" fontId="1859" fillId="0" borderId="0" xfId="0" applyNumberFormat="1" applyFont="1" applyAlignment="1">
      <alignment horizontal="center" vertical="center"/>
    </xf>
    <xf numFmtId="164" fontId="1860" fillId="0" borderId="0" xfId="0" applyNumberFormat="1" applyFont="1" applyAlignment="1">
      <alignment horizontal="center" vertical="center"/>
    </xf>
    <xf numFmtId="164" fontId="1861" fillId="0" borderId="0" xfId="0" applyNumberFormat="1" applyFont="1" applyAlignment="1">
      <alignment horizontal="center" vertical="center"/>
    </xf>
    <xf numFmtId="165" fontId="1862" fillId="0" borderId="0" xfId="0" applyNumberFormat="1" applyFont="1" applyAlignment="1">
      <alignment horizontal="center" vertical="center"/>
    </xf>
    <xf numFmtId="164" fontId="1863" fillId="0" borderId="0" xfId="0" applyNumberFormat="1" applyFont="1" applyAlignment="1">
      <alignment horizontal="center" vertical="center"/>
    </xf>
    <xf numFmtId="164" fontId="1864" fillId="0" borderId="0" xfId="0" applyNumberFormat="1" applyFont="1" applyAlignment="1">
      <alignment horizontal="center" vertical="center" wrapText="1"/>
    </xf>
    <xf numFmtId="0" fontId="1875" fillId="0" borderId="0" xfId="0" applyFont="1" applyAlignment="1">
      <alignment horizontal="center" vertical="center" wrapText="1"/>
    </xf>
    <xf numFmtId="4" fontId="1876" fillId="0" borderId="0" xfId="0" applyNumberFormat="1" applyFont="1" applyAlignment="1">
      <alignment horizontal="center" vertical="center"/>
    </xf>
    <xf numFmtId="164" fontId="1877" fillId="0" borderId="0" xfId="0" applyNumberFormat="1" applyFont="1" applyAlignment="1">
      <alignment horizontal="center" vertical="center"/>
    </xf>
    <xf numFmtId="164" fontId="1878" fillId="0" borderId="0" xfId="0" applyNumberFormat="1" applyFont="1" applyAlignment="1">
      <alignment horizontal="center" vertical="center"/>
    </xf>
    <xf numFmtId="165" fontId="1879" fillId="0" borderId="0" xfId="0" applyNumberFormat="1" applyFont="1" applyAlignment="1">
      <alignment horizontal="center" vertical="center"/>
    </xf>
    <xf numFmtId="164" fontId="1880" fillId="0" borderId="0" xfId="0" applyNumberFormat="1" applyFont="1" applyAlignment="1">
      <alignment horizontal="center" vertical="center"/>
    </xf>
    <xf numFmtId="164" fontId="1881" fillId="0" borderId="0" xfId="0" applyNumberFormat="1" applyFont="1" applyAlignment="1">
      <alignment horizontal="center" vertical="center" wrapText="1"/>
    </xf>
    <xf numFmtId="0" fontId="1893" fillId="0" borderId="0" xfId="0" applyFont="1" applyAlignment="1">
      <alignment horizontal="center" vertical="center" wrapText="1"/>
    </xf>
    <xf numFmtId="4" fontId="1894" fillId="0" borderId="0" xfId="0" applyNumberFormat="1" applyFont="1" applyAlignment="1">
      <alignment horizontal="center" vertical="center"/>
    </xf>
    <xf numFmtId="164" fontId="1895" fillId="0" borderId="0" xfId="0" applyNumberFormat="1" applyFont="1" applyAlignment="1">
      <alignment horizontal="center" vertical="center"/>
    </xf>
    <xf numFmtId="164" fontId="1896" fillId="0" borderId="0" xfId="0" applyNumberFormat="1" applyFont="1" applyAlignment="1">
      <alignment horizontal="center" vertical="center"/>
    </xf>
    <xf numFmtId="165" fontId="1897" fillId="0" borderId="0" xfId="0" applyNumberFormat="1" applyFont="1" applyAlignment="1">
      <alignment horizontal="center" vertical="center"/>
    </xf>
    <xf numFmtId="164" fontId="1898" fillId="0" borderId="0" xfId="0" applyNumberFormat="1" applyFont="1" applyAlignment="1">
      <alignment horizontal="center" vertical="center"/>
    </xf>
    <xf numFmtId="164" fontId="1899" fillId="0" borderId="0" xfId="0" applyNumberFormat="1" applyFont="1" applyAlignment="1">
      <alignment horizontal="center" vertical="center" wrapText="1"/>
    </xf>
    <xf numFmtId="0" fontId="1910" fillId="0" borderId="0" xfId="0" applyFont="1" applyAlignment="1">
      <alignment horizontal="center" vertical="center" wrapText="1"/>
    </xf>
    <xf numFmtId="4" fontId="1911" fillId="0" borderId="0" xfId="0" applyNumberFormat="1" applyFont="1" applyAlignment="1">
      <alignment horizontal="center" vertical="center"/>
    </xf>
    <xf numFmtId="164" fontId="1912" fillId="0" borderId="0" xfId="0" applyNumberFormat="1" applyFont="1" applyAlignment="1">
      <alignment horizontal="center" vertical="center"/>
    </xf>
    <xf numFmtId="164" fontId="1913" fillId="0" borderId="0" xfId="0" applyNumberFormat="1" applyFont="1" applyAlignment="1">
      <alignment horizontal="center" vertical="center"/>
    </xf>
    <xf numFmtId="165" fontId="1914" fillId="0" borderId="0" xfId="0" applyNumberFormat="1" applyFont="1" applyAlignment="1">
      <alignment horizontal="center" vertical="center"/>
    </xf>
    <xf numFmtId="164" fontId="1915" fillId="0" borderId="0" xfId="0" applyNumberFormat="1" applyFont="1" applyAlignment="1">
      <alignment horizontal="center" vertical="center"/>
    </xf>
    <xf numFmtId="164" fontId="1916" fillId="0" borderId="0" xfId="0" applyNumberFormat="1" applyFont="1" applyAlignment="1">
      <alignment horizontal="center" vertical="center" wrapText="1"/>
    </xf>
    <xf numFmtId="0" fontId="1927" fillId="0" borderId="0" xfId="0" applyFont="1" applyAlignment="1">
      <alignment horizontal="center" vertical="center" wrapText="1"/>
    </xf>
    <xf numFmtId="4" fontId="1928" fillId="0" borderId="0" xfId="0" applyNumberFormat="1" applyFont="1" applyAlignment="1">
      <alignment horizontal="center" vertical="center"/>
    </xf>
    <xf numFmtId="164" fontId="1929" fillId="0" borderId="0" xfId="0" applyNumberFormat="1" applyFont="1" applyAlignment="1">
      <alignment horizontal="center" vertical="center"/>
    </xf>
    <xf numFmtId="164" fontId="1930" fillId="0" borderId="0" xfId="0" applyNumberFormat="1" applyFont="1" applyAlignment="1">
      <alignment horizontal="center" vertical="center"/>
    </xf>
    <xf numFmtId="165" fontId="1931" fillId="0" borderId="0" xfId="0" applyNumberFormat="1" applyFont="1" applyAlignment="1">
      <alignment horizontal="center" vertical="center"/>
    </xf>
    <xf numFmtId="164" fontId="1932" fillId="0" borderId="0" xfId="0" applyNumberFormat="1" applyFont="1" applyAlignment="1">
      <alignment horizontal="center" vertical="center"/>
    </xf>
    <xf numFmtId="164" fontId="1933" fillId="0" borderId="0" xfId="0" applyNumberFormat="1" applyFont="1" applyAlignment="1">
      <alignment horizontal="center" vertical="center" wrapText="1"/>
    </xf>
    <xf numFmtId="0" fontId="1944" fillId="0" borderId="0" xfId="0" applyFont="1" applyAlignment="1">
      <alignment horizontal="center" vertical="center" wrapText="1"/>
    </xf>
    <xf numFmtId="4" fontId="1945" fillId="0" borderId="0" xfId="0" applyNumberFormat="1" applyFont="1" applyAlignment="1">
      <alignment horizontal="center" vertical="center"/>
    </xf>
    <xf numFmtId="164" fontId="1946" fillId="0" borderId="0" xfId="0" applyNumberFormat="1" applyFont="1" applyAlignment="1">
      <alignment horizontal="center" vertical="center"/>
    </xf>
    <xf numFmtId="164" fontId="1947" fillId="0" borderId="0" xfId="0" applyNumberFormat="1" applyFont="1" applyAlignment="1">
      <alignment horizontal="center" vertical="center"/>
    </xf>
    <xf numFmtId="165" fontId="1948" fillId="0" borderId="0" xfId="0" applyNumberFormat="1" applyFont="1" applyAlignment="1">
      <alignment horizontal="center" vertical="center"/>
    </xf>
    <xf numFmtId="164" fontId="1949" fillId="0" borderId="0" xfId="0" applyNumberFormat="1" applyFont="1" applyAlignment="1">
      <alignment horizontal="center" vertical="center"/>
    </xf>
    <xf numFmtId="164" fontId="1950" fillId="0" borderId="0" xfId="0" applyNumberFormat="1" applyFont="1" applyAlignment="1">
      <alignment horizontal="center" vertical="center" wrapText="1"/>
    </xf>
    <xf numFmtId="0" fontId="1961" fillId="0" borderId="0" xfId="0" applyFont="1" applyAlignment="1">
      <alignment horizontal="center" vertical="center" wrapText="1"/>
    </xf>
    <xf numFmtId="4" fontId="1962" fillId="0" borderId="0" xfId="0" applyNumberFormat="1" applyFont="1" applyAlignment="1">
      <alignment horizontal="center" vertical="center"/>
    </xf>
    <xf numFmtId="164" fontId="1963" fillId="0" borderId="0" xfId="0" applyNumberFormat="1" applyFont="1" applyAlignment="1">
      <alignment horizontal="center" vertical="center"/>
    </xf>
    <xf numFmtId="164" fontId="1964" fillId="0" borderId="0" xfId="0" applyNumberFormat="1" applyFont="1" applyAlignment="1">
      <alignment horizontal="center" vertical="center"/>
    </xf>
    <xf numFmtId="165" fontId="1965" fillId="0" borderId="0" xfId="0" applyNumberFormat="1" applyFont="1" applyAlignment="1">
      <alignment horizontal="center" vertical="center"/>
    </xf>
    <xf numFmtId="164" fontId="1966" fillId="0" borderId="0" xfId="0" applyNumberFormat="1" applyFont="1" applyAlignment="1">
      <alignment horizontal="center" vertical="center"/>
    </xf>
    <xf numFmtId="164" fontId="1967" fillId="0" borderId="0" xfId="0" applyNumberFormat="1" applyFont="1" applyAlignment="1">
      <alignment horizontal="center" vertical="center" wrapText="1"/>
    </xf>
    <xf numFmtId="0" fontId="1978" fillId="0" borderId="0" xfId="0" applyFont="1" applyAlignment="1">
      <alignment horizontal="center" vertical="center" wrapText="1"/>
    </xf>
    <xf numFmtId="4" fontId="1979" fillId="0" borderId="0" xfId="0" applyNumberFormat="1" applyFont="1" applyAlignment="1">
      <alignment horizontal="center" vertical="center"/>
    </xf>
    <xf numFmtId="164" fontId="1980" fillId="0" borderId="0" xfId="0" applyNumberFormat="1" applyFont="1" applyAlignment="1">
      <alignment horizontal="center" vertical="center"/>
    </xf>
    <xf numFmtId="164" fontId="1981" fillId="0" borderId="0" xfId="0" applyNumberFormat="1" applyFont="1" applyAlignment="1">
      <alignment horizontal="center" vertical="center"/>
    </xf>
    <xf numFmtId="165" fontId="1982" fillId="0" borderId="0" xfId="0" applyNumberFormat="1" applyFont="1" applyAlignment="1">
      <alignment horizontal="center" vertical="center"/>
    </xf>
    <xf numFmtId="164" fontId="1983" fillId="0" borderId="0" xfId="0" applyNumberFormat="1" applyFont="1" applyAlignment="1">
      <alignment horizontal="center" vertical="center"/>
    </xf>
    <xf numFmtId="164" fontId="1984" fillId="0" borderId="0" xfId="0" applyNumberFormat="1" applyFont="1" applyAlignment="1">
      <alignment horizontal="center" vertical="center" wrapText="1"/>
    </xf>
    <xf numFmtId="0" fontId="1995" fillId="0" borderId="0" xfId="0" applyFont="1" applyAlignment="1">
      <alignment horizontal="center" vertical="center" wrapText="1"/>
    </xf>
    <xf numFmtId="4" fontId="1996" fillId="0" borderId="0" xfId="0" applyNumberFormat="1" applyFont="1" applyAlignment="1">
      <alignment horizontal="center" vertical="center"/>
    </xf>
    <xf numFmtId="164" fontId="1997" fillId="0" borderId="0" xfId="0" applyNumberFormat="1" applyFont="1" applyAlignment="1">
      <alignment horizontal="center" vertical="center"/>
    </xf>
    <xf numFmtId="164" fontId="1998" fillId="0" borderId="0" xfId="0" applyNumberFormat="1" applyFont="1" applyAlignment="1">
      <alignment horizontal="center" vertical="center"/>
    </xf>
    <xf numFmtId="165" fontId="1999" fillId="0" borderId="0" xfId="0" applyNumberFormat="1" applyFont="1" applyAlignment="1">
      <alignment horizontal="center" vertical="center"/>
    </xf>
    <xf numFmtId="164" fontId="2000" fillId="0" borderId="0" xfId="0" applyNumberFormat="1" applyFont="1" applyAlignment="1">
      <alignment horizontal="center" vertical="center"/>
    </xf>
    <xf numFmtId="164" fontId="2001" fillId="0" borderId="0" xfId="0" applyNumberFormat="1" applyFont="1" applyAlignment="1">
      <alignment horizontal="center" vertical="center" wrapText="1"/>
    </xf>
    <xf numFmtId="0" fontId="2012" fillId="0" borderId="0" xfId="0" applyFont="1" applyAlignment="1">
      <alignment horizontal="center" vertical="center" wrapText="1"/>
    </xf>
    <xf numFmtId="4" fontId="2013" fillId="0" borderId="0" xfId="0" applyNumberFormat="1" applyFont="1" applyAlignment="1">
      <alignment horizontal="center" vertical="center"/>
    </xf>
    <xf numFmtId="164" fontId="2014" fillId="0" borderId="0" xfId="0" applyNumberFormat="1" applyFont="1" applyAlignment="1">
      <alignment horizontal="center" vertical="center"/>
    </xf>
    <xf numFmtId="164" fontId="2015" fillId="0" borderId="0" xfId="0" applyNumberFormat="1" applyFont="1" applyAlignment="1">
      <alignment horizontal="center" vertical="center"/>
    </xf>
    <xf numFmtId="165" fontId="2016" fillId="0" borderId="0" xfId="0" applyNumberFormat="1" applyFont="1" applyAlignment="1">
      <alignment horizontal="center" vertical="center"/>
    </xf>
    <xf numFmtId="164" fontId="2017" fillId="0" borderId="0" xfId="0" applyNumberFormat="1" applyFont="1" applyAlignment="1">
      <alignment horizontal="center" vertical="center"/>
    </xf>
    <xf numFmtId="164" fontId="2018" fillId="0" borderId="0" xfId="0" applyNumberFormat="1" applyFont="1" applyAlignment="1">
      <alignment horizontal="center" vertical="center" wrapText="1"/>
    </xf>
    <xf numFmtId="0" fontId="2029" fillId="0" borderId="0" xfId="0" applyFont="1" applyAlignment="1">
      <alignment horizontal="center" vertical="center" wrapText="1"/>
    </xf>
    <xf numFmtId="4" fontId="2030" fillId="0" borderId="0" xfId="0" applyNumberFormat="1" applyFont="1" applyAlignment="1">
      <alignment horizontal="center" vertical="center"/>
    </xf>
    <xf numFmtId="164" fontId="2031" fillId="0" borderId="0" xfId="0" applyNumberFormat="1" applyFont="1" applyAlignment="1">
      <alignment horizontal="center" vertical="center"/>
    </xf>
    <xf numFmtId="164" fontId="2032" fillId="0" borderId="0" xfId="0" applyNumberFormat="1" applyFont="1" applyAlignment="1">
      <alignment horizontal="center" vertical="center"/>
    </xf>
    <xf numFmtId="165" fontId="2033" fillId="0" borderId="0" xfId="0" applyNumberFormat="1" applyFont="1" applyAlignment="1">
      <alignment horizontal="center" vertical="center"/>
    </xf>
    <xf numFmtId="164" fontId="2034" fillId="0" borderId="0" xfId="0" applyNumberFormat="1" applyFont="1" applyAlignment="1">
      <alignment horizontal="center" vertical="center"/>
    </xf>
    <xf numFmtId="164" fontId="2035" fillId="0" borderId="0" xfId="0" applyNumberFormat="1" applyFont="1" applyAlignment="1">
      <alignment horizontal="center" vertical="center" wrapText="1"/>
    </xf>
    <xf numFmtId="0" fontId="2046" fillId="0" borderId="0" xfId="0" applyFont="1" applyAlignment="1">
      <alignment horizontal="center" vertical="center" wrapText="1"/>
    </xf>
    <xf numFmtId="4" fontId="2047" fillId="0" borderId="0" xfId="0" applyNumberFormat="1" applyFont="1" applyAlignment="1">
      <alignment horizontal="center" vertical="center"/>
    </xf>
    <xf numFmtId="164" fontId="2048" fillId="0" borderId="0" xfId="0" applyNumberFormat="1" applyFont="1" applyAlignment="1">
      <alignment horizontal="center" vertical="center"/>
    </xf>
    <xf numFmtId="164" fontId="2049" fillId="0" borderId="0" xfId="0" applyNumberFormat="1" applyFont="1" applyAlignment="1">
      <alignment horizontal="center" vertical="center"/>
    </xf>
    <xf numFmtId="165" fontId="2050" fillId="0" borderId="0" xfId="0" applyNumberFormat="1" applyFont="1" applyAlignment="1">
      <alignment horizontal="center" vertical="center"/>
    </xf>
    <xf numFmtId="164" fontId="2051" fillId="0" borderId="0" xfId="0" applyNumberFormat="1" applyFont="1" applyAlignment="1">
      <alignment horizontal="center" vertical="center"/>
    </xf>
    <xf numFmtId="164" fontId="2052" fillId="0" borderId="0" xfId="0" applyNumberFormat="1" applyFont="1" applyAlignment="1">
      <alignment horizontal="center" vertical="center" wrapText="1"/>
    </xf>
    <xf numFmtId="0" fontId="2063" fillId="0" borderId="0" xfId="0" applyFont="1" applyAlignment="1">
      <alignment horizontal="center" vertical="center" wrapText="1"/>
    </xf>
    <xf numFmtId="4" fontId="2064" fillId="0" borderId="0" xfId="0" applyNumberFormat="1" applyFont="1" applyAlignment="1">
      <alignment horizontal="center" vertical="center"/>
    </xf>
    <xf numFmtId="164" fontId="2065" fillId="0" borderId="0" xfId="0" applyNumberFormat="1" applyFont="1" applyAlignment="1">
      <alignment horizontal="center" vertical="center"/>
    </xf>
    <xf numFmtId="164" fontId="2066" fillId="0" borderId="0" xfId="0" applyNumberFormat="1" applyFont="1" applyAlignment="1">
      <alignment horizontal="center" vertical="center"/>
    </xf>
    <xf numFmtId="165" fontId="2067" fillId="0" borderId="0" xfId="0" applyNumberFormat="1" applyFont="1" applyAlignment="1">
      <alignment horizontal="center" vertical="center"/>
    </xf>
    <xf numFmtId="164" fontId="2068" fillId="0" borderId="0" xfId="0" applyNumberFormat="1" applyFont="1" applyAlignment="1">
      <alignment horizontal="center" vertical="center"/>
    </xf>
    <xf numFmtId="164" fontId="2069" fillId="0" borderId="0" xfId="0" applyNumberFormat="1" applyFont="1" applyAlignment="1">
      <alignment horizontal="center" vertical="center" wrapText="1"/>
    </xf>
    <xf numFmtId="0" fontId="2080" fillId="0" borderId="0" xfId="0" applyFont="1" applyAlignment="1">
      <alignment horizontal="center" vertical="center" wrapText="1"/>
    </xf>
    <xf numFmtId="4" fontId="2081" fillId="0" borderId="0" xfId="0" applyNumberFormat="1" applyFont="1" applyAlignment="1">
      <alignment horizontal="center" vertical="center"/>
    </xf>
    <xf numFmtId="164" fontId="2082" fillId="0" borderId="0" xfId="0" applyNumberFormat="1" applyFont="1" applyAlignment="1">
      <alignment horizontal="center" vertical="center"/>
    </xf>
    <xf numFmtId="164" fontId="2083" fillId="0" borderId="0" xfId="0" applyNumberFormat="1" applyFont="1" applyAlignment="1">
      <alignment horizontal="center" vertical="center"/>
    </xf>
    <xf numFmtId="165" fontId="2084" fillId="0" borderId="0" xfId="0" applyNumberFormat="1" applyFont="1" applyAlignment="1">
      <alignment horizontal="center" vertical="center"/>
    </xf>
    <xf numFmtId="164" fontId="2085" fillId="0" borderId="0" xfId="0" applyNumberFormat="1" applyFont="1" applyAlignment="1">
      <alignment horizontal="center" vertical="center"/>
    </xf>
    <xf numFmtId="164" fontId="2086" fillId="0" borderId="0" xfId="0" applyNumberFormat="1" applyFont="1" applyAlignment="1">
      <alignment horizontal="center" vertical="center" wrapText="1"/>
    </xf>
    <xf numFmtId="0" fontId="2097" fillId="0" borderId="0" xfId="0" applyFont="1" applyAlignment="1">
      <alignment horizontal="center" vertical="center" wrapText="1"/>
    </xf>
    <xf numFmtId="4" fontId="2098" fillId="0" borderId="0" xfId="0" applyNumberFormat="1" applyFont="1" applyAlignment="1">
      <alignment horizontal="center" vertical="center"/>
    </xf>
    <xf numFmtId="164" fontId="2099" fillId="0" borderId="0" xfId="0" applyNumberFormat="1" applyFont="1" applyAlignment="1">
      <alignment horizontal="center" vertical="center"/>
    </xf>
    <xf numFmtId="164" fontId="2100" fillId="0" borderId="0" xfId="0" applyNumberFormat="1" applyFont="1" applyAlignment="1">
      <alignment horizontal="center" vertical="center"/>
    </xf>
    <xf numFmtId="165" fontId="2101" fillId="0" borderId="0" xfId="0" applyNumberFormat="1" applyFont="1" applyAlignment="1">
      <alignment horizontal="center" vertical="center"/>
    </xf>
    <xf numFmtId="164" fontId="2102" fillId="0" borderId="0" xfId="0" applyNumberFormat="1" applyFont="1" applyAlignment="1">
      <alignment horizontal="center" vertical="center"/>
    </xf>
    <xf numFmtId="164" fontId="2103" fillId="0" borderId="0" xfId="0" applyNumberFormat="1" applyFont="1" applyAlignment="1">
      <alignment horizontal="center" vertical="center" wrapText="1"/>
    </xf>
    <xf numFmtId="0" fontId="2114" fillId="0" borderId="0" xfId="0" applyFont="1" applyAlignment="1">
      <alignment horizontal="center" vertical="center" wrapText="1"/>
    </xf>
    <xf numFmtId="4" fontId="2115" fillId="0" borderId="0" xfId="0" applyNumberFormat="1" applyFont="1" applyAlignment="1">
      <alignment horizontal="center" vertical="center"/>
    </xf>
    <xf numFmtId="164" fontId="2116" fillId="0" borderId="0" xfId="0" applyNumberFormat="1" applyFont="1" applyAlignment="1">
      <alignment horizontal="center" vertical="center"/>
    </xf>
    <xf numFmtId="164" fontId="2117" fillId="0" borderId="0" xfId="0" applyNumberFormat="1" applyFont="1" applyAlignment="1">
      <alignment horizontal="center" vertical="center"/>
    </xf>
    <xf numFmtId="165" fontId="2118" fillId="0" borderId="0" xfId="0" applyNumberFormat="1" applyFont="1" applyAlignment="1">
      <alignment horizontal="center" vertical="center"/>
    </xf>
    <xf numFmtId="164" fontId="2119" fillId="0" borderId="0" xfId="0" applyNumberFormat="1" applyFont="1" applyAlignment="1">
      <alignment horizontal="center" vertical="center"/>
    </xf>
    <xf numFmtId="164" fontId="2120" fillId="0" borderId="0" xfId="0" applyNumberFormat="1" applyFont="1" applyAlignment="1">
      <alignment horizontal="center" vertical="center" wrapText="1"/>
    </xf>
    <xf numFmtId="0" fontId="2131" fillId="0" borderId="0" xfId="0" applyFont="1" applyAlignment="1">
      <alignment horizontal="center" vertical="center" wrapText="1"/>
    </xf>
    <xf numFmtId="4" fontId="2132" fillId="0" borderId="0" xfId="0" applyNumberFormat="1" applyFont="1" applyAlignment="1">
      <alignment horizontal="center" vertical="center"/>
    </xf>
    <xf numFmtId="164" fontId="2133" fillId="0" borderId="0" xfId="0" applyNumberFormat="1" applyFont="1" applyAlignment="1">
      <alignment horizontal="center" vertical="center"/>
    </xf>
    <xf numFmtId="164" fontId="2134" fillId="0" borderId="0" xfId="0" applyNumberFormat="1" applyFont="1" applyAlignment="1">
      <alignment horizontal="center" vertical="center"/>
    </xf>
    <xf numFmtId="165" fontId="2135" fillId="0" borderId="0" xfId="0" applyNumberFormat="1" applyFont="1" applyAlignment="1">
      <alignment horizontal="center" vertical="center"/>
    </xf>
    <xf numFmtId="164" fontId="2136" fillId="0" borderId="0" xfId="0" applyNumberFormat="1" applyFont="1" applyAlignment="1">
      <alignment horizontal="center" vertical="center"/>
    </xf>
    <xf numFmtId="164" fontId="2137" fillId="0" borderId="0" xfId="0" applyNumberFormat="1" applyFont="1" applyAlignment="1">
      <alignment horizontal="center" vertical="center" wrapText="1"/>
    </xf>
    <xf numFmtId="0" fontId="2148" fillId="0" borderId="0" xfId="0" applyFont="1" applyAlignment="1">
      <alignment horizontal="center" vertical="center" wrapText="1"/>
    </xf>
    <xf numFmtId="4" fontId="2149" fillId="0" borderId="0" xfId="0" applyNumberFormat="1" applyFont="1" applyAlignment="1">
      <alignment horizontal="center" vertical="center"/>
    </xf>
    <xf numFmtId="164" fontId="2150" fillId="0" borderId="0" xfId="0" applyNumberFormat="1" applyFont="1" applyAlignment="1">
      <alignment horizontal="center" vertical="center"/>
    </xf>
    <xf numFmtId="164" fontId="2151" fillId="0" borderId="0" xfId="0" applyNumberFormat="1" applyFont="1" applyAlignment="1">
      <alignment horizontal="center" vertical="center"/>
    </xf>
    <xf numFmtId="165" fontId="2152" fillId="0" borderId="0" xfId="0" applyNumberFormat="1" applyFont="1" applyAlignment="1">
      <alignment horizontal="center" vertical="center"/>
    </xf>
    <xf numFmtId="164" fontId="2153" fillId="0" borderId="0" xfId="0" applyNumberFormat="1" applyFont="1" applyAlignment="1">
      <alignment horizontal="center" vertical="center"/>
    </xf>
    <xf numFmtId="164" fontId="2154" fillId="0" borderId="0" xfId="0" applyNumberFormat="1" applyFont="1" applyAlignment="1">
      <alignment horizontal="center" vertical="center" wrapText="1"/>
    </xf>
    <xf numFmtId="0" fontId="2165" fillId="0" borderId="0" xfId="0" applyFont="1" applyAlignment="1">
      <alignment horizontal="center" vertical="center" wrapText="1"/>
    </xf>
    <xf numFmtId="4" fontId="2166" fillId="0" borderId="0" xfId="0" applyNumberFormat="1" applyFont="1" applyAlignment="1">
      <alignment horizontal="center" vertical="center"/>
    </xf>
    <xf numFmtId="164" fontId="2167" fillId="0" borderId="0" xfId="0" applyNumberFormat="1" applyFont="1" applyAlignment="1">
      <alignment horizontal="center" vertical="center"/>
    </xf>
    <xf numFmtId="164" fontId="2168" fillId="0" borderId="0" xfId="0" applyNumberFormat="1" applyFont="1" applyAlignment="1">
      <alignment horizontal="center" vertical="center"/>
    </xf>
    <xf numFmtId="165" fontId="2169" fillId="0" borderId="0" xfId="0" applyNumberFormat="1" applyFont="1" applyAlignment="1">
      <alignment horizontal="center" vertical="center"/>
    </xf>
    <xf numFmtId="164" fontId="2170" fillId="0" borderId="0" xfId="0" applyNumberFormat="1" applyFont="1" applyAlignment="1">
      <alignment horizontal="center" vertical="center"/>
    </xf>
    <xf numFmtId="164" fontId="2171" fillId="0" borderId="0" xfId="0" applyNumberFormat="1" applyFont="1" applyAlignment="1">
      <alignment horizontal="center" vertical="center" wrapText="1"/>
    </xf>
    <xf numFmtId="0" fontId="2182" fillId="0" borderId="0" xfId="0" applyFont="1" applyAlignment="1">
      <alignment horizontal="center" vertical="center" wrapText="1"/>
    </xf>
    <xf numFmtId="4" fontId="2183" fillId="0" borderId="0" xfId="0" applyNumberFormat="1" applyFont="1" applyAlignment="1">
      <alignment horizontal="center" vertical="center"/>
    </xf>
    <xf numFmtId="164" fontId="2184" fillId="0" borderId="0" xfId="0" applyNumberFormat="1" applyFont="1" applyAlignment="1">
      <alignment horizontal="center" vertical="center"/>
    </xf>
    <xf numFmtId="164" fontId="2185" fillId="0" borderId="0" xfId="0" applyNumberFormat="1" applyFont="1" applyAlignment="1">
      <alignment horizontal="center" vertical="center"/>
    </xf>
    <xf numFmtId="165" fontId="2186" fillId="0" borderId="0" xfId="0" applyNumberFormat="1" applyFont="1" applyAlignment="1">
      <alignment horizontal="center" vertical="center"/>
    </xf>
    <xf numFmtId="164" fontId="2187" fillId="0" borderId="0" xfId="0" applyNumberFormat="1" applyFont="1" applyAlignment="1">
      <alignment horizontal="center" vertical="center"/>
    </xf>
    <xf numFmtId="164" fontId="2188" fillId="0" borderId="0" xfId="0" applyNumberFormat="1" applyFont="1" applyAlignment="1">
      <alignment horizontal="center" vertical="center" wrapText="1"/>
    </xf>
    <xf numFmtId="0" fontId="2199" fillId="0" borderId="0" xfId="0" applyFont="1" applyAlignment="1">
      <alignment horizontal="center" vertical="center" wrapText="1"/>
    </xf>
    <xf numFmtId="4" fontId="2200" fillId="0" borderId="0" xfId="0" applyNumberFormat="1" applyFont="1" applyAlignment="1">
      <alignment horizontal="center" vertical="center"/>
    </xf>
    <xf numFmtId="164" fontId="2201" fillId="0" borderId="0" xfId="0" applyNumberFormat="1" applyFont="1" applyAlignment="1">
      <alignment horizontal="center" vertical="center"/>
    </xf>
    <xf numFmtId="164" fontId="2202" fillId="0" borderId="0" xfId="0" applyNumberFormat="1" applyFont="1" applyAlignment="1">
      <alignment horizontal="center" vertical="center"/>
    </xf>
    <xf numFmtId="165" fontId="2203" fillId="0" borderId="0" xfId="0" applyNumberFormat="1" applyFont="1" applyAlignment="1">
      <alignment horizontal="center" vertical="center"/>
    </xf>
    <xf numFmtId="164" fontId="2204" fillId="0" borderId="0" xfId="0" applyNumberFormat="1" applyFont="1" applyAlignment="1">
      <alignment horizontal="center" vertical="center"/>
    </xf>
    <xf numFmtId="164" fontId="2205" fillId="0" borderId="0" xfId="0" applyNumberFormat="1" applyFont="1" applyAlignment="1">
      <alignment horizontal="center" vertical="center" wrapText="1"/>
    </xf>
    <xf numFmtId="0" fontId="2216" fillId="0" borderId="0" xfId="0" applyFont="1" applyAlignment="1">
      <alignment horizontal="center" vertical="center" wrapText="1"/>
    </xf>
    <xf numFmtId="4" fontId="2217" fillId="0" borderId="0" xfId="0" applyNumberFormat="1" applyFont="1" applyAlignment="1">
      <alignment horizontal="center" vertical="center"/>
    </xf>
    <xf numFmtId="164" fontId="2218" fillId="0" borderId="0" xfId="0" applyNumberFormat="1" applyFont="1" applyAlignment="1">
      <alignment horizontal="center" vertical="center"/>
    </xf>
    <xf numFmtId="164" fontId="2219" fillId="0" borderId="0" xfId="0" applyNumberFormat="1" applyFont="1" applyAlignment="1">
      <alignment horizontal="center" vertical="center"/>
    </xf>
    <xf numFmtId="165" fontId="2220" fillId="0" borderId="0" xfId="0" applyNumberFormat="1" applyFont="1" applyAlignment="1">
      <alignment horizontal="center" vertical="center"/>
    </xf>
    <xf numFmtId="164" fontId="2221" fillId="0" borderId="0" xfId="0" applyNumberFormat="1" applyFont="1" applyAlignment="1">
      <alignment horizontal="center" vertical="center"/>
    </xf>
    <xf numFmtId="164" fontId="2222" fillId="0" borderId="0" xfId="0" applyNumberFormat="1" applyFont="1" applyAlignment="1">
      <alignment horizontal="center" vertical="center" wrapText="1"/>
    </xf>
    <xf numFmtId="0" fontId="2233" fillId="0" borderId="0" xfId="0" applyFont="1" applyAlignment="1">
      <alignment horizontal="center" vertical="center" wrapText="1"/>
    </xf>
    <xf numFmtId="4" fontId="2234" fillId="0" borderId="0" xfId="0" applyNumberFormat="1" applyFont="1" applyAlignment="1">
      <alignment horizontal="center" vertical="center"/>
    </xf>
    <xf numFmtId="164" fontId="2235" fillId="0" borderId="0" xfId="0" applyNumberFormat="1" applyFont="1" applyAlignment="1">
      <alignment horizontal="center" vertical="center"/>
    </xf>
    <xf numFmtId="164" fontId="2236" fillId="0" borderId="0" xfId="0" applyNumberFormat="1" applyFont="1" applyAlignment="1">
      <alignment horizontal="center" vertical="center"/>
    </xf>
    <xf numFmtId="165" fontId="2237" fillId="0" borderId="0" xfId="0" applyNumberFormat="1" applyFont="1" applyAlignment="1">
      <alignment horizontal="center" vertical="center"/>
    </xf>
    <xf numFmtId="164" fontId="2238" fillId="0" borderId="0" xfId="0" applyNumberFormat="1" applyFont="1" applyAlignment="1">
      <alignment horizontal="center" vertical="center"/>
    </xf>
    <xf numFmtId="164" fontId="2239" fillId="0" borderId="0" xfId="0" applyNumberFormat="1" applyFont="1" applyAlignment="1">
      <alignment horizontal="center" vertical="center" wrapText="1"/>
    </xf>
    <xf numFmtId="0" fontId="2250" fillId="0" borderId="0" xfId="0" applyFont="1" applyAlignment="1">
      <alignment horizontal="center" vertical="center" wrapText="1"/>
    </xf>
    <xf numFmtId="4" fontId="2251" fillId="0" borderId="0" xfId="0" applyNumberFormat="1" applyFont="1" applyAlignment="1">
      <alignment horizontal="center" vertical="center"/>
    </xf>
    <xf numFmtId="164" fontId="2252" fillId="0" borderId="0" xfId="0" applyNumberFormat="1" applyFont="1" applyAlignment="1">
      <alignment horizontal="center" vertical="center"/>
    </xf>
    <xf numFmtId="164" fontId="2253" fillId="0" borderId="0" xfId="0" applyNumberFormat="1" applyFont="1" applyAlignment="1">
      <alignment horizontal="center" vertical="center"/>
    </xf>
    <xf numFmtId="165" fontId="2254" fillId="0" borderId="0" xfId="0" applyNumberFormat="1" applyFont="1" applyAlignment="1">
      <alignment horizontal="center" vertical="center"/>
    </xf>
    <xf numFmtId="164" fontId="2255" fillId="0" borderId="0" xfId="0" applyNumberFormat="1" applyFont="1" applyAlignment="1">
      <alignment horizontal="center" vertical="center"/>
    </xf>
    <xf numFmtId="164" fontId="2256" fillId="0" borderId="0" xfId="0" applyNumberFormat="1" applyFont="1" applyAlignment="1">
      <alignment horizontal="center" vertical="center" wrapText="1"/>
    </xf>
    <xf numFmtId="0" fontId="2267" fillId="0" borderId="0" xfId="0" applyFont="1" applyAlignment="1">
      <alignment horizontal="center" vertical="center" wrapText="1"/>
    </xf>
    <xf numFmtId="4" fontId="2268" fillId="0" borderId="0" xfId="0" applyNumberFormat="1" applyFont="1" applyAlignment="1">
      <alignment horizontal="center" vertical="center"/>
    </xf>
    <xf numFmtId="164" fontId="2269" fillId="0" borderId="0" xfId="0" applyNumberFormat="1" applyFont="1" applyAlignment="1">
      <alignment horizontal="center" vertical="center"/>
    </xf>
    <xf numFmtId="164" fontId="2270" fillId="0" borderId="0" xfId="0" applyNumberFormat="1" applyFont="1" applyAlignment="1">
      <alignment horizontal="center" vertical="center"/>
    </xf>
    <xf numFmtId="165" fontId="2271" fillId="0" borderId="0" xfId="0" applyNumberFormat="1" applyFont="1" applyAlignment="1">
      <alignment horizontal="center" vertical="center"/>
    </xf>
    <xf numFmtId="164" fontId="2272" fillId="0" borderId="0" xfId="0" applyNumberFormat="1" applyFont="1" applyAlignment="1">
      <alignment horizontal="center" vertical="center"/>
    </xf>
    <xf numFmtId="164" fontId="2273" fillId="0" borderId="0" xfId="0" applyNumberFormat="1" applyFont="1" applyAlignment="1">
      <alignment horizontal="center" vertical="center" wrapText="1"/>
    </xf>
    <xf numFmtId="0" fontId="2284" fillId="0" borderId="0" xfId="0" applyFont="1" applyAlignment="1">
      <alignment horizontal="center" vertical="center" wrapText="1"/>
    </xf>
    <xf numFmtId="4" fontId="2285" fillId="0" borderId="0" xfId="0" applyNumberFormat="1" applyFont="1" applyAlignment="1">
      <alignment horizontal="center" vertical="center"/>
    </xf>
    <xf numFmtId="164" fontId="2286" fillId="0" borderId="0" xfId="0" applyNumberFormat="1" applyFont="1" applyAlignment="1">
      <alignment horizontal="center" vertical="center"/>
    </xf>
    <xf numFmtId="164" fontId="2287" fillId="0" borderId="0" xfId="0" applyNumberFormat="1" applyFont="1" applyAlignment="1">
      <alignment horizontal="center" vertical="center"/>
    </xf>
    <xf numFmtId="165" fontId="2288" fillId="0" borderId="0" xfId="0" applyNumberFormat="1" applyFont="1" applyAlignment="1">
      <alignment horizontal="center" vertical="center"/>
    </xf>
    <xf numFmtId="164" fontId="2289" fillId="0" borderId="0" xfId="0" applyNumberFormat="1" applyFont="1" applyAlignment="1">
      <alignment horizontal="center" vertical="center"/>
    </xf>
    <xf numFmtId="164" fontId="2290" fillId="0" borderId="0" xfId="0" applyNumberFormat="1" applyFont="1" applyAlignment="1">
      <alignment horizontal="center" vertical="center" wrapText="1"/>
    </xf>
    <xf numFmtId="0" fontId="2301" fillId="0" borderId="0" xfId="0" applyFont="1" applyAlignment="1">
      <alignment horizontal="center" vertical="center" wrapText="1"/>
    </xf>
    <xf numFmtId="4" fontId="2302" fillId="0" borderId="0" xfId="0" applyNumberFormat="1" applyFont="1" applyAlignment="1">
      <alignment horizontal="center" vertical="center"/>
    </xf>
    <xf numFmtId="164" fontId="2303" fillId="0" borderId="0" xfId="0" applyNumberFormat="1" applyFont="1" applyAlignment="1">
      <alignment horizontal="center" vertical="center"/>
    </xf>
    <xf numFmtId="164" fontId="2304" fillId="0" borderId="0" xfId="0" applyNumberFormat="1" applyFont="1" applyAlignment="1">
      <alignment horizontal="center" vertical="center"/>
    </xf>
    <xf numFmtId="165" fontId="2305" fillId="0" borderId="0" xfId="0" applyNumberFormat="1" applyFont="1" applyAlignment="1">
      <alignment horizontal="center" vertical="center"/>
    </xf>
    <xf numFmtId="164" fontId="2306" fillId="0" borderId="0" xfId="0" applyNumberFormat="1" applyFont="1" applyAlignment="1">
      <alignment horizontal="center" vertical="center"/>
    </xf>
    <xf numFmtId="164" fontId="2307" fillId="0" borderId="0" xfId="0" applyNumberFormat="1" applyFont="1" applyAlignment="1">
      <alignment horizontal="center" vertical="center" wrapText="1"/>
    </xf>
    <xf numFmtId="0" fontId="2318" fillId="0" borderId="0" xfId="0" applyFont="1" applyAlignment="1">
      <alignment horizontal="center" vertical="center" wrapText="1"/>
    </xf>
    <xf numFmtId="4" fontId="2319" fillId="0" borderId="0" xfId="0" applyNumberFormat="1" applyFont="1" applyAlignment="1">
      <alignment horizontal="center" vertical="center"/>
    </xf>
    <xf numFmtId="164" fontId="2320" fillId="0" borderId="0" xfId="0" applyNumberFormat="1" applyFont="1" applyAlignment="1">
      <alignment horizontal="center" vertical="center"/>
    </xf>
    <xf numFmtId="164" fontId="2321" fillId="0" borderId="0" xfId="0" applyNumberFormat="1" applyFont="1" applyAlignment="1">
      <alignment horizontal="center" vertical="center"/>
    </xf>
    <xf numFmtId="165" fontId="2322" fillId="0" borderId="0" xfId="0" applyNumberFormat="1" applyFont="1" applyAlignment="1">
      <alignment horizontal="center" vertical="center"/>
    </xf>
    <xf numFmtId="164" fontId="2323" fillId="0" borderId="0" xfId="0" applyNumberFormat="1" applyFont="1" applyAlignment="1">
      <alignment horizontal="center" vertical="center"/>
    </xf>
    <xf numFmtId="164" fontId="2324" fillId="0" borderId="0" xfId="0" applyNumberFormat="1" applyFont="1" applyAlignment="1">
      <alignment horizontal="center" vertical="center" wrapText="1"/>
    </xf>
    <xf numFmtId="0" fontId="2335" fillId="0" borderId="0" xfId="0" applyFont="1" applyAlignment="1">
      <alignment horizontal="center" vertical="center" wrapText="1"/>
    </xf>
    <xf numFmtId="4" fontId="2336" fillId="0" borderId="0" xfId="0" applyNumberFormat="1" applyFont="1" applyAlignment="1">
      <alignment horizontal="center" vertical="center"/>
    </xf>
    <xf numFmtId="164" fontId="2337" fillId="0" borderId="0" xfId="0" applyNumberFormat="1" applyFont="1" applyAlignment="1">
      <alignment horizontal="center" vertical="center"/>
    </xf>
    <xf numFmtId="164" fontId="2338" fillId="0" borderId="0" xfId="0" applyNumberFormat="1" applyFont="1" applyAlignment="1">
      <alignment horizontal="center" vertical="center"/>
    </xf>
    <xf numFmtId="165" fontId="2339" fillId="0" borderId="0" xfId="0" applyNumberFormat="1" applyFont="1" applyAlignment="1">
      <alignment horizontal="center" vertical="center"/>
    </xf>
    <xf numFmtId="164" fontId="2340" fillId="0" borderId="0" xfId="0" applyNumberFormat="1" applyFont="1" applyAlignment="1">
      <alignment horizontal="center" vertical="center"/>
    </xf>
    <xf numFmtId="164" fontId="2341" fillId="0" borderId="0" xfId="0" applyNumberFormat="1" applyFont="1" applyAlignment="1">
      <alignment horizontal="center" vertical="center" wrapText="1"/>
    </xf>
    <xf numFmtId="0" fontId="2352" fillId="0" borderId="0" xfId="0" applyFont="1" applyAlignment="1">
      <alignment horizontal="center" vertical="center" wrapText="1"/>
    </xf>
    <xf numFmtId="4" fontId="2353" fillId="0" borderId="0" xfId="0" applyNumberFormat="1" applyFont="1" applyAlignment="1">
      <alignment horizontal="center" vertical="center"/>
    </xf>
    <xf numFmtId="164" fontId="2354" fillId="0" borderId="0" xfId="0" applyNumberFormat="1" applyFont="1" applyAlignment="1">
      <alignment horizontal="center" vertical="center"/>
    </xf>
    <xf numFmtId="164" fontId="2355" fillId="0" borderId="0" xfId="0" applyNumberFormat="1" applyFont="1" applyAlignment="1">
      <alignment horizontal="center" vertical="center"/>
    </xf>
    <xf numFmtId="165" fontId="2356" fillId="0" borderId="0" xfId="0" applyNumberFormat="1" applyFont="1" applyAlignment="1">
      <alignment horizontal="center" vertical="center"/>
    </xf>
    <xf numFmtId="164" fontId="2357" fillId="0" borderId="0" xfId="0" applyNumberFormat="1" applyFont="1" applyAlignment="1">
      <alignment horizontal="center" vertical="center"/>
    </xf>
    <xf numFmtId="164" fontId="2358" fillId="0" borderId="0" xfId="0" applyNumberFormat="1" applyFont="1" applyAlignment="1">
      <alignment horizontal="center" vertical="center" wrapText="1"/>
    </xf>
    <xf numFmtId="0" fontId="2369" fillId="0" borderId="0" xfId="0" applyFont="1" applyAlignment="1">
      <alignment horizontal="center" vertical="center" wrapText="1"/>
    </xf>
    <xf numFmtId="4" fontId="2370" fillId="0" borderId="0" xfId="0" applyNumberFormat="1" applyFont="1" applyAlignment="1">
      <alignment horizontal="center" vertical="center"/>
    </xf>
    <xf numFmtId="164" fontId="2371" fillId="0" borderId="0" xfId="0" applyNumberFormat="1" applyFont="1" applyAlignment="1">
      <alignment horizontal="center" vertical="center"/>
    </xf>
    <xf numFmtId="164" fontId="2372" fillId="0" borderId="0" xfId="0" applyNumberFormat="1" applyFont="1" applyAlignment="1">
      <alignment horizontal="center" vertical="center"/>
    </xf>
    <xf numFmtId="165" fontId="2373" fillId="0" borderId="0" xfId="0" applyNumberFormat="1" applyFont="1" applyAlignment="1">
      <alignment horizontal="center" vertical="center"/>
    </xf>
    <xf numFmtId="164" fontId="2374" fillId="0" borderId="0" xfId="0" applyNumberFormat="1" applyFont="1" applyAlignment="1">
      <alignment horizontal="center" vertical="center"/>
    </xf>
    <xf numFmtId="164" fontId="2375" fillId="0" borderId="0" xfId="0" applyNumberFormat="1" applyFont="1" applyAlignment="1">
      <alignment horizontal="center" vertical="center" wrapText="1"/>
    </xf>
    <xf numFmtId="0" fontId="2386" fillId="0" borderId="0" xfId="0" applyFont="1" applyAlignment="1">
      <alignment horizontal="center" vertical="center" wrapText="1"/>
    </xf>
    <xf numFmtId="4" fontId="2387" fillId="0" borderId="0" xfId="0" applyNumberFormat="1" applyFont="1" applyAlignment="1">
      <alignment horizontal="center" vertical="center"/>
    </xf>
    <xf numFmtId="164" fontId="2388" fillId="0" borderId="0" xfId="0" applyNumberFormat="1" applyFont="1" applyAlignment="1">
      <alignment horizontal="center" vertical="center"/>
    </xf>
    <xf numFmtId="164" fontId="2389" fillId="0" borderId="0" xfId="0" applyNumberFormat="1" applyFont="1" applyAlignment="1">
      <alignment horizontal="center" vertical="center"/>
    </xf>
    <xf numFmtId="165" fontId="2390" fillId="0" borderId="0" xfId="0" applyNumberFormat="1" applyFont="1" applyAlignment="1">
      <alignment horizontal="center" vertical="center"/>
    </xf>
    <xf numFmtId="164" fontId="2391" fillId="0" borderId="0" xfId="0" applyNumberFormat="1" applyFont="1" applyAlignment="1">
      <alignment horizontal="center" vertical="center"/>
    </xf>
    <xf numFmtId="164" fontId="2392" fillId="0" borderId="0" xfId="0" applyNumberFormat="1" applyFont="1" applyAlignment="1">
      <alignment horizontal="center" vertical="center" wrapText="1"/>
    </xf>
    <xf numFmtId="0" fontId="2403" fillId="0" borderId="0" xfId="0" applyFont="1" applyAlignment="1">
      <alignment horizontal="center" vertical="center" wrapText="1"/>
    </xf>
    <xf numFmtId="4" fontId="2404" fillId="0" borderId="0" xfId="0" applyNumberFormat="1" applyFont="1" applyAlignment="1">
      <alignment horizontal="center" vertical="center"/>
    </xf>
    <xf numFmtId="164" fontId="2405" fillId="0" borderId="0" xfId="0" applyNumberFormat="1" applyFont="1" applyAlignment="1">
      <alignment horizontal="center" vertical="center"/>
    </xf>
    <xf numFmtId="164" fontId="2406" fillId="0" borderId="0" xfId="0" applyNumberFormat="1" applyFont="1" applyAlignment="1">
      <alignment horizontal="center" vertical="center"/>
    </xf>
    <xf numFmtId="165" fontId="2407" fillId="0" borderId="0" xfId="0" applyNumberFormat="1" applyFont="1" applyAlignment="1">
      <alignment horizontal="center" vertical="center"/>
    </xf>
    <xf numFmtId="164" fontId="2408" fillId="0" borderId="0" xfId="0" applyNumberFormat="1" applyFont="1" applyAlignment="1">
      <alignment horizontal="center" vertical="center"/>
    </xf>
    <xf numFmtId="164" fontId="2409" fillId="0" borderId="0" xfId="0" applyNumberFormat="1" applyFont="1" applyAlignment="1">
      <alignment horizontal="center" vertical="center" wrapText="1"/>
    </xf>
    <xf numFmtId="0" fontId="2420" fillId="0" borderId="0" xfId="0" applyFont="1" applyAlignment="1">
      <alignment horizontal="center" vertical="center" wrapText="1"/>
    </xf>
    <xf numFmtId="4" fontId="2421" fillId="0" borderId="0" xfId="0" applyNumberFormat="1" applyFont="1" applyAlignment="1">
      <alignment horizontal="center" vertical="center"/>
    </xf>
    <xf numFmtId="164" fontId="2422" fillId="0" borderId="0" xfId="0" applyNumberFormat="1" applyFont="1" applyAlignment="1">
      <alignment horizontal="center" vertical="center"/>
    </xf>
    <xf numFmtId="164" fontId="2423" fillId="0" borderId="0" xfId="0" applyNumberFormat="1" applyFont="1" applyAlignment="1">
      <alignment horizontal="center" vertical="center"/>
    </xf>
    <xf numFmtId="165" fontId="2424" fillId="0" borderId="0" xfId="0" applyNumberFormat="1" applyFont="1" applyAlignment="1">
      <alignment horizontal="center" vertical="center"/>
    </xf>
    <xf numFmtId="164" fontId="2425" fillId="0" borderId="0" xfId="0" applyNumberFormat="1" applyFont="1" applyAlignment="1">
      <alignment horizontal="center" vertical="center"/>
    </xf>
    <xf numFmtId="164" fontId="2426" fillId="0" borderId="0" xfId="0" applyNumberFormat="1" applyFont="1" applyAlignment="1">
      <alignment horizontal="center" vertical="center" wrapText="1"/>
    </xf>
    <xf numFmtId="0" fontId="2438" fillId="0" borderId="0" xfId="0" applyFont="1" applyAlignment="1">
      <alignment horizontal="center" vertical="center" wrapText="1"/>
    </xf>
    <xf numFmtId="4" fontId="2439" fillId="0" borderId="0" xfId="0" applyNumberFormat="1" applyFont="1" applyAlignment="1">
      <alignment horizontal="center" vertical="center"/>
    </xf>
    <xf numFmtId="164" fontId="2440" fillId="0" borderId="0" xfId="0" applyNumberFormat="1" applyFont="1" applyAlignment="1">
      <alignment horizontal="center" vertical="center"/>
    </xf>
    <xf numFmtId="164" fontId="2441" fillId="0" borderId="0" xfId="0" applyNumberFormat="1" applyFont="1" applyAlignment="1">
      <alignment horizontal="center" vertical="center"/>
    </xf>
    <xf numFmtId="165" fontId="2442" fillId="0" borderId="0" xfId="0" applyNumberFormat="1" applyFont="1" applyAlignment="1">
      <alignment horizontal="center" vertical="center"/>
    </xf>
    <xf numFmtId="164" fontId="2443" fillId="0" borderId="0" xfId="0" applyNumberFormat="1" applyFont="1" applyAlignment="1">
      <alignment horizontal="center" vertical="center"/>
    </xf>
    <xf numFmtId="164" fontId="2444" fillId="0" borderId="0" xfId="0" applyNumberFormat="1" applyFont="1" applyAlignment="1">
      <alignment horizontal="center" vertical="center" wrapText="1"/>
    </xf>
    <xf numFmtId="0" fontId="2455" fillId="0" borderId="0" xfId="0" applyFont="1" applyAlignment="1">
      <alignment horizontal="center" vertical="center" wrapText="1"/>
    </xf>
    <xf numFmtId="4" fontId="2456" fillId="0" borderId="0" xfId="0" applyNumberFormat="1" applyFont="1" applyAlignment="1">
      <alignment horizontal="center" vertical="center"/>
    </xf>
    <xf numFmtId="164" fontId="2457" fillId="0" borderId="0" xfId="0" applyNumberFormat="1" applyFont="1" applyAlignment="1">
      <alignment horizontal="center" vertical="center"/>
    </xf>
    <xf numFmtId="164" fontId="2458" fillId="0" borderId="0" xfId="0" applyNumberFormat="1" applyFont="1" applyAlignment="1">
      <alignment horizontal="center" vertical="center"/>
    </xf>
    <xf numFmtId="165" fontId="2459" fillId="0" borderId="0" xfId="0" applyNumberFormat="1" applyFont="1" applyAlignment="1">
      <alignment horizontal="center" vertical="center"/>
    </xf>
    <xf numFmtId="164" fontId="2460" fillId="0" borderId="0" xfId="0" applyNumberFormat="1" applyFont="1" applyAlignment="1">
      <alignment horizontal="center" vertical="center"/>
    </xf>
    <xf numFmtId="164" fontId="2461" fillId="0" borderId="0" xfId="0" applyNumberFormat="1" applyFont="1" applyAlignment="1">
      <alignment horizontal="center" vertical="center" wrapText="1"/>
    </xf>
    <xf numFmtId="0" fontId="2472" fillId="0" borderId="0" xfId="0" applyFont="1" applyAlignment="1">
      <alignment horizontal="center" vertical="center" wrapText="1"/>
    </xf>
    <xf numFmtId="4" fontId="2473" fillId="0" borderId="0" xfId="0" applyNumberFormat="1" applyFont="1" applyAlignment="1">
      <alignment horizontal="center" vertical="center"/>
    </xf>
    <xf numFmtId="164" fontId="2474" fillId="0" borderId="0" xfId="0" applyNumberFormat="1" applyFont="1" applyAlignment="1">
      <alignment horizontal="center" vertical="center"/>
    </xf>
    <xf numFmtId="164" fontId="2475" fillId="0" borderId="0" xfId="0" applyNumberFormat="1" applyFont="1" applyAlignment="1">
      <alignment horizontal="center" vertical="center"/>
    </xf>
    <xf numFmtId="165" fontId="2476" fillId="0" borderId="0" xfId="0" applyNumberFormat="1" applyFont="1" applyAlignment="1">
      <alignment horizontal="center" vertical="center"/>
    </xf>
    <xf numFmtId="164" fontId="2477" fillId="0" borderId="0" xfId="0" applyNumberFormat="1" applyFont="1" applyAlignment="1">
      <alignment horizontal="center" vertical="center"/>
    </xf>
    <xf numFmtId="164" fontId="2478" fillId="0" borderId="0" xfId="0" applyNumberFormat="1" applyFont="1" applyAlignment="1">
      <alignment horizontal="center" vertical="center" wrapText="1"/>
    </xf>
    <xf numFmtId="0" fontId="2489" fillId="0" borderId="0" xfId="0" applyFont="1" applyAlignment="1">
      <alignment horizontal="center" vertical="center" wrapText="1"/>
    </xf>
    <xf numFmtId="4" fontId="2490" fillId="0" borderId="0" xfId="0" applyNumberFormat="1" applyFont="1" applyAlignment="1">
      <alignment horizontal="center" vertical="center"/>
    </xf>
    <xf numFmtId="164" fontId="2491" fillId="0" borderId="0" xfId="0" applyNumberFormat="1" applyFont="1" applyAlignment="1">
      <alignment horizontal="center" vertical="center"/>
    </xf>
    <xf numFmtId="164" fontId="2492" fillId="0" borderId="0" xfId="0" applyNumberFormat="1" applyFont="1" applyAlignment="1">
      <alignment horizontal="center" vertical="center"/>
    </xf>
    <xf numFmtId="165" fontId="2493" fillId="0" borderId="0" xfId="0" applyNumberFormat="1" applyFont="1" applyAlignment="1">
      <alignment horizontal="center" vertical="center"/>
    </xf>
    <xf numFmtId="164" fontId="2494" fillId="0" borderId="0" xfId="0" applyNumberFormat="1" applyFont="1" applyAlignment="1">
      <alignment horizontal="center" vertical="center"/>
    </xf>
    <xf numFmtId="164" fontId="2495" fillId="0" borderId="0" xfId="0" applyNumberFormat="1" applyFont="1" applyAlignment="1">
      <alignment horizontal="center" vertical="center" wrapText="1"/>
    </xf>
    <xf numFmtId="0" fontId="2506" fillId="0" borderId="0" xfId="0" applyFont="1" applyAlignment="1">
      <alignment horizontal="center" vertical="center" wrapText="1"/>
    </xf>
    <xf numFmtId="4" fontId="2507" fillId="0" borderId="0" xfId="0" applyNumberFormat="1" applyFont="1" applyAlignment="1">
      <alignment horizontal="center" vertical="center"/>
    </xf>
    <xf numFmtId="164" fontId="2508" fillId="0" borderId="0" xfId="0" applyNumberFormat="1" applyFont="1" applyAlignment="1">
      <alignment horizontal="center" vertical="center"/>
    </xf>
    <xf numFmtId="164" fontId="2509" fillId="0" borderId="0" xfId="0" applyNumberFormat="1" applyFont="1" applyAlignment="1">
      <alignment horizontal="center" vertical="center"/>
    </xf>
    <xf numFmtId="165" fontId="2510" fillId="0" borderId="0" xfId="0" applyNumberFormat="1" applyFont="1" applyAlignment="1">
      <alignment horizontal="center" vertical="center"/>
    </xf>
    <xf numFmtId="164" fontId="2511" fillId="0" borderId="0" xfId="0" applyNumberFormat="1" applyFont="1" applyAlignment="1">
      <alignment horizontal="center" vertical="center"/>
    </xf>
    <xf numFmtId="164" fontId="2512" fillId="0" borderId="0" xfId="0" applyNumberFormat="1" applyFont="1" applyAlignment="1">
      <alignment horizontal="center" vertical="center" wrapText="1"/>
    </xf>
    <xf numFmtId="0" fontId="2523" fillId="0" borderId="0" xfId="0" applyFont="1" applyAlignment="1">
      <alignment horizontal="center" vertical="center" wrapText="1"/>
    </xf>
    <xf numFmtId="4" fontId="2524" fillId="0" borderId="0" xfId="0" applyNumberFormat="1" applyFont="1" applyAlignment="1">
      <alignment horizontal="center" vertical="center"/>
    </xf>
    <xf numFmtId="164" fontId="2525" fillId="0" borderId="0" xfId="0" applyNumberFormat="1" applyFont="1" applyAlignment="1">
      <alignment horizontal="center" vertical="center"/>
    </xf>
    <xf numFmtId="164" fontId="2526" fillId="0" borderId="0" xfId="0" applyNumberFormat="1" applyFont="1" applyAlignment="1">
      <alignment horizontal="center" vertical="center"/>
    </xf>
    <xf numFmtId="165" fontId="2527" fillId="0" borderId="0" xfId="0" applyNumberFormat="1" applyFont="1" applyAlignment="1">
      <alignment horizontal="center" vertical="center"/>
    </xf>
    <xf numFmtId="164" fontId="2528" fillId="0" borderId="0" xfId="0" applyNumberFormat="1" applyFont="1" applyAlignment="1">
      <alignment horizontal="center" vertical="center"/>
    </xf>
    <xf numFmtId="164" fontId="2529" fillId="0" borderId="0" xfId="0" applyNumberFormat="1" applyFont="1" applyAlignment="1">
      <alignment horizontal="center" vertical="center" wrapText="1"/>
    </xf>
    <xf numFmtId="0" fontId="2540" fillId="0" borderId="0" xfId="0" applyFont="1" applyAlignment="1">
      <alignment horizontal="center" vertical="center" wrapText="1"/>
    </xf>
    <xf numFmtId="4" fontId="2541" fillId="0" borderId="0" xfId="0" applyNumberFormat="1" applyFont="1" applyAlignment="1">
      <alignment horizontal="center" vertical="center"/>
    </xf>
    <xf numFmtId="164" fontId="2542" fillId="0" borderId="0" xfId="0" applyNumberFormat="1" applyFont="1" applyAlignment="1">
      <alignment horizontal="center" vertical="center"/>
    </xf>
    <xf numFmtId="164" fontId="2543" fillId="0" borderId="0" xfId="0" applyNumberFormat="1" applyFont="1" applyAlignment="1">
      <alignment horizontal="center" vertical="center"/>
    </xf>
    <xf numFmtId="165" fontId="2544" fillId="0" borderId="0" xfId="0" applyNumberFormat="1" applyFont="1" applyAlignment="1">
      <alignment horizontal="center" vertical="center"/>
    </xf>
    <xf numFmtId="164" fontId="2545" fillId="0" borderId="0" xfId="0" applyNumberFormat="1" applyFont="1" applyAlignment="1">
      <alignment horizontal="center" vertical="center"/>
    </xf>
    <xf numFmtId="164" fontId="2546" fillId="0" borderId="0" xfId="0" applyNumberFormat="1" applyFont="1" applyAlignment="1">
      <alignment horizontal="center" vertical="center" wrapText="1"/>
    </xf>
    <xf numFmtId="0" fontId="2557" fillId="0" borderId="0" xfId="0" applyFont="1" applyAlignment="1">
      <alignment horizontal="center" vertical="center" wrapText="1"/>
    </xf>
    <xf numFmtId="4" fontId="2558" fillId="0" borderId="0" xfId="0" applyNumberFormat="1" applyFont="1" applyAlignment="1">
      <alignment horizontal="center" vertical="center"/>
    </xf>
    <xf numFmtId="164" fontId="2559" fillId="0" borderId="0" xfId="0" applyNumberFormat="1" applyFont="1" applyAlignment="1">
      <alignment horizontal="center" vertical="center"/>
    </xf>
    <xf numFmtId="164" fontId="2560" fillId="0" borderId="0" xfId="0" applyNumberFormat="1" applyFont="1" applyAlignment="1">
      <alignment horizontal="center" vertical="center"/>
    </xf>
    <xf numFmtId="165" fontId="2561" fillId="0" borderId="0" xfId="0" applyNumberFormat="1" applyFont="1" applyAlignment="1">
      <alignment horizontal="center" vertical="center"/>
    </xf>
    <xf numFmtId="164" fontId="2562" fillId="0" borderId="0" xfId="0" applyNumberFormat="1" applyFont="1" applyAlignment="1">
      <alignment horizontal="center" vertical="center"/>
    </xf>
    <xf numFmtId="164" fontId="2563" fillId="0" borderId="0" xfId="0" applyNumberFormat="1" applyFont="1" applyAlignment="1">
      <alignment horizontal="center" vertical="center" wrapText="1"/>
    </xf>
    <xf numFmtId="0" fontId="2574" fillId="0" borderId="0" xfId="0" applyFont="1" applyAlignment="1">
      <alignment horizontal="center" vertical="center" wrapText="1"/>
    </xf>
    <xf numFmtId="4" fontId="2575" fillId="0" borderId="0" xfId="0" applyNumberFormat="1" applyFont="1" applyAlignment="1">
      <alignment horizontal="center" vertical="center"/>
    </xf>
    <xf numFmtId="164" fontId="2576" fillId="0" borderId="0" xfId="0" applyNumberFormat="1" applyFont="1" applyAlignment="1">
      <alignment horizontal="center" vertical="center"/>
    </xf>
    <xf numFmtId="164" fontId="2577" fillId="0" borderId="0" xfId="0" applyNumberFormat="1" applyFont="1" applyAlignment="1">
      <alignment horizontal="center" vertical="center"/>
    </xf>
    <xf numFmtId="165" fontId="2578" fillId="0" borderId="0" xfId="0" applyNumberFormat="1" applyFont="1" applyAlignment="1">
      <alignment horizontal="center" vertical="center"/>
    </xf>
    <xf numFmtId="164" fontId="2579" fillId="0" borderId="0" xfId="0" applyNumberFormat="1" applyFont="1" applyAlignment="1">
      <alignment horizontal="center" vertical="center"/>
    </xf>
    <xf numFmtId="164" fontId="2580" fillId="0" borderId="0" xfId="0" applyNumberFormat="1" applyFont="1" applyAlignment="1">
      <alignment horizontal="center" vertical="center" wrapText="1"/>
    </xf>
    <xf numFmtId="0" fontId="2591" fillId="0" borderId="0" xfId="0" applyFont="1" applyAlignment="1">
      <alignment horizontal="center" vertical="center" wrapText="1"/>
    </xf>
    <xf numFmtId="4" fontId="2592" fillId="0" borderId="0" xfId="0" applyNumberFormat="1" applyFont="1" applyAlignment="1">
      <alignment horizontal="center" vertical="center"/>
    </xf>
    <xf numFmtId="164" fontId="2593" fillId="0" borderId="0" xfId="0" applyNumberFormat="1" applyFont="1" applyAlignment="1">
      <alignment horizontal="center" vertical="center"/>
    </xf>
    <xf numFmtId="164" fontId="2594" fillId="0" borderId="0" xfId="0" applyNumberFormat="1" applyFont="1" applyAlignment="1">
      <alignment horizontal="center" vertical="center"/>
    </xf>
    <xf numFmtId="165" fontId="2595" fillId="0" borderId="0" xfId="0" applyNumberFormat="1" applyFont="1" applyAlignment="1">
      <alignment horizontal="center" vertical="center"/>
    </xf>
    <xf numFmtId="164" fontId="2596" fillId="0" borderId="0" xfId="0" applyNumberFormat="1" applyFont="1" applyAlignment="1">
      <alignment horizontal="center" vertical="center"/>
    </xf>
    <xf numFmtId="164" fontId="2597" fillId="0" borderId="0" xfId="0" applyNumberFormat="1" applyFont="1" applyAlignment="1">
      <alignment horizontal="center" vertical="center" wrapText="1"/>
    </xf>
    <xf numFmtId="0" fontId="2608" fillId="0" borderId="0" xfId="0" applyFont="1" applyAlignment="1">
      <alignment horizontal="center" vertical="center" wrapText="1"/>
    </xf>
    <xf numFmtId="4" fontId="2609" fillId="0" borderId="0" xfId="0" applyNumberFormat="1" applyFont="1" applyAlignment="1">
      <alignment horizontal="center" vertical="center"/>
    </xf>
    <xf numFmtId="164" fontId="2610" fillId="0" borderId="0" xfId="0" applyNumberFormat="1" applyFont="1" applyAlignment="1">
      <alignment horizontal="center" vertical="center"/>
    </xf>
    <xf numFmtId="164" fontId="2611" fillId="0" borderId="0" xfId="0" applyNumberFormat="1" applyFont="1" applyAlignment="1">
      <alignment horizontal="center" vertical="center"/>
    </xf>
    <xf numFmtId="165" fontId="2612" fillId="0" borderId="0" xfId="0" applyNumberFormat="1" applyFont="1" applyAlignment="1">
      <alignment horizontal="center" vertical="center"/>
    </xf>
    <xf numFmtId="164" fontId="2613" fillId="0" borderId="0" xfId="0" applyNumberFormat="1" applyFont="1" applyAlignment="1">
      <alignment horizontal="center" vertical="center"/>
    </xf>
    <xf numFmtId="164" fontId="2614" fillId="0" borderId="0" xfId="0" applyNumberFormat="1" applyFont="1" applyAlignment="1">
      <alignment horizontal="center" vertical="center" wrapText="1"/>
    </xf>
    <xf numFmtId="0" fontId="2625" fillId="0" borderId="0" xfId="0" applyFont="1" applyAlignment="1">
      <alignment horizontal="center" vertical="center" wrapText="1"/>
    </xf>
    <xf numFmtId="4" fontId="2626" fillId="0" borderId="0" xfId="0" applyNumberFormat="1" applyFont="1" applyAlignment="1">
      <alignment horizontal="center" vertical="center"/>
    </xf>
    <xf numFmtId="164" fontId="2627" fillId="0" borderId="0" xfId="0" applyNumberFormat="1" applyFont="1" applyAlignment="1">
      <alignment horizontal="center" vertical="center"/>
    </xf>
    <xf numFmtId="164" fontId="2628" fillId="0" borderId="0" xfId="0" applyNumberFormat="1" applyFont="1" applyAlignment="1">
      <alignment horizontal="center" vertical="center"/>
    </xf>
    <xf numFmtId="165" fontId="2629" fillId="0" borderId="0" xfId="0" applyNumberFormat="1" applyFont="1" applyAlignment="1">
      <alignment horizontal="center" vertical="center"/>
    </xf>
    <xf numFmtId="164" fontId="2630" fillId="0" borderId="0" xfId="0" applyNumberFormat="1" applyFont="1" applyAlignment="1">
      <alignment horizontal="center" vertical="center"/>
    </xf>
    <xf numFmtId="164" fontId="2631" fillId="0" borderId="0" xfId="0" applyNumberFormat="1" applyFont="1" applyAlignment="1">
      <alignment horizontal="center" vertical="center" wrapText="1"/>
    </xf>
    <xf numFmtId="0" fontId="2642" fillId="0" borderId="0" xfId="0" applyFont="1" applyAlignment="1">
      <alignment horizontal="center" vertical="center" wrapText="1"/>
    </xf>
    <xf numFmtId="4" fontId="2643" fillId="0" borderId="0" xfId="0" applyNumberFormat="1" applyFont="1" applyAlignment="1">
      <alignment horizontal="center" vertical="center"/>
    </xf>
    <xf numFmtId="164" fontId="2644" fillId="0" borderId="0" xfId="0" applyNumberFormat="1" applyFont="1" applyAlignment="1">
      <alignment horizontal="center" vertical="center"/>
    </xf>
    <xf numFmtId="164" fontId="2645" fillId="0" borderId="0" xfId="0" applyNumberFormat="1" applyFont="1" applyAlignment="1">
      <alignment horizontal="center" vertical="center"/>
    </xf>
    <xf numFmtId="165" fontId="2646" fillId="0" borderId="0" xfId="0" applyNumberFormat="1" applyFont="1" applyAlignment="1">
      <alignment horizontal="center" vertical="center"/>
    </xf>
    <xf numFmtId="164" fontId="2647" fillId="0" borderId="0" xfId="0" applyNumberFormat="1" applyFont="1" applyAlignment="1">
      <alignment horizontal="center" vertical="center"/>
    </xf>
    <xf numFmtId="164" fontId="2648" fillId="0" borderId="0" xfId="0" applyNumberFormat="1" applyFont="1" applyAlignment="1">
      <alignment horizontal="center" vertical="center" wrapText="1"/>
    </xf>
    <xf numFmtId="0" fontId="2659" fillId="0" borderId="0" xfId="0" applyFont="1" applyAlignment="1">
      <alignment horizontal="center" vertical="center" wrapText="1"/>
    </xf>
    <xf numFmtId="4" fontId="2660" fillId="0" borderId="0" xfId="0" applyNumberFormat="1" applyFont="1" applyAlignment="1">
      <alignment horizontal="center" vertical="center"/>
    </xf>
    <xf numFmtId="164" fontId="2661" fillId="0" borderId="0" xfId="0" applyNumberFormat="1" applyFont="1" applyAlignment="1">
      <alignment horizontal="center" vertical="center"/>
    </xf>
    <xf numFmtId="164" fontId="2662" fillId="0" borderId="0" xfId="0" applyNumberFormat="1" applyFont="1" applyAlignment="1">
      <alignment horizontal="center" vertical="center"/>
    </xf>
    <xf numFmtId="165" fontId="2663" fillId="0" borderId="0" xfId="0" applyNumberFormat="1" applyFont="1" applyAlignment="1">
      <alignment horizontal="center" vertical="center"/>
    </xf>
    <xf numFmtId="164" fontId="2664" fillId="0" borderId="0" xfId="0" applyNumberFormat="1" applyFont="1" applyAlignment="1">
      <alignment horizontal="center" vertical="center"/>
    </xf>
    <xf numFmtId="164" fontId="2665" fillId="0" borderId="0" xfId="0" applyNumberFormat="1" applyFont="1" applyAlignment="1">
      <alignment horizontal="center" vertical="center" wrapText="1"/>
    </xf>
    <xf numFmtId="0" fontId="2676" fillId="0" borderId="0" xfId="0" applyFont="1" applyAlignment="1">
      <alignment horizontal="center" vertical="center" wrapText="1"/>
    </xf>
    <xf numFmtId="4" fontId="2677" fillId="0" borderId="0" xfId="0" applyNumberFormat="1" applyFont="1" applyAlignment="1">
      <alignment horizontal="center" vertical="center"/>
    </xf>
    <xf numFmtId="164" fontId="2678" fillId="0" borderId="0" xfId="0" applyNumberFormat="1" applyFont="1" applyAlignment="1">
      <alignment horizontal="center" vertical="center"/>
    </xf>
    <xf numFmtId="164" fontId="2679" fillId="0" borderId="0" xfId="0" applyNumberFormat="1" applyFont="1" applyAlignment="1">
      <alignment horizontal="center" vertical="center"/>
    </xf>
    <xf numFmtId="165" fontId="2680" fillId="0" borderId="0" xfId="0" applyNumberFormat="1" applyFont="1" applyAlignment="1">
      <alignment horizontal="center" vertical="center"/>
    </xf>
    <xf numFmtId="164" fontId="2681" fillId="0" borderId="0" xfId="0" applyNumberFormat="1" applyFont="1" applyAlignment="1">
      <alignment horizontal="center" vertical="center"/>
    </xf>
    <xf numFmtId="164" fontId="2682" fillId="0" borderId="0" xfId="0" applyNumberFormat="1" applyFont="1" applyAlignment="1">
      <alignment horizontal="center" vertical="center" wrapText="1"/>
    </xf>
    <xf numFmtId="0" fontId="2693" fillId="0" borderId="0" xfId="0" applyFont="1" applyAlignment="1">
      <alignment horizontal="center" vertical="center" wrapText="1"/>
    </xf>
    <xf numFmtId="4" fontId="2694" fillId="0" borderId="0" xfId="0" applyNumberFormat="1" applyFont="1" applyAlignment="1">
      <alignment horizontal="center" vertical="center"/>
    </xf>
    <xf numFmtId="164" fontId="2695" fillId="0" borderId="0" xfId="0" applyNumberFormat="1" applyFont="1" applyAlignment="1">
      <alignment horizontal="center" vertical="center"/>
    </xf>
    <xf numFmtId="164" fontId="2696" fillId="0" borderId="0" xfId="0" applyNumberFormat="1" applyFont="1" applyAlignment="1">
      <alignment horizontal="center" vertical="center"/>
    </xf>
    <xf numFmtId="165" fontId="2697" fillId="0" borderId="0" xfId="0" applyNumberFormat="1" applyFont="1" applyAlignment="1">
      <alignment horizontal="center" vertical="center"/>
    </xf>
    <xf numFmtId="164" fontId="2698" fillId="0" borderId="0" xfId="0" applyNumberFormat="1" applyFont="1" applyAlignment="1">
      <alignment horizontal="center" vertical="center"/>
    </xf>
    <xf numFmtId="164" fontId="2699" fillId="0" borderId="0" xfId="0" applyNumberFormat="1" applyFont="1" applyAlignment="1">
      <alignment horizontal="center" vertical="center" wrapText="1"/>
    </xf>
    <xf numFmtId="0" fontId="2710" fillId="0" borderId="0" xfId="0" applyFont="1" applyAlignment="1">
      <alignment horizontal="center" vertical="center" wrapText="1"/>
    </xf>
    <xf numFmtId="4" fontId="2711" fillId="0" borderId="0" xfId="0" applyNumberFormat="1" applyFont="1" applyAlignment="1">
      <alignment horizontal="center" vertical="center"/>
    </xf>
    <xf numFmtId="164" fontId="2712" fillId="0" borderId="0" xfId="0" applyNumberFormat="1" applyFont="1" applyAlignment="1">
      <alignment horizontal="center" vertical="center"/>
    </xf>
    <xf numFmtId="164" fontId="2713" fillId="0" borderId="0" xfId="0" applyNumberFormat="1" applyFont="1" applyAlignment="1">
      <alignment horizontal="center" vertical="center"/>
    </xf>
    <xf numFmtId="165" fontId="2714" fillId="0" borderId="0" xfId="0" applyNumberFormat="1" applyFont="1" applyAlignment="1">
      <alignment horizontal="center" vertical="center"/>
    </xf>
    <xf numFmtId="164" fontId="2715" fillId="0" borderId="0" xfId="0" applyNumberFormat="1" applyFont="1" applyAlignment="1">
      <alignment horizontal="center" vertical="center"/>
    </xf>
    <xf numFmtId="164" fontId="2716" fillId="0" borderId="0" xfId="0" applyNumberFormat="1" applyFont="1" applyAlignment="1">
      <alignment horizontal="center" vertical="center" wrapText="1"/>
    </xf>
    <xf numFmtId="0" fontId="2727" fillId="0" borderId="0" xfId="0" applyFont="1" applyAlignment="1">
      <alignment horizontal="center" vertical="center" wrapText="1"/>
    </xf>
    <xf numFmtId="4" fontId="2728" fillId="0" borderId="0" xfId="0" applyNumberFormat="1" applyFont="1" applyAlignment="1">
      <alignment horizontal="center" vertical="center"/>
    </xf>
    <xf numFmtId="164" fontId="2729" fillId="0" borderId="0" xfId="0" applyNumberFormat="1" applyFont="1" applyAlignment="1">
      <alignment horizontal="center" vertical="center"/>
    </xf>
    <xf numFmtId="164" fontId="2730" fillId="0" borderId="0" xfId="0" applyNumberFormat="1" applyFont="1" applyAlignment="1">
      <alignment horizontal="center" vertical="center"/>
    </xf>
    <xf numFmtId="165" fontId="2731" fillId="0" borderId="0" xfId="0" applyNumberFormat="1" applyFont="1" applyAlignment="1">
      <alignment horizontal="center" vertical="center"/>
    </xf>
    <xf numFmtId="164" fontId="2732" fillId="0" borderId="0" xfId="0" applyNumberFormat="1" applyFont="1" applyAlignment="1">
      <alignment horizontal="center" vertical="center"/>
    </xf>
    <xf numFmtId="164" fontId="2733" fillId="0" borderId="0" xfId="0" applyNumberFormat="1" applyFont="1" applyAlignment="1">
      <alignment horizontal="center" vertical="center" wrapText="1"/>
    </xf>
    <xf numFmtId="0" fontId="2744" fillId="0" borderId="0" xfId="0" applyFont="1" applyAlignment="1">
      <alignment horizontal="center" vertical="center" wrapText="1"/>
    </xf>
    <xf numFmtId="4" fontId="2745" fillId="0" borderId="0" xfId="0" applyNumberFormat="1" applyFont="1" applyAlignment="1">
      <alignment horizontal="center" vertical="center"/>
    </xf>
    <xf numFmtId="164" fontId="2746" fillId="0" borderId="0" xfId="0" applyNumberFormat="1" applyFont="1" applyAlignment="1">
      <alignment horizontal="center" vertical="center"/>
    </xf>
    <xf numFmtId="164" fontId="2747" fillId="0" borderId="0" xfId="0" applyNumberFormat="1" applyFont="1" applyAlignment="1">
      <alignment horizontal="center" vertical="center"/>
    </xf>
    <xf numFmtId="165" fontId="2748" fillId="0" borderId="0" xfId="0" applyNumberFormat="1" applyFont="1" applyAlignment="1">
      <alignment horizontal="center" vertical="center"/>
    </xf>
    <xf numFmtId="164" fontId="2749" fillId="0" borderId="0" xfId="0" applyNumberFormat="1" applyFont="1" applyAlignment="1">
      <alignment horizontal="center" vertical="center"/>
    </xf>
    <xf numFmtId="164" fontId="2750" fillId="0" borderId="0" xfId="0" applyNumberFormat="1" applyFont="1" applyAlignment="1">
      <alignment horizontal="center" vertical="center" wrapText="1"/>
    </xf>
    <xf numFmtId="0" fontId="2761" fillId="0" borderId="0" xfId="0" applyFont="1" applyAlignment="1">
      <alignment horizontal="center" vertical="center" wrapText="1"/>
    </xf>
    <xf numFmtId="4" fontId="2762" fillId="0" borderId="0" xfId="0" applyNumberFormat="1" applyFont="1" applyAlignment="1">
      <alignment horizontal="center" vertical="center"/>
    </xf>
    <xf numFmtId="164" fontId="2763" fillId="0" borderId="0" xfId="0" applyNumberFormat="1" applyFont="1" applyAlignment="1">
      <alignment horizontal="center" vertical="center"/>
    </xf>
    <xf numFmtId="164" fontId="2764" fillId="0" borderId="0" xfId="0" applyNumberFormat="1" applyFont="1" applyAlignment="1">
      <alignment horizontal="center" vertical="center"/>
    </xf>
    <xf numFmtId="165" fontId="2765" fillId="0" borderId="0" xfId="0" applyNumberFormat="1" applyFont="1" applyAlignment="1">
      <alignment horizontal="center" vertical="center"/>
    </xf>
    <xf numFmtId="164" fontId="2766" fillId="0" borderId="0" xfId="0" applyNumberFormat="1" applyFont="1" applyAlignment="1">
      <alignment horizontal="center" vertical="center"/>
    </xf>
    <xf numFmtId="164" fontId="2767" fillId="0" borderId="0" xfId="0" applyNumberFormat="1" applyFont="1" applyAlignment="1">
      <alignment horizontal="center" vertical="center" wrapText="1"/>
    </xf>
    <xf numFmtId="0" fontId="2779" fillId="0" borderId="0" xfId="0" applyFont="1" applyAlignment="1">
      <alignment horizontal="center" vertical="center" wrapText="1"/>
    </xf>
    <xf numFmtId="4" fontId="2780" fillId="0" borderId="0" xfId="0" applyNumberFormat="1" applyFont="1" applyAlignment="1">
      <alignment horizontal="center" vertical="center"/>
    </xf>
    <xf numFmtId="164" fontId="2781" fillId="0" borderId="0" xfId="0" applyNumberFormat="1" applyFont="1" applyAlignment="1">
      <alignment horizontal="center" vertical="center"/>
    </xf>
    <xf numFmtId="164" fontId="2782" fillId="0" borderId="0" xfId="0" applyNumberFormat="1" applyFont="1" applyAlignment="1">
      <alignment horizontal="center" vertical="center"/>
    </xf>
    <xf numFmtId="165" fontId="2783" fillId="0" borderId="0" xfId="0" applyNumberFormat="1" applyFont="1" applyAlignment="1">
      <alignment horizontal="center" vertical="center"/>
    </xf>
    <xf numFmtId="164" fontId="2784" fillId="0" borderId="0" xfId="0" applyNumberFormat="1" applyFont="1" applyAlignment="1">
      <alignment horizontal="center" vertical="center"/>
    </xf>
    <xf numFmtId="164" fontId="2785" fillId="0" borderId="0" xfId="0" applyNumberFormat="1" applyFont="1" applyAlignment="1">
      <alignment horizontal="center" vertical="center" wrapText="1"/>
    </xf>
    <xf numFmtId="0" fontId="2796" fillId="0" borderId="0" xfId="0" applyFont="1" applyAlignment="1">
      <alignment horizontal="center" vertical="center" wrapText="1"/>
    </xf>
    <xf numFmtId="4" fontId="2797" fillId="0" borderId="0" xfId="0" applyNumberFormat="1" applyFont="1" applyAlignment="1">
      <alignment horizontal="center" vertical="center"/>
    </xf>
    <xf numFmtId="164" fontId="2798" fillId="0" borderId="0" xfId="0" applyNumberFormat="1" applyFont="1" applyAlignment="1">
      <alignment horizontal="center" vertical="center"/>
    </xf>
    <xf numFmtId="164" fontId="2799" fillId="0" borderId="0" xfId="0" applyNumberFormat="1" applyFont="1" applyAlignment="1">
      <alignment horizontal="center" vertical="center"/>
    </xf>
    <xf numFmtId="165" fontId="2800" fillId="0" borderId="0" xfId="0" applyNumberFormat="1" applyFont="1" applyAlignment="1">
      <alignment horizontal="center" vertical="center"/>
    </xf>
    <xf numFmtId="164" fontId="2801" fillId="0" borderId="0" xfId="0" applyNumberFormat="1" applyFont="1" applyAlignment="1">
      <alignment horizontal="center" vertical="center"/>
    </xf>
    <xf numFmtId="164" fontId="2802" fillId="0" borderId="0" xfId="0" applyNumberFormat="1" applyFont="1" applyAlignment="1">
      <alignment horizontal="center" vertical="center" wrapText="1"/>
    </xf>
    <xf numFmtId="0" fontId="2813" fillId="0" borderId="0" xfId="0" applyFont="1" applyAlignment="1">
      <alignment horizontal="center" vertical="center" wrapText="1"/>
    </xf>
    <xf numFmtId="4" fontId="2814" fillId="0" borderId="0" xfId="0" applyNumberFormat="1" applyFont="1" applyAlignment="1">
      <alignment horizontal="center" vertical="center"/>
    </xf>
    <xf numFmtId="164" fontId="2815" fillId="0" borderId="0" xfId="0" applyNumberFormat="1" applyFont="1" applyAlignment="1">
      <alignment horizontal="center" vertical="center"/>
    </xf>
    <xf numFmtId="164" fontId="2816" fillId="0" borderId="0" xfId="0" applyNumberFormat="1" applyFont="1" applyAlignment="1">
      <alignment horizontal="center" vertical="center"/>
    </xf>
    <xf numFmtId="165" fontId="2817" fillId="0" borderId="0" xfId="0" applyNumberFormat="1" applyFont="1" applyAlignment="1">
      <alignment horizontal="center" vertical="center"/>
    </xf>
    <xf numFmtId="164" fontId="2818" fillId="0" borderId="0" xfId="0" applyNumberFormat="1" applyFont="1" applyAlignment="1">
      <alignment horizontal="center" vertical="center"/>
    </xf>
    <xf numFmtId="164" fontId="2819" fillId="0" borderId="0" xfId="0" applyNumberFormat="1" applyFont="1" applyAlignment="1">
      <alignment horizontal="center" vertical="center" wrapText="1"/>
    </xf>
    <xf numFmtId="0" fontId="2830" fillId="0" borderId="0" xfId="0" applyFont="1" applyAlignment="1">
      <alignment horizontal="center" vertical="center" wrapText="1"/>
    </xf>
    <xf numFmtId="4" fontId="2831" fillId="0" borderId="0" xfId="0" applyNumberFormat="1" applyFont="1" applyAlignment="1">
      <alignment horizontal="center" vertical="center"/>
    </xf>
    <xf numFmtId="164" fontId="2832" fillId="0" borderId="0" xfId="0" applyNumberFormat="1" applyFont="1" applyAlignment="1">
      <alignment horizontal="center" vertical="center"/>
    </xf>
    <xf numFmtId="164" fontId="2833" fillId="0" borderId="0" xfId="0" applyNumberFormat="1" applyFont="1" applyAlignment="1">
      <alignment horizontal="center" vertical="center"/>
    </xf>
    <xf numFmtId="165" fontId="2834" fillId="0" borderId="0" xfId="0" applyNumberFormat="1" applyFont="1" applyAlignment="1">
      <alignment horizontal="center" vertical="center"/>
    </xf>
    <xf numFmtId="164" fontId="2835" fillId="0" borderId="0" xfId="0" applyNumberFormat="1" applyFont="1" applyAlignment="1">
      <alignment horizontal="center" vertical="center"/>
    </xf>
    <xf numFmtId="164" fontId="2836" fillId="0" borderId="0" xfId="0" applyNumberFormat="1" applyFont="1" applyAlignment="1">
      <alignment horizontal="center" vertical="center" wrapText="1"/>
    </xf>
    <xf numFmtId="0" fontId="2847" fillId="0" borderId="0" xfId="0" applyFont="1" applyAlignment="1">
      <alignment horizontal="center" vertical="center" wrapText="1"/>
    </xf>
    <xf numFmtId="4" fontId="2848" fillId="0" borderId="0" xfId="0" applyNumberFormat="1" applyFont="1" applyAlignment="1">
      <alignment horizontal="center" vertical="center"/>
    </xf>
    <xf numFmtId="164" fontId="2849" fillId="0" borderId="0" xfId="0" applyNumberFormat="1" applyFont="1" applyAlignment="1">
      <alignment horizontal="center" vertical="center"/>
    </xf>
    <xf numFmtId="164" fontId="2850" fillId="0" borderId="0" xfId="0" applyNumberFormat="1" applyFont="1" applyAlignment="1">
      <alignment horizontal="center" vertical="center"/>
    </xf>
    <xf numFmtId="165" fontId="2851" fillId="0" borderId="0" xfId="0" applyNumberFormat="1" applyFont="1" applyAlignment="1">
      <alignment horizontal="center" vertical="center"/>
    </xf>
    <xf numFmtId="164" fontId="2852" fillId="0" borderId="0" xfId="0" applyNumberFormat="1" applyFont="1" applyAlignment="1">
      <alignment horizontal="center" vertical="center"/>
    </xf>
    <xf numFmtId="164" fontId="2853" fillId="0" borderId="0" xfId="0" applyNumberFormat="1" applyFont="1" applyAlignment="1">
      <alignment horizontal="center" vertical="center" wrapText="1"/>
    </xf>
    <xf numFmtId="0" fontId="2864" fillId="0" borderId="0" xfId="0" applyFont="1" applyAlignment="1">
      <alignment horizontal="center" vertical="center" wrapText="1"/>
    </xf>
    <xf numFmtId="4" fontId="2865" fillId="0" borderId="0" xfId="0" applyNumberFormat="1" applyFont="1" applyAlignment="1">
      <alignment horizontal="center" vertical="center"/>
    </xf>
    <xf numFmtId="164" fontId="2866" fillId="0" borderId="0" xfId="0" applyNumberFormat="1" applyFont="1" applyAlignment="1">
      <alignment horizontal="center" vertical="center"/>
    </xf>
    <xf numFmtId="164" fontId="2867" fillId="0" borderId="0" xfId="0" applyNumberFormat="1" applyFont="1" applyAlignment="1">
      <alignment horizontal="center" vertical="center"/>
    </xf>
    <xf numFmtId="165" fontId="2868" fillId="0" borderId="0" xfId="0" applyNumberFormat="1" applyFont="1" applyAlignment="1">
      <alignment horizontal="center" vertical="center"/>
    </xf>
    <xf numFmtId="164" fontId="2869" fillId="0" borderId="0" xfId="0" applyNumberFormat="1" applyFont="1" applyAlignment="1">
      <alignment horizontal="center" vertical="center"/>
    </xf>
    <xf numFmtId="164" fontId="2870" fillId="0" borderId="0" xfId="0" applyNumberFormat="1" applyFont="1" applyAlignment="1">
      <alignment horizontal="center" vertical="center" wrapText="1"/>
    </xf>
    <xf numFmtId="0" fontId="2882" fillId="0" borderId="0" xfId="0" applyFont="1" applyAlignment="1">
      <alignment horizontal="center" vertical="center" wrapText="1"/>
    </xf>
    <xf numFmtId="4" fontId="2883" fillId="0" borderId="0" xfId="0" applyNumberFormat="1" applyFont="1" applyAlignment="1">
      <alignment horizontal="center" vertical="center"/>
    </xf>
    <xf numFmtId="164" fontId="2884" fillId="0" borderId="0" xfId="0" applyNumberFormat="1" applyFont="1" applyAlignment="1">
      <alignment horizontal="center" vertical="center"/>
    </xf>
    <xf numFmtId="164" fontId="2885" fillId="0" borderId="0" xfId="0" applyNumberFormat="1" applyFont="1" applyAlignment="1">
      <alignment horizontal="center" vertical="center"/>
    </xf>
    <xf numFmtId="165" fontId="2886" fillId="0" borderId="0" xfId="0" applyNumberFormat="1" applyFont="1" applyAlignment="1">
      <alignment horizontal="center" vertical="center"/>
    </xf>
    <xf numFmtId="164" fontId="2887" fillId="0" borderId="0" xfId="0" applyNumberFormat="1" applyFont="1" applyAlignment="1">
      <alignment horizontal="center" vertical="center"/>
    </xf>
    <xf numFmtId="164" fontId="2888" fillId="0" borderId="0" xfId="0" applyNumberFormat="1" applyFont="1" applyAlignment="1">
      <alignment horizontal="center" vertical="center" wrapText="1"/>
    </xf>
    <xf numFmtId="0" fontId="2899" fillId="0" borderId="0" xfId="0" applyFont="1" applyAlignment="1">
      <alignment horizontal="center" vertical="center" wrapText="1"/>
    </xf>
    <xf numFmtId="4" fontId="2900" fillId="0" borderId="0" xfId="0" applyNumberFormat="1" applyFont="1" applyAlignment="1">
      <alignment horizontal="center" vertical="center"/>
    </xf>
    <xf numFmtId="164" fontId="2901" fillId="0" borderId="0" xfId="0" applyNumberFormat="1" applyFont="1" applyAlignment="1">
      <alignment horizontal="center" vertical="center"/>
    </xf>
    <xf numFmtId="164" fontId="2902" fillId="0" borderId="0" xfId="0" applyNumberFormat="1" applyFont="1" applyAlignment="1">
      <alignment horizontal="center" vertical="center"/>
    </xf>
    <xf numFmtId="165" fontId="2903" fillId="0" borderId="0" xfId="0" applyNumberFormat="1" applyFont="1" applyAlignment="1">
      <alignment horizontal="center" vertical="center"/>
    </xf>
    <xf numFmtId="164" fontId="2904" fillId="0" borderId="0" xfId="0" applyNumberFormat="1" applyFont="1" applyAlignment="1">
      <alignment horizontal="center" vertical="center"/>
    </xf>
    <xf numFmtId="164" fontId="2905" fillId="0" borderId="0" xfId="0" applyNumberFormat="1" applyFont="1" applyAlignment="1">
      <alignment horizontal="center" vertical="center" wrapText="1"/>
    </xf>
    <xf numFmtId="0" fontId="2916" fillId="0" borderId="0" xfId="0" applyFont="1" applyAlignment="1">
      <alignment horizontal="center" vertical="center" wrapText="1"/>
    </xf>
    <xf numFmtId="4" fontId="2917" fillId="0" borderId="0" xfId="0" applyNumberFormat="1" applyFont="1" applyAlignment="1">
      <alignment horizontal="center" vertical="center"/>
    </xf>
    <xf numFmtId="164" fontId="2918" fillId="0" borderId="0" xfId="0" applyNumberFormat="1" applyFont="1" applyAlignment="1">
      <alignment horizontal="center" vertical="center"/>
    </xf>
    <xf numFmtId="164" fontId="2919" fillId="0" borderId="0" xfId="0" applyNumberFormat="1" applyFont="1" applyAlignment="1">
      <alignment horizontal="center" vertical="center"/>
    </xf>
    <xf numFmtId="165" fontId="2920" fillId="0" borderId="0" xfId="0" applyNumberFormat="1" applyFont="1" applyAlignment="1">
      <alignment horizontal="center" vertical="center"/>
    </xf>
    <xf numFmtId="164" fontId="2921" fillId="0" borderId="0" xfId="0" applyNumberFormat="1" applyFont="1" applyAlignment="1">
      <alignment horizontal="center" vertical="center"/>
    </xf>
    <xf numFmtId="164" fontId="2922" fillId="0" borderId="0" xfId="0" applyNumberFormat="1" applyFont="1" applyAlignment="1">
      <alignment horizontal="center" vertical="center" wrapText="1"/>
    </xf>
    <xf numFmtId="0" fontId="2933" fillId="0" borderId="0" xfId="0" applyFont="1" applyAlignment="1">
      <alignment horizontal="center" vertical="center" wrapText="1"/>
    </xf>
    <xf numFmtId="4" fontId="2934" fillId="0" borderId="0" xfId="0" applyNumberFormat="1" applyFont="1" applyAlignment="1">
      <alignment horizontal="center" vertical="center"/>
    </xf>
    <xf numFmtId="164" fontId="2935" fillId="0" borderId="0" xfId="0" applyNumberFormat="1" applyFont="1" applyAlignment="1">
      <alignment horizontal="center" vertical="center"/>
    </xf>
    <xf numFmtId="164" fontId="2936" fillId="0" borderId="0" xfId="0" applyNumberFormat="1" applyFont="1" applyAlignment="1">
      <alignment horizontal="center" vertical="center"/>
    </xf>
    <xf numFmtId="165" fontId="2937" fillId="0" borderId="0" xfId="0" applyNumberFormat="1" applyFont="1" applyAlignment="1">
      <alignment horizontal="center" vertical="center"/>
    </xf>
    <xf numFmtId="164" fontId="2938" fillId="0" borderId="0" xfId="0" applyNumberFormat="1" applyFont="1" applyAlignment="1">
      <alignment horizontal="center" vertical="center"/>
    </xf>
    <xf numFmtId="164" fontId="2939" fillId="0" borderId="0" xfId="0" applyNumberFormat="1" applyFont="1" applyAlignment="1">
      <alignment horizontal="center" vertical="center" wrapText="1"/>
    </xf>
    <xf numFmtId="0" fontId="2950" fillId="0" borderId="0" xfId="0" applyFont="1" applyAlignment="1">
      <alignment horizontal="center" vertical="center" wrapText="1"/>
    </xf>
    <xf numFmtId="4" fontId="2951" fillId="0" borderId="0" xfId="0" applyNumberFormat="1" applyFont="1" applyAlignment="1">
      <alignment horizontal="center" vertical="center"/>
    </xf>
    <xf numFmtId="164" fontId="2952" fillId="0" borderId="0" xfId="0" applyNumberFormat="1" applyFont="1" applyAlignment="1">
      <alignment horizontal="center" vertical="center"/>
    </xf>
    <xf numFmtId="164" fontId="2953" fillId="0" borderId="0" xfId="0" applyNumberFormat="1" applyFont="1" applyAlignment="1">
      <alignment horizontal="center" vertical="center"/>
    </xf>
    <xf numFmtId="165" fontId="2954" fillId="0" borderId="0" xfId="0" applyNumberFormat="1" applyFont="1" applyAlignment="1">
      <alignment horizontal="center" vertical="center"/>
    </xf>
    <xf numFmtId="164" fontId="2955" fillId="0" borderId="0" xfId="0" applyNumberFormat="1" applyFont="1" applyAlignment="1">
      <alignment horizontal="center" vertical="center"/>
    </xf>
    <xf numFmtId="164" fontId="2956" fillId="0" borderId="0" xfId="0" applyNumberFormat="1" applyFont="1" applyAlignment="1">
      <alignment horizontal="center" vertical="center" wrapText="1"/>
    </xf>
    <xf numFmtId="0" fontId="2967" fillId="0" borderId="0" xfId="0" applyFont="1" applyAlignment="1">
      <alignment horizontal="center" vertical="center" wrapText="1"/>
    </xf>
    <xf numFmtId="4" fontId="2968" fillId="0" borderId="0" xfId="0" applyNumberFormat="1" applyFont="1" applyAlignment="1">
      <alignment horizontal="center" vertical="center"/>
    </xf>
    <xf numFmtId="164" fontId="2969" fillId="0" borderId="0" xfId="0" applyNumberFormat="1" applyFont="1" applyAlignment="1">
      <alignment horizontal="center" vertical="center"/>
    </xf>
    <xf numFmtId="164" fontId="2970" fillId="0" borderId="0" xfId="0" applyNumberFormat="1" applyFont="1" applyAlignment="1">
      <alignment horizontal="center" vertical="center"/>
    </xf>
    <xf numFmtId="165" fontId="2971" fillId="0" borderId="0" xfId="0" applyNumberFormat="1" applyFont="1" applyAlignment="1">
      <alignment horizontal="center" vertical="center"/>
    </xf>
    <xf numFmtId="164" fontId="2972" fillId="0" borderId="0" xfId="0" applyNumberFormat="1" applyFont="1" applyAlignment="1">
      <alignment horizontal="center" vertical="center"/>
    </xf>
    <xf numFmtId="164" fontId="2973" fillId="0" borderId="0" xfId="0" applyNumberFormat="1" applyFont="1" applyAlignment="1">
      <alignment horizontal="center" vertical="center" wrapText="1"/>
    </xf>
    <xf numFmtId="0" fontId="2984" fillId="0" borderId="0" xfId="0" applyFont="1" applyAlignment="1">
      <alignment horizontal="center" vertical="center" wrapText="1"/>
    </xf>
    <xf numFmtId="4" fontId="2985" fillId="0" borderId="0" xfId="0" applyNumberFormat="1" applyFont="1" applyAlignment="1">
      <alignment horizontal="center" vertical="center"/>
    </xf>
    <xf numFmtId="164" fontId="2986" fillId="0" borderId="0" xfId="0" applyNumberFormat="1" applyFont="1" applyAlignment="1">
      <alignment horizontal="center" vertical="center"/>
    </xf>
    <xf numFmtId="164" fontId="2987" fillId="0" borderId="0" xfId="0" applyNumberFormat="1" applyFont="1" applyAlignment="1">
      <alignment horizontal="center" vertical="center"/>
    </xf>
    <xf numFmtId="165" fontId="2988" fillId="0" borderId="0" xfId="0" applyNumberFormat="1" applyFont="1" applyAlignment="1">
      <alignment horizontal="center" vertical="center"/>
    </xf>
    <xf numFmtId="164" fontId="2989" fillId="0" borderId="0" xfId="0" applyNumberFormat="1" applyFont="1" applyAlignment="1">
      <alignment horizontal="center" vertical="center"/>
    </xf>
    <xf numFmtId="164" fontId="2990" fillId="0" borderId="0" xfId="0" applyNumberFormat="1" applyFont="1" applyAlignment="1">
      <alignment horizontal="center" vertical="center" wrapText="1"/>
    </xf>
    <xf numFmtId="0" fontId="3001" fillId="0" borderId="0" xfId="0" applyFont="1" applyAlignment="1">
      <alignment horizontal="center" vertical="center" wrapText="1"/>
    </xf>
    <xf numFmtId="4" fontId="3002" fillId="0" borderId="0" xfId="0" applyNumberFormat="1" applyFont="1" applyAlignment="1">
      <alignment horizontal="center" vertical="center"/>
    </xf>
    <xf numFmtId="164" fontId="3003" fillId="0" borderId="0" xfId="0" applyNumberFormat="1" applyFont="1" applyAlignment="1">
      <alignment horizontal="center" vertical="center"/>
    </xf>
    <xf numFmtId="164" fontId="3004" fillId="0" borderId="0" xfId="0" applyNumberFormat="1" applyFont="1" applyAlignment="1">
      <alignment horizontal="center" vertical="center"/>
    </xf>
    <xf numFmtId="165" fontId="3005" fillId="0" borderId="0" xfId="0" applyNumberFormat="1" applyFont="1" applyAlignment="1">
      <alignment horizontal="center" vertical="center"/>
    </xf>
    <xf numFmtId="164" fontId="3006" fillId="0" borderId="0" xfId="0" applyNumberFormat="1" applyFont="1" applyAlignment="1">
      <alignment horizontal="center" vertical="center"/>
    </xf>
    <xf numFmtId="164" fontId="3007" fillId="0" borderId="0" xfId="0" applyNumberFormat="1" applyFont="1" applyAlignment="1">
      <alignment horizontal="center" vertical="center" wrapText="1"/>
    </xf>
    <xf numFmtId="0" fontId="3018" fillId="0" borderId="0" xfId="0" applyFont="1" applyAlignment="1">
      <alignment horizontal="center" vertical="center" wrapText="1"/>
    </xf>
    <xf numFmtId="4" fontId="3019" fillId="0" borderId="0" xfId="0" applyNumberFormat="1" applyFont="1" applyAlignment="1">
      <alignment horizontal="center" vertical="center"/>
    </xf>
    <xf numFmtId="164" fontId="3020" fillId="0" borderId="0" xfId="0" applyNumberFormat="1" applyFont="1" applyAlignment="1">
      <alignment horizontal="center" vertical="center"/>
    </xf>
    <xf numFmtId="164" fontId="3021" fillId="0" borderId="0" xfId="0" applyNumberFormat="1" applyFont="1" applyAlignment="1">
      <alignment horizontal="center" vertical="center"/>
    </xf>
    <xf numFmtId="165" fontId="3022" fillId="0" borderId="0" xfId="0" applyNumberFormat="1" applyFont="1" applyAlignment="1">
      <alignment horizontal="center" vertical="center"/>
    </xf>
    <xf numFmtId="164" fontId="3023" fillId="0" borderId="0" xfId="0" applyNumberFormat="1" applyFont="1" applyAlignment="1">
      <alignment horizontal="center" vertical="center"/>
    </xf>
    <xf numFmtId="164" fontId="3024" fillId="0" borderId="0" xfId="0" applyNumberFormat="1" applyFont="1" applyAlignment="1">
      <alignment horizontal="center" vertical="center" wrapText="1"/>
    </xf>
    <xf numFmtId="0" fontId="3038" fillId="0" borderId="0" xfId="0" applyFont="1" applyAlignment="1">
      <alignment horizontal="center" vertical="center" wrapText="1"/>
    </xf>
    <xf numFmtId="0" fontId="3039" fillId="0" borderId="0" xfId="0" applyFont="1" applyAlignment="1">
      <alignment horizontal="center" vertical="center" wrapText="1"/>
    </xf>
    <xf numFmtId="0" fontId="3040" fillId="0" borderId="0" xfId="0" applyFont="1" applyAlignment="1">
      <alignment horizontal="center" vertical="center" wrapText="1"/>
    </xf>
    <xf numFmtId="0" fontId="3041" fillId="0" borderId="0" xfId="0" applyFont="1" applyAlignment="1">
      <alignment horizontal="center" vertical="center" wrapText="1"/>
    </xf>
    <xf numFmtId="0" fontId="3042" fillId="0" borderId="0" xfId="0" applyFont="1" applyAlignment="1">
      <alignment horizontal="center" vertical="center" wrapText="1"/>
    </xf>
    <xf numFmtId="0" fontId="3043" fillId="0" borderId="0" xfId="0" applyFont="1" applyAlignment="1">
      <alignment horizontal="center" vertical="center" wrapText="1"/>
    </xf>
    <xf numFmtId="0" fontId="3044" fillId="0" borderId="0" xfId="0" applyFont="1" applyAlignment="1">
      <alignment horizontal="center" vertical="center" wrapText="1"/>
    </xf>
    <xf numFmtId="0" fontId="3045" fillId="0" borderId="0" xfId="0" applyFont="1" applyAlignment="1">
      <alignment horizontal="center" vertical="center" wrapText="1"/>
    </xf>
    <xf numFmtId="0" fontId="3046" fillId="0" borderId="0" xfId="0" applyFont="1" applyAlignment="1">
      <alignment horizontal="center" vertical="center" wrapText="1"/>
    </xf>
    <xf numFmtId="0" fontId="3047" fillId="0" borderId="0" xfId="0" applyFont="1" applyAlignment="1">
      <alignment horizontal="center" vertical="center" wrapText="1"/>
    </xf>
    <xf numFmtId="0" fontId="3048" fillId="0" borderId="0" xfId="0" applyFont="1" applyAlignment="1">
      <alignment horizontal="center" vertical="center" wrapText="1"/>
    </xf>
    <xf numFmtId="0" fontId="3049" fillId="0" borderId="0" xfId="0" applyFont="1" applyAlignment="1">
      <alignment horizontal="center" vertical="center" wrapText="1"/>
    </xf>
    <xf numFmtId="0" fontId="3050" fillId="0" borderId="0" xfId="0" applyFont="1" applyAlignment="1">
      <alignment horizontal="center" vertical="center" wrapText="1"/>
    </xf>
    <xf numFmtId="0" fontId="3051" fillId="0" borderId="0" xfId="0" applyFont="1" applyAlignment="1">
      <alignment horizontal="center" vertical="center" wrapText="1"/>
    </xf>
    <xf numFmtId="0" fontId="305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4"/>
  <sheetViews>
    <sheetView topLeftCell="A784" zoomScale="55" zoomScaleNormal="55" workbookViewId="0">
      <selection activeCell="A680" sqref="A1:XFD1048576"/>
    </sheetView>
  </sheetViews>
  <sheetFormatPr defaultRowHeight="15" x14ac:dyDescent="0.25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25" customWidth="1"/>
    <col min="9" max="9" width="15" customWidth="1"/>
    <col min="10" max="10" width="13" customWidth="1"/>
    <col min="11" max="12" width="35" customWidth="1"/>
    <col min="13" max="13" width="20" customWidth="1"/>
    <col min="14" max="14" width="15" customWidth="1"/>
    <col min="15" max="15" width="50" customWidth="1"/>
    <col min="16" max="16" width="20" customWidth="1"/>
    <col min="17" max="17" width="50" customWidth="1"/>
    <col min="18" max="19" width="1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2" t="s">
        <v>19</v>
      </c>
      <c r="B2" s="2" t="s">
        <v>20</v>
      </c>
      <c r="C2" s="2" t="s">
        <v>21</v>
      </c>
      <c r="D2" s="2" t="s">
        <v>21</v>
      </c>
      <c r="E2" s="2" t="s">
        <v>22</v>
      </c>
      <c r="F2" s="2" t="s">
        <v>21</v>
      </c>
      <c r="G2" s="2" t="s">
        <v>21</v>
      </c>
      <c r="H2" s="2" t="s">
        <v>21</v>
      </c>
      <c r="I2" s="2" t="s">
        <v>21</v>
      </c>
      <c r="J2" s="2" t="s">
        <v>21</v>
      </c>
      <c r="K2" s="2" t="s">
        <v>21</v>
      </c>
      <c r="L2" s="3">
        <f>ROUND(L3,2)+ROUND(L4,2)</f>
        <v>59270.61</v>
      </c>
      <c r="M2" s="2" t="s">
        <v>21</v>
      </c>
      <c r="N2" s="2" t="s">
        <v>21</v>
      </c>
      <c r="O2" s="2" t="s">
        <v>21</v>
      </c>
      <c r="P2" s="2" t="s">
        <v>21</v>
      </c>
      <c r="Q2" s="2" t="s">
        <v>21</v>
      </c>
      <c r="R2" s="2" t="s">
        <v>21</v>
      </c>
      <c r="S2" s="2" t="s">
        <v>21</v>
      </c>
    </row>
    <row r="3" spans="1:19" ht="25.5" x14ac:dyDescent="0.25">
      <c r="A3" s="4" t="s">
        <v>23</v>
      </c>
      <c r="B3" s="4" t="s">
        <v>24</v>
      </c>
      <c r="C3" s="4" t="s">
        <v>25</v>
      </c>
      <c r="D3" s="4" t="s">
        <v>26</v>
      </c>
      <c r="E3" s="4" t="s">
        <v>27</v>
      </c>
      <c r="F3" s="5">
        <f>R3</f>
        <v>6.48</v>
      </c>
      <c r="G3" s="4" t="s">
        <v>28</v>
      </c>
      <c r="H3" s="6">
        <v>459.35</v>
      </c>
      <c r="I3" s="7">
        <v>459.35</v>
      </c>
      <c r="J3" s="8">
        <v>0.2034</v>
      </c>
      <c r="K3" s="9">
        <f>ROUND(I3,2)+(ROUND(I3,2)*J3)</f>
        <v>552.78179</v>
      </c>
      <c r="L3" s="10">
        <f>ROUND(S3,2)</f>
        <v>3582.01</v>
      </c>
      <c r="M3" s="4"/>
      <c r="N3" s="4" t="s">
        <v>20</v>
      </c>
      <c r="O3" s="4" t="s">
        <v>22</v>
      </c>
      <c r="P3" s="4" t="s">
        <v>20</v>
      </c>
      <c r="Q3" s="4" t="s">
        <v>29</v>
      </c>
      <c r="R3" s="11">
        <v>6.48</v>
      </c>
      <c r="S3" s="12">
        <f>ROUND(K3,2)*R3</f>
        <v>3582.0144</v>
      </c>
    </row>
    <row r="4" spans="1:19" x14ac:dyDescent="0.25">
      <c r="A4" s="2008" t="s">
        <v>23</v>
      </c>
      <c r="B4" s="2008" t="s">
        <v>30</v>
      </c>
      <c r="C4" s="2008" t="s">
        <v>25</v>
      </c>
      <c r="D4" s="2008" t="s">
        <v>31</v>
      </c>
      <c r="E4" s="2008" t="s">
        <v>32</v>
      </c>
      <c r="F4" s="2010">
        <f>R4+R5+R6+R7+R8</f>
        <v>734</v>
      </c>
      <c r="G4" s="2008" t="s">
        <v>33</v>
      </c>
      <c r="H4" s="2011">
        <v>63.05</v>
      </c>
      <c r="I4" s="2012">
        <v>63.05</v>
      </c>
      <c r="J4" s="2013">
        <v>0.2034</v>
      </c>
      <c r="K4" s="2014">
        <f>ROUND(I4,2)+(ROUND(I4,2)*J4)</f>
        <v>75.874369999999999</v>
      </c>
      <c r="L4" s="2015">
        <f>ROUND(S4,2)+ROUND(S5,2)+ROUND(S6,2)+ROUND(S7,2)+ROUND(S8,2)</f>
        <v>55688.6</v>
      </c>
      <c r="M4" s="2008"/>
      <c r="N4" s="2008" t="s">
        <v>20</v>
      </c>
      <c r="O4" s="2008" t="s">
        <v>22</v>
      </c>
      <c r="P4" s="13" t="s">
        <v>20</v>
      </c>
      <c r="Q4" s="13" t="s">
        <v>29</v>
      </c>
      <c r="R4" s="14">
        <v>146.80000000000001</v>
      </c>
      <c r="S4" s="15">
        <f>ROUND(K4,2)*R4</f>
        <v>11137.716000000002</v>
      </c>
    </row>
    <row r="5" spans="1:19" x14ac:dyDescent="0.25">
      <c r="A5" s="2009"/>
      <c r="B5" s="2009"/>
      <c r="C5" s="2009"/>
      <c r="D5" s="2009"/>
      <c r="E5" s="2009"/>
      <c r="F5" s="2009"/>
      <c r="G5" s="2009"/>
      <c r="H5" s="2009"/>
      <c r="I5" s="2009"/>
      <c r="J5" s="2009"/>
      <c r="K5" s="2009"/>
      <c r="L5" s="2009"/>
      <c r="M5" s="2009"/>
      <c r="N5" s="2009"/>
      <c r="O5" s="2009"/>
      <c r="P5" s="13" t="s">
        <v>34</v>
      </c>
      <c r="Q5" s="13" t="s">
        <v>35</v>
      </c>
      <c r="R5" s="16">
        <v>146.80000000000001</v>
      </c>
      <c r="S5" s="17">
        <f>ROUND(K4,2)*R5</f>
        <v>11137.716000000002</v>
      </c>
    </row>
    <row r="6" spans="1:19" x14ac:dyDescent="0.25">
      <c r="A6" s="2009"/>
      <c r="B6" s="2009"/>
      <c r="C6" s="2009"/>
      <c r="D6" s="2009"/>
      <c r="E6" s="2009"/>
      <c r="F6" s="2009"/>
      <c r="G6" s="2009"/>
      <c r="H6" s="2009"/>
      <c r="I6" s="2009"/>
      <c r="J6" s="2009"/>
      <c r="K6" s="2009"/>
      <c r="L6" s="2009"/>
      <c r="M6" s="2009"/>
      <c r="N6" s="2009"/>
      <c r="O6" s="2009"/>
      <c r="P6" s="13" t="s">
        <v>36</v>
      </c>
      <c r="Q6" s="13" t="s">
        <v>37</v>
      </c>
      <c r="R6" s="18">
        <v>146.80000000000001</v>
      </c>
      <c r="S6" s="19">
        <f>ROUND(K4,2)*R6</f>
        <v>11137.716000000002</v>
      </c>
    </row>
    <row r="7" spans="1:19" x14ac:dyDescent="0.25">
      <c r="A7" s="2009"/>
      <c r="B7" s="2009"/>
      <c r="C7" s="2009"/>
      <c r="D7" s="2009"/>
      <c r="E7" s="2009"/>
      <c r="F7" s="2009"/>
      <c r="G7" s="2009"/>
      <c r="H7" s="2009"/>
      <c r="I7" s="2009"/>
      <c r="J7" s="2009"/>
      <c r="K7" s="2009"/>
      <c r="L7" s="2009"/>
      <c r="M7" s="2009"/>
      <c r="N7" s="2009"/>
      <c r="O7" s="2009"/>
      <c r="P7" s="13" t="s">
        <v>38</v>
      </c>
      <c r="Q7" s="13" t="s">
        <v>39</v>
      </c>
      <c r="R7" s="20">
        <v>146.80000000000001</v>
      </c>
      <c r="S7" s="21">
        <f>ROUND(K4,2)*R7</f>
        <v>11137.716000000002</v>
      </c>
    </row>
    <row r="8" spans="1:19" x14ac:dyDescent="0.25">
      <c r="A8" s="2009"/>
      <c r="B8" s="2009"/>
      <c r="C8" s="2009"/>
      <c r="D8" s="2009"/>
      <c r="E8" s="2009"/>
      <c r="F8" s="2009"/>
      <c r="G8" s="2009"/>
      <c r="H8" s="2009"/>
      <c r="I8" s="2009"/>
      <c r="J8" s="2009"/>
      <c r="K8" s="2009"/>
      <c r="L8" s="2009"/>
      <c r="M8" s="2009"/>
      <c r="N8" s="2009"/>
      <c r="O8" s="2009"/>
      <c r="P8" s="13" t="s">
        <v>40</v>
      </c>
      <c r="Q8" s="13" t="s">
        <v>41</v>
      </c>
      <c r="R8" s="22">
        <v>146.80000000000001</v>
      </c>
      <c r="S8" s="23">
        <f>ROUND(K4,2)*R8</f>
        <v>11137.716000000002</v>
      </c>
    </row>
    <row r="9" spans="1:19" x14ac:dyDescent="0.25">
      <c r="A9" s="24" t="s">
        <v>19</v>
      </c>
      <c r="B9" s="24" t="s">
        <v>34</v>
      </c>
      <c r="C9" s="24" t="s">
        <v>21</v>
      </c>
      <c r="D9" s="24" t="s">
        <v>21</v>
      </c>
      <c r="E9" s="24" t="s">
        <v>42</v>
      </c>
      <c r="F9" s="24" t="s">
        <v>21</v>
      </c>
      <c r="G9" s="24" t="s">
        <v>21</v>
      </c>
      <c r="H9" s="24" t="s">
        <v>21</v>
      </c>
      <c r="I9" s="24" t="s">
        <v>21</v>
      </c>
      <c r="J9" s="24" t="s">
        <v>21</v>
      </c>
      <c r="K9" s="24" t="s">
        <v>21</v>
      </c>
      <c r="L9" s="25">
        <f>ROUND(L10,2)+ROUND(L15,2)+ROUND(L20,2)+ROUND(L25,2)+ROUND(L30,2)+ROUND(L35,2)+ROUND(L40,2)+ROUND(L45,2)+ROUND(L50,2)+ROUND(L55,2)+ROUND(L60,2)+ROUND(L65,2)+ROUND(L70,2)+ROUND(L75,2)+ROUND(L80,2)+ROUND(L85,2)+ROUND(L90,2)+ROUND(L95,2)+ROUND(L100,2)+ROUND(L105,2)</f>
        <v>383286.79999999993</v>
      </c>
      <c r="M9" s="24" t="s">
        <v>21</v>
      </c>
      <c r="N9" s="24" t="s">
        <v>21</v>
      </c>
      <c r="O9" s="24" t="s">
        <v>21</v>
      </c>
      <c r="P9" s="24" t="s">
        <v>21</v>
      </c>
      <c r="Q9" s="24" t="s">
        <v>21</v>
      </c>
      <c r="R9" s="24" t="s">
        <v>21</v>
      </c>
      <c r="S9" s="24" t="s">
        <v>21</v>
      </c>
    </row>
    <row r="10" spans="1:19" x14ac:dyDescent="0.25">
      <c r="A10" s="2016" t="s">
        <v>23</v>
      </c>
      <c r="B10" s="2016" t="s">
        <v>43</v>
      </c>
      <c r="C10" s="2016" t="s">
        <v>25</v>
      </c>
      <c r="D10" s="2016" t="s">
        <v>44</v>
      </c>
      <c r="E10" s="2016" t="s">
        <v>45</v>
      </c>
      <c r="F10" s="2017">
        <f>R10+R11+R12+R13+R14</f>
        <v>174.8</v>
      </c>
      <c r="G10" s="2016" t="s">
        <v>46</v>
      </c>
      <c r="H10" s="2018">
        <v>42.9</v>
      </c>
      <c r="I10" s="2019">
        <v>42.9</v>
      </c>
      <c r="J10" s="2020">
        <v>0.2034</v>
      </c>
      <c r="K10" s="2021">
        <f>ROUND(I10,2)+(ROUND(I10,2)*J10)</f>
        <v>51.625859999999996</v>
      </c>
      <c r="L10" s="2022">
        <f>ROUND(S10,2)+ROUND(S11,2)+ROUND(S12,2)+ROUND(S13,2)+ROUND(S14,2)</f>
        <v>9024.9</v>
      </c>
      <c r="M10" s="2016"/>
      <c r="N10" s="2016" t="s">
        <v>34</v>
      </c>
      <c r="O10" s="2016" t="s">
        <v>42</v>
      </c>
      <c r="P10" s="26" t="s">
        <v>20</v>
      </c>
      <c r="Q10" s="26" t="s">
        <v>29</v>
      </c>
      <c r="R10" s="27">
        <v>34.96</v>
      </c>
      <c r="S10" s="28">
        <f>ROUND(K10,2)*R10</f>
        <v>1804.9848000000002</v>
      </c>
    </row>
    <row r="11" spans="1:19" x14ac:dyDescent="0.25">
      <c r="A11" s="2009"/>
      <c r="B11" s="2009"/>
      <c r="C11" s="2009"/>
      <c r="D11" s="2009"/>
      <c r="E11" s="2009"/>
      <c r="F11" s="2009"/>
      <c r="G11" s="2009"/>
      <c r="H11" s="2009"/>
      <c r="I11" s="2009"/>
      <c r="J11" s="2009"/>
      <c r="K11" s="2009"/>
      <c r="L11" s="2009"/>
      <c r="M11" s="2009"/>
      <c r="N11" s="2009"/>
      <c r="O11" s="2009"/>
      <c r="P11" s="26" t="s">
        <v>34</v>
      </c>
      <c r="Q11" s="26" t="s">
        <v>35</v>
      </c>
      <c r="R11" s="29">
        <v>34.96</v>
      </c>
      <c r="S11" s="30">
        <f>ROUND(K10,2)*R11</f>
        <v>1804.9848000000002</v>
      </c>
    </row>
    <row r="12" spans="1:19" x14ac:dyDescent="0.25">
      <c r="A12" s="2009"/>
      <c r="B12" s="2009"/>
      <c r="C12" s="2009"/>
      <c r="D12" s="2009"/>
      <c r="E12" s="2009"/>
      <c r="F12" s="2009"/>
      <c r="G12" s="2009"/>
      <c r="H12" s="2009"/>
      <c r="I12" s="2009"/>
      <c r="J12" s="2009"/>
      <c r="K12" s="2009"/>
      <c r="L12" s="2009"/>
      <c r="M12" s="2009"/>
      <c r="N12" s="2009"/>
      <c r="O12" s="2009"/>
      <c r="P12" s="26" t="s">
        <v>36</v>
      </c>
      <c r="Q12" s="26" t="s">
        <v>37</v>
      </c>
      <c r="R12" s="31">
        <v>34.96</v>
      </c>
      <c r="S12" s="32">
        <f>ROUND(K10,2)*R12</f>
        <v>1804.9848000000002</v>
      </c>
    </row>
    <row r="13" spans="1:19" x14ac:dyDescent="0.25">
      <c r="A13" s="2009"/>
      <c r="B13" s="2009"/>
      <c r="C13" s="2009"/>
      <c r="D13" s="2009"/>
      <c r="E13" s="2009"/>
      <c r="F13" s="2009"/>
      <c r="G13" s="2009"/>
      <c r="H13" s="2009"/>
      <c r="I13" s="2009"/>
      <c r="J13" s="2009"/>
      <c r="K13" s="2009"/>
      <c r="L13" s="2009"/>
      <c r="M13" s="2009"/>
      <c r="N13" s="2009"/>
      <c r="O13" s="2009"/>
      <c r="P13" s="26" t="s">
        <v>38</v>
      </c>
      <c r="Q13" s="26" t="s">
        <v>39</v>
      </c>
      <c r="R13" s="33">
        <v>34.96</v>
      </c>
      <c r="S13" s="34">
        <f>ROUND(K10,2)*R13</f>
        <v>1804.9848000000002</v>
      </c>
    </row>
    <row r="14" spans="1:19" x14ac:dyDescent="0.25">
      <c r="A14" s="2009"/>
      <c r="B14" s="2009"/>
      <c r="C14" s="2009"/>
      <c r="D14" s="2009"/>
      <c r="E14" s="2009"/>
      <c r="F14" s="2009"/>
      <c r="G14" s="2009"/>
      <c r="H14" s="2009"/>
      <c r="I14" s="2009"/>
      <c r="J14" s="2009"/>
      <c r="K14" s="2009"/>
      <c r="L14" s="2009"/>
      <c r="M14" s="2009"/>
      <c r="N14" s="2009"/>
      <c r="O14" s="2009"/>
      <c r="P14" s="26" t="s">
        <v>40</v>
      </c>
      <c r="Q14" s="26" t="s">
        <v>41</v>
      </c>
      <c r="R14" s="35">
        <v>34.96</v>
      </c>
      <c r="S14" s="36">
        <f>ROUND(K10,2)*R14</f>
        <v>1804.9848000000002</v>
      </c>
    </row>
    <row r="15" spans="1:19" x14ac:dyDescent="0.25">
      <c r="A15" s="2023" t="s">
        <v>23</v>
      </c>
      <c r="B15" s="2023" t="s">
        <v>47</v>
      </c>
      <c r="C15" s="2023" t="s">
        <v>25</v>
      </c>
      <c r="D15" s="2023" t="s">
        <v>48</v>
      </c>
      <c r="E15" s="2023" t="s">
        <v>49</v>
      </c>
      <c r="F15" s="2024">
        <f>R15+R16+R17+R18+R19</f>
        <v>93.6</v>
      </c>
      <c r="G15" s="2023" t="s">
        <v>28</v>
      </c>
      <c r="H15" s="2025">
        <v>6.73</v>
      </c>
      <c r="I15" s="2026">
        <v>6.73</v>
      </c>
      <c r="J15" s="2027">
        <v>0.2034</v>
      </c>
      <c r="K15" s="2028">
        <f>ROUND(I15,2)+(ROUND(I15,2)*J15)</f>
        <v>8.0988819999999997</v>
      </c>
      <c r="L15" s="2029">
        <f>ROUND(S15,2)+ROUND(S16,2)+ROUND(S17,2)+ROUND(S18,2)+ROUND(S19,2)</f>
        <v>758.15</v>
      </c>
      <c r="M15" s="2023"/>
      <c r="N15" s="2023" t="s">
        <v>34</v>
      </c>
      <c r="O15" s="2023" t="s">
        <v>42</v>
      </c>
      <c r="P15" s="37" t="s">
        <v>20</v>
      </c>
      <c r="Q15" s="37" t="s">
        <v>29</v>
      </c>
      <c r="R15" s="38">
        <v>18.72</v>
      </c>
      <c r="S15" s="39">
        <f>ROUND(K15,2)*R15</f>
        <v>151.63199999999998</v>
      </c>
    </row>
    <row r="16" spans="1:19" x14ac:dyDescent="0.25">
      <c r="A16" s="2009"/>
      <c r="B16" s="2009"/>
      <c r="C16" s="2009"/>
      <c r="D16" s="2009"/>
      <c r="E16" s="2009"/>
      <c r="F16" s="2009"/>
      <c r="G16" s="2009"/>
      <c r="H16" s="2009"/>
      <c r="I16" s="2009"/>
      <c r="J16" s="2009"/>
      <c r="K16" s="2009"/>
      <c r="L16" s="2009"/>
      <c r="M16" s="2009"/>
      <c r="N16" s="2009"/>
      <c r="O16" s="2009"/>
      <c r="P16" s="37" t="s">
        <v>34</v>
      </c>
      <c r="Q16" s="37" t="s">
        <v>35</v>
      </c>
      <c r="R16" s="40">
        <v>18.72</v>
      </c>
      <c r="S16" s="41">
        <f>ROUND(K15,2)*R16</f>
        <v>151.63199999999998</v>
      </c>
    </row>
    <row r="17" spans="1:19" x14ac:dyDescent="0.25">
      <c r="A17" s="2009"/>
      <c r="B17" s="2009"/>
      <c r="C17" s="2009"/>
      <c r="D17" s="2009"/>
      <c r="E17" s="2009"/>
      <c r="F17" s="2009"/>
      <c r="G17" s="2009"/>
      <c r="H17" s="2009"/>
      <c r="I17" s="2009"/>
      <c r="J17" s="2009"/>
      <c r="K17" s="2009"/>
      <c r="L17" s="2009"/>
      <c r="M17" s="2009"/>
      <c r="N17" s="2009"/>
      <c r="O17" s="2009"/>
      <c r="P17" s="37" t="s">
        <v>36</v>
      </c>
      <c r="Q17" s="37" t="s">
        <v>37</v>
      </c>
      <c r="R17" s="42">
        <v>18.72</v>
      </c>
      <c r="S17" s="43">
        <f>ROUND(K15,2)*R17</f>
        <v>151.63199999999998</v>
      </c>
    </row>
    <row r="18" spans="1:19" x14ac:dyDescent="0.25">
      <c r="A18" s="2009"/>
      <c r="B18" s="2009"/>
      <c r="C18" s="2009"/>
      <c r="D18" s="2009"/>
      <c r="E18" s="2009"/>
      <c r="F18" s="2009"/>
      <c r="G18" s="2009"/>
      <c r="H18" s="2009"/>
      <c r="I18" s="2009"/>
      <c r="J18" s="2009"/>
      <c r="K18" s="2009"/>
      <c r="L18" s="2009"/>
      <c r="M18" s="2009"/>
      <c r="N18" s="2009"/>
      <c r="O18" s="2009"/>
      <c r="P18" s="37" t="s">
        <v>38</v>
      </c>
      <c r="Q18" s="37" t="s">
        <v>39</v>
      </c>
      <c r="R18" s="44">
        <v>18.72</v>
      </c>
      <c r="S18" s="45">
        <f>ROUND(K15,2)*R18</f>
        <v>151.63199999999998</v>
      </c>
    </row>
    <row r="19" spans="1:19" x14ac:dyDescent="0.25">
      <c r="A19" s="2009"/>
      <c r="B19" s="2009"/>
      <c r="C19" s="2009"/>
      <c r="D19" s="2009"/>
      <c r="E19" s="2009"/>
      <c r="F19" s="2009"/>
      <c r="G19" s="2009"/>
      <c r="H19" s="2009"/>
      <c r="I19" s="2009"/>
      <c r="J19" s="2009"/>
      <c r="K19" s="2009"/>
      <c r="L19" s="2009"/>
      <c r="M19" s="2009"/>
      <c r="N19" s="2009"/>
      <c r="O19" s="2009"/>
      <c r="P19" s="37" t="s">
        <v>40</v>
      </c>
      <c r="Q19" s="37" t="s">
        <v>41</v>
      </c>
      <c r="R19" s="46">
        <v>18.72</v>
      </c>
      <c r="S19" s="47">
        <f>ROUND(K15,2)*R19</f>
        <v>151.63199999999998</v>
      </c>
    </row>
    <row r="20" spans="1:19" x14ac:dyDescent="0.25">
      <c r="A20" s="2030" t="s">
        <v>23</v>
      </c>
      <c r="B20" s="2030" t="s">
        <v>50</v>
      </c>
      <c r="C20" s="2030" t="s">
        <v>25</v>
      </c>
      <c r="D20" s="2030" t="s">
        <v>51</v>
      </c>
      <c r="E20" s="2030" t="s">
        <v>52</v>
      </c>
      <c r="F20" s="2031">
        <f>R20+R21+R22+R23+R24</f>
        <v>93.6</v>
      </c>
      <c r="G20" s="2030" t="s">
        <v>28</v>
      </c>
      <c r="H20" s="2032">
        <v>42.08</v>
      </c>
      <c r="I20" s="2033">
        <v>42.08</v>
      </c>
      <c r="J20" s="2034">
        <v>0.2034</v>
      </c>
      <c r="K20" s="2035">
        <f>ROUND(I20,2)+(ROUND(I20,2)*J20)</f>
        <v>50.639071999999999</v>
      </c>
      <c r="L20" s="2036">
        <f>ROUND(S20,2)+ROUND(S21,2)+ROUND(S22,2)+ROUND(S23,2)+ROUND(S24,2)</f>
        <v>4739.8999999999996</v>
      </c>
      <c r="M20" s="2030"/>
      <c r="N20" s="2030" t="s">
        <v>34</v>
      </c>
      <c r="O20" s="2030" t="s">
        <v>42</v>
      </c>
      <c r="P20" s="48" t="s">
        <v>20</v>
      </c>
      <c r="Q20" s="48" t="s">
        <v>29</v>
      </c>
      <c r="R20" s="49">
        <v>18.72</v>
      </c>
      <c r="S20" s="50">
        <f>ROUND(K20,2)*R20</f>
        <v>947.98079999999993</v>
      </c>
    </row>
    <row r="21" spans="1:19" x14ac:dyDescent="0.25">
      <c r="A21" s="2009"/>
      <c r="B21" s="2009"/>
      <c r="C21" s="2009"/>
      <c r="D21" s="2009"/>
      <c r="E21" s="2009"/>
      <c r="F21" s="2009"/>
      <c r="G21" s="2009"/>
      <c r="H21" s="2009"/>
      <c r="I21" s="2009"/>
      <c r="J21" s="2009"/>
      <c r="K21" s="2009"/>
      <c r="L21" s="2009"/>
      <c r="M21" s="2009"/>
      <c r="N21" s="2009"/>
      <c r="O21" s="2009"/>
      <c r="P21" s="48" t="s">
        <v>34</v>
      </c>
      <c r="Q21" s="48" t="s">
        <v>35</v>
      </c>
      <c r="R21" s="51">
        <v>18.72</v>
      </c>
      <c r="S21" s="52">
        <f>ROUND(K20,2)*R21</f>
        <v>947.98079999999993</v>
      </c>
    </row>
    <row r="22" spans="1:19" x14ac:dyDescent="0.25">
      <c r="A22" s="2009"/>
      <c r="B22" s="2009"/>
      <c r="C22" s="2009"/>
      <c r="D22" s="2009"/>
      <c r="E22" s="2009"/>
      <c r="F22" s="2009"/>
      <c r="G22" s="2009"/>
      <c r="H22" s="2009"/>
      <c r="I22" s="2009"/>
      <c r="J22" s="2009"/>
      <c r="K22" s="2009"/>
      <c r="L22" s="2009"/>
      <c r="M22" s="2009"/>
      <c r="N22" s="2009"/>
      <c r="O22" s="2009"/>
      <c r="P22" s="48" t="s">
        <v>36</v>
      </c>
      <c r="Q22" s="48" t="s">
        <v>37</v>
      </c>
      <c r="R22" s="53">
        <v>18.72</v>
      </c>
      <c r="S22" s="54">
        <f>ROUND(K20,2)*R22</f>
        <v>947.98079999999993</v>
      </c>
    </row>
    <row r="23" spans="1:19" x14ac:dyDescent="0.25">
      <c r="A23" s="2009"/>
      <c r="B23" s="2009"/>
      <c r="C23" s="2009"/>
      <c r="D23" s="2009"/>
      <c r="E23" s="2009"/>
      <c r="F23" s="2009"/>
      <c r="G23" s="2009"/>
      <c r="H23" s="2009"/>
      <c r="I23" s="2009"/>
      <c r="J23" s="2009"/>
      <c r="K23" s="2009"/>
      <c r="L23" s="2009"/>
      <c r="M23" s="2009"/>
      <c r="N23" s="2009"/>
      <c r="O23" s="2009"/>
      <c r="P23" s="48" t="s">
        <v>38</v>
      </c>
      <c r="Q23" s="48" t="s">
        <v>39</v>
      </c>
      <c r="R23" s="55">
        <v>18.72</v>
      </c>
      <c r="S23" s="56">
        <f>ROUND(K20,2)*R23</f>
        <v>947.98079999999993</v>
      </c>
    </row>
    <row r="24" spans="1:19" x14ac:dyDescent="0.25">
      <c r="A24" s="2009"/>
      <c r="B24" s="2009"/>
      <c r="C24" s="2009"/>
      <c r="D24" s="2009"/>
      <c r="E24" s="2009"/>
      <c r="F24" s="2009"/>
      <c r="G24" s="2009"/>
      <c r="H24" s="2009"/>
      <c r="I24" s="2009"/>
      <c r="J24" s="2009"/>
      <c r="K24" s="2009"/>
      <c r="L24" s="2009"/>
      <c r="M24" s="2009"/>
      <c r="N24" s="2009"/>
      <c r="O24" s="2009"/>
      <c r="P24" s="48" t="s">
        <v>40</v>
      </c>
      <c r="Q24" s="48" t="s">
        <v>41</v>
      </c>
      <c r="R24" s="57">
        <v>18.72</v>
      </c>
      <c r="S24" s="58">
        <f>ROUND(K20,2)*R24</f>
        <v>947.98079999999993</v>
      </c>
    </row>
    <row r="25" spans="1:19" x14ac:dyDescent="0.25">
      <c r="A25" s="2037" t="s">
        <v>23</v>
      </c>
      <c r="B25" s="2037" t="s">
        <v>53</v>
      </c>
      <c r="C25" s="2037" t="s">
        <v>25</v>
      </c>
      <c r="D25" s="2037" t="s">
        <v>54</v>
      </c>
      <c r="E25" s="2037" t="s">
        <v>55</v>
      </c>
      <c r="F25" s="2038">
        <f>R25+R26+R27+R28+R29</f>
        <v>291.2</v>
      </c>
      <c r="G25" s="2037" t="s">
        <v>28</v>
      </c>
      <c r="H25" s="2039">
        <v>180.53</v>
      </c>
      <c r="I25" s="2040">
        <v>180.53</v>
      </c>
      <c r="J25" s="2041">
        <v>0.2034</v>
      </c>
      <c r="K25" s="2042">
        <f>ROUND(I25,2)+(ROUND(I25,2)*J25)</f>
        <v>217.24980199999999</v>
      </c>
      <c r="L25" s="2043">
        <f>ROUND(S25,2)+ROUND(S26,2)+ROUND(S27,2)+ROUND(S28,2)+ROUND(S29,2)</f>
        <v>63263.199999999997</v>
      </c>
      <c r="M25" s="2037"/>
      <c r="N25" s="2037" t="s">
        <v>34</v>
      </c>
      <c r="O25" s="2037" t="s">
        <v>42</v>
      </c>
      <c r="P25" s="59" t="s">
        <v>20</v>
      </c>
      <c r="Q25" s="59" t="s">
        <v>29</v>
      </c>
      <c r="R25" s="60">
        <v>58.24</v>
      </c>
      <c r="S25" s="61">
        <f>ROUND(K25,2)*R25</f>
        <v>12652.640000000001</v>
      </c>
    </row>
    <row r="26" spans="1:19" x14ac:dyDescent="0.25">
      <c r="A26" s="2009"/>
      <c r="B26" s="2009"/>
      <c r="C26" s="2009"/>
      <c r="D26" s="2009"/>
      <c r="E26" s="2009"/>
      <c r="F26" s="2009"/>
      <c r="G26" s="2009"/>
      <c r="H26" s="2009"/>
      <c r="I26" s="2009"/>
      <c r="J26" s="2009"/>
      <c r="K26" s="2009"/>
      <c r="L26" s="2009"/>
      <c r="M26" s="2009"/>
      <c r="N26" s="2009"/>
      <c r="O26" s="2009"/>
      <c r="P26" s="59" t="s">
        <v>34</v>
      </c>
      <c r="Q26" s="59" t="s">
        <v>35</v>
      </c>
      <c r="R26" s="62">
        <v>58.24</v>
      </c>
      <c r="S26" s="63">
        <f>ROUND(K25,2)*R26</f>
        <v>12652.640000000001</v>
      </c>
    </row>
    <row r="27" spans="1:19" x14ac:dyDescent="0.25">
      <c r="A27" s="2009"/>
      <c r="B27" s="2009"/>
      <c r="C27" s="2009"/>
      <c r="D27" s="2009"/>
      <c r="E27" s="2009"/>
      <c r="F27" s="2009"/>
      <c r="G27" s="2009"/>
      <c r="H27" s="2009"/>
      <c r="I27" s="2009"/>
      <c r="J27" s="2009"/>
      <c r="K27" s="2009"/>
      <c r="L27" s="2009"/>
      <c r="M27" s="2009"/>
      <c r="N27" s="2009"/>
      <c r="O27" s="2009"/>
      <c r="P27" s="59" t="s">
        <v>36</v>
      </c>
      <c r="Q27" s="59" t="s">
        <v>37</v>
      </c>
      <c r="R27" s="64">
        <v>58.24</v>
      </c>
      <c r="S27" s="65">
        <f>ROUND(K25,2)*R27</f>
        <v>12652.640000000001</v>
      </c>
    </row>
    <row r="28" spans="1:19" x14ac:dyDescent="0.25">
      <c r="A28" s="2009"/>
      <c r="B28" s="2009"/>
      <c r="C28" s="2009"/>
      <c r="D28" s="2009"/>
      <c r="E28" s="2009"/>
      <c r="F28" s="2009"/>
      <c r="G28" s="2009"/>
      <c r="H28" s="2009"/>
      <c r="I28" s="2009"/>
      <c r="J28" s="2009"/>
      <c r="K28" s="2009"/>
      <c r="L28" s="2009"/>
      <c r="M28" s="2009"/>
      <c r="N28" s="2009"/>
      <c r="O28" s="2009"/>
      <c r="P28" s="59" t="s">
        <v>38</v>
      </c>
      <c r="Q28" s="59" t="s">
        <v>39</v>
      </c>
      <c r="R28" s="66">
        <v>58.24</v>
      </c>
      <c r="S28" s="67">
        <f>ROUND(K25,2)*R28</f>
        <v>12652.640000000001</v>
      </c>
    </row>
    <row r="29" spans="1:19" x14ac:dyDescent="0.25">
      <c r="A29" s="2009"/>
      <c r="B29" s="2009"/>
      <c r="C29" s="2009"/>
      <c r="D29" s="2009"/>
      <c r="E29" s="2009"/>
      <c r="F29" s="2009"/>
      <c r="G29" s="2009"/>
      <c r="H29" s="2009"/>
      <c r="I29" s="2009"/>
      <c r="J29" s="2009"/>
      <c r="K29" s="2009"/>
      <c r="L29" s="2009"/>
      <c r="M29" s="2009"/>
      <c r="N29" s="2009"/>
      <c r="O29" s="2009"/>
      <c r="P29" s="59" t="s">
        <v>40</v>
      </c>
      <c r="Q29" s="59" t="s">
        <v>41</v>
      </c>
      <c r="R29" s="68">
        <v>58.24</v>
      </c>
      <c r="S29" s="69">
        <f>ROUND(K25,2)*R29</f>
        <v>12652.640000000001</v>
      </c>
    </row>
    <row r="30" spans="1:19" x14ac:dyDescent="0.25">
      <c r="A30" s="2044" t="s">
        <v>23</v>
      </c>
      <c r="B30" s="2044" t="s">
        <v>56</v>
      </c>
      <c r="C30" s="2044" t="s">
        <v>25</v>
      </c>
      <c r="D30" s="2044" t="s">
        <v>57</v>
      </c>
      <c r="E30" s="2044" t="s">
        <v>58</v>
      </c>
      <c r="F30" s="2045">
        <f>R30+R31+R32+R33+R34</f>
        <v>1014</v>
      </c>
      <c r="G30" s="2044" t="s">
        <v>59</v>
      </c>
      <c r="H30" s="2046">
        <v>13.93</v>
      </c>
      <c r="I30" s="2047">
        <v>13.93</v>
      </c>
      <c r="J30" s="2048">
        <v>0.2034</v>
      </c>
      <c r="K30" s="2049">
        <f>ROUND(I30,2)+(ROUND(I30,2)*J30)</f>
        <v>16.763362000000001</v>
      </c>
      <c r="L30" s="2050">
        <f>ROUND(S30,2)+ROUND(S31,2)+ROUND(S32,2)+ROUND(S33,2)+ROUND(S34,2)</f>
        <v>16994.649999999998</v>
      </c>
      <c r="M30" s="2044"/>
      <c r="N30" s="2044" t="s">
        <v>34</v>
      </c>
      <c r="O30" s="2044" t="s">
        <v>42</v>
      </c>
      <c r="P30" s="70" t="s">
        <v>20</v>
      </c>
      <c r="Q30" s="70" t="s">
        <v>29</v>
      </c>
      <c r="R30" s="71">
        <v>202.8</v>
      </c>
      <c r="S30" s="72">
        <f>ROUND(K30,2)*R30</f>
        <v>3398.9280000000003</v>
      </c>
    </row>
    <row r="31" spans="1:19" x14ac:dyDescent="0.25">
      <c r="A31" s="2009"/>
      <c r="B31" s="2009"/>
      <c r="C31" s="2009"/>
      <c r="D31" s="2009"/>
      <c r="E31" s="2009"/>
      <c r="F31" s="2009"/>
      <c r="G31" s="2009"/>
      <c r="H31" s="2009"/>
      <c r="I31" s="2009"/>
      <c r="J31" s="2009"/>
      <c r="K31" s="2009"/>
      <c r="L31" s="2009"/>
      <c r="M31" s="2009"/>
      <c r="N31" s="2009"/>
      <c r="O31" s="2009"/>
      <c r="P31" s="70" t="s">
        <v>34</v>
      </c>
      <c r="Q31" s="70" t="s">
        <v>35</v>
      </c>
      <c r="R31" s="73">
        <v>202.8</v>
      </c>
      <c r="S31" s="74">
        <f>ROUND(K30,2)*R31</f>
        <v>3398.9280000000003</v>
      </c>
    </row>
    <row r="32" spans="1:19" x14ac:dyDescent="0.25">
      <c r="A32" s="2009"/>
      <c r="B32" s="2009"/>
      <c r="C32" s="2009"/>
      <c r="D32" s="2009"/>
      <c r="E32" s="2009"/>
      <c r="F32" s="2009"/>
      <c r="G32" s="2009"/>
      <c r="H32" s="2009"/>
      <c r="I32" s="2009"/>
      <c r="J32" s="2009"/>
      <c r="K32" s="2009"/>
      <c r="L32" s="2009"/>
      <c r="M32" s="2009"/>
      <c r="N32" s="2009"/>
      <c r="O32" s="2009"/>
      <c r="P32" s="70" t="s">
        <v>36</v>
      </c>
      <c r="Q32" s="70" t="s">
        <v>37</v>
      </c>
      <c r="R32" s="75">
        <v>202.8</v>
      </c>
      <c r="S32" s="76">
        <f>ROUND(K30,2)*R32</f>
        <v>3398.9280000000003</v>
      </c>
    </row>
    <row r="33" spans="1:19" x14ac:dyDescent="0.25">
      <c r="A33" s="2009"/>
      <c r="B33" s="2009"/>
      <c r="C33" s="2009"/>
      <c r="D33" s="2009"/>
      <c r="E33" s="2009"/>
      <c r="F33" s="2009"/>
      <c r="G33" s="2009"/>
      <c r="H33" s="2009"/>
      <c r="I33" s="2009"/>
      <c r="J33" s="2009"/>
      <c r="K33" s="2009"/>
      <c r="L33" s="2009"/>
      <c r="M33" s="2009"/>
      <c r="N33" s="2009"/>
      <c r="O33" s="2009"/>
      <c r="P33" s="70" t="s">
        <v>38</v>
      </c>
      <c r="Q33" s="70" t="s">
        <v>39</v>
      </c>
      <c r="R33" s="77">
        <v>202.8</v>
      </c>
      <c r="S33" s="78">
        <f>ROUND(K30,2)*R33</f>
        <v>3398.9280000000003</v>
      </c>
    </row>
    <row r="34" spans="1:19" x14ac:dyDescent="0.25">
      <c r="A34" s="2009"/>
      <c r="B34" s="2009"/>
      <c r="C34" s="2009"/>
      <c r="D34" s="2009"/>
      <c r="E34" s="2009"/>
      <c r="F34" s="2009"/>
      <c r="G34" s="2009"/>
      <c r="H34" s="2009"/>
      <c r="I34" s="2009"/>
      <c r="J34" s="2009"/>
      <c r="K34" s="2009"/>
      <c r="L34" s="2009"/>
      <c r="M34" s="2009"/>
      <c r="N34" s="2009"/>
      <c r="O34" s="2009"/>
      <c r="P34" s="70" t="s">
        <v>40</v>
      </c>
      <c r="Q34" s="70" t="s">
        <v>41</v>
      </c>
      <c r="R34" s="79">
        <v>202.8</v>
      </c>
      <c r="S34" s="80">
        <f>ROUND(K30,2)*R34</f>
        <v>3398.9280000000003</v>
      </c>
    </row>
    <row r="35" spans="1:19" x14ac:dyDescent="0.25">
      <c r="A35" s="2051" t="s">
        <v>23</v>
      </c>
      <c r="B35" s="2051" t="s">
        <v>60</v>
      </c>
      <c r="C35" s="2051" t="s">
        <v>25</v>
      </c>
      <c r="D35" s="2051" t="s">
        <v>61</v>
      </c>
      <c r="E35" s="2051" t="s">
        <v>62</v>
      </c>
      <c r="F35" s="2052">
        <f>R35+R36+R37+R38+R39</f>
        <v>534</v>
      </c>
      <c r="G35" s="2051" t="s">
        <v>59</v>
      </c>
      <c r="H35" s="2053">
        <v>16.72</v>
      </c>
      <c r="I35" s="2054">
        <v>16.72</v>
      </c>
      <c r="J35" s="2055">
        <v>0.2034</v>
      </c>
      <c r="K35" s="2056">
        <f>ROUND(I35,2)+(ROUND(I35,2)*J35)</f>
        <v>20.120847999999999</v>
      </c>
      <c r="L35" s="2057">
        <f>ROUND(S35,2)+ROUND(S36,2)+ROUND(S37,2)+ROUND(S38,2)+ROUND(S39,2)</f>
        <v>10744.1</v>
      </c>
      <c r="M35" s="2051"/>
      <c r="N35" s="2051" t="s">
        <v>34</v>
      </c>
      <c r="O35" s="2051" t="s">
        <v>42</v>
      </c>
      <c r="P35" s="81" t="s">
        <v>20</v>
      </c>
      <c r="Q35" s="81" t="s">
        <v>29</v>
      </c>
      <c r="R35" s="82">
        <v>106.8</v>
      </c>
      <c r="S35" s="83">
        <f>ROUND(K35,2)*R35</f>
        <v>2148.8160000000003</v>
      </c>
    </row>
    <row r="36" spans="1:19" x14ac:dyDescent="0.25">
      <c r="A36" s="2009"/>
      <c r="B36" s="2009"/>
      <c r="C36" s="2009"/>
      <c r="D36" s="2009"/>
      <c r="E36" s="2009"/>
      <c r="F36" s="2009"/>
      <c r="G36" s="2009"/>
      <c r="H36" s="2009"/>
      <c r="I36" s="2009"/>
      <c r="J36" s="2009"/>
      <c r="K36" s="2009"/>
      <c r="L36" s="2009"/>
      <c r="M36" s="2009"/>
      <c r="N36" s="2009"/>
      <c r="O36" s="2009"/>
      <c r="P36" s="81" t="s">
        <v>34</v>
      </c>
      <c r="Q36" s="81" t="s">
        <v>35</v>
      </c>
      <c r="R36" s="84">
        <v>106.8</v>
      </c>
      <c r="S36" s="85">
        <f>ROUND(K35,2)*R36</f>
        <v>2148.8160000000003</v>
      </c>
    </row>
    <row r="37" spans="1:19" x14ac:dyDescent="0.25">
      <c r="A37" s="2009"/>
      <c r="B37" s="2009"/>
      <c r="C37" s="2009"/>
      <c r="D37" s="2009"/>
      <c r="E37" s="2009"/>
      <c r="F37" s="2009"/>
      <c r="G37" s="2009"/>
      <c r="H37" s="2009"/>
      <c r="I37" s="2009"/>
      <c r="J37" s="2009"/>
      <c r="K37" s="2009"/>
      <c r="L37" s="2009"/>
      <c r="M37" s="2009"/>
      <c r="N37" s="2009"/>
      <c r="O37" s="2009"/>
      <c r="P37" s="81" t="s">
        <v>36</v>
      </c>
      <c r="Q37" s="81" t="s">
        <v>37</v>
      </c>
      <c r="R37" s="86">
        <v>106.8</v>
      </c>
      <c r="S37" s="87">
        <f>ROUND(K35,2)*R37</f>
        <v>2148.8160000000003</v>
      </c>
    </row>
    <row r="38" spans="1:19" x14ac:dyDescent="0.25">
      <c r="A38" s="2009"/>
      <c r="B38" s="2009"/>
      <c r="C38" s="2009"/>
      <c r="D38" s="2009"/>
      <c r="E38" s="2009"/>
      <c r="F38" s="2009"/>
      <c r="G38" s="2009"/>
      <c r="H38" s="2009"/>
      <c r="I38" s="2009"/>
      <c r="J38" s="2009"/>
      <c r="K38" s="2009"/>
      <c r="L38" s="2009"/>
      <c r="M38" s="2009"/>
      <c r="N38" s="2009"/>
      <c r="O38" s="2009"/>
      <c r="P38" s="81" t="s">
        <v>38</v>
      </c>
      <c r="Q38" s="81" t="s">
        <v>39</v>
      </c>
      <c r="R38" s="88">
        <v>106.8</v>
      </c>
      <c r="S38" s="89">
        <f>ROUND(K35,2)*R38</f>
        <v>2148.8160000000003</v>
      </c>
    </row>
    <row r="39" spans="1:19" x14ac:dyDescent="0.25">
      <c r="A39" s="2009"/>
      <c r="B39" s="2009"/>
      <c r="C39" s="2009"/>
      <c r="D39" s="2009"/>
      <c r="E39" s="2009"/>
      <c r="F39" s="2009"/>
      <c r="G39" s="2009"/>
      <c r="H39" s="2009"/>
      <c r="I39" s="2009"/>
      <c r="J39" s="2009"/>
      <c r="K39" s="2009"/>
      <c r="L39" s="2009"/>
      <c r="M39" s="2009"/>
      <c r="N39" s="2009"/>
      <c r="O39" s="2009"/>
      <c r="P39" s="81" t="s">
        <v>40</v>
      </c>
      <c r="Q39" s="81" t="s">
        <v>41</v>
      </c>
      <c r="R39" s="90">
        <v>106.8</v>
      </c>
      <c r="S39" s="91">
        <f>ROUND(K35,2)*R39</f>
        <v>2148.8160000000003</v>
      </c>
    </row>
    <row r="40" spans="1:19" x14ac:dyDescent="0.25">
      <c r="A40" s="2058" t="s">
        <v>23</v>
      </c>
      <c r="B40" s="2058" t="s">
        <v>63</v>
      </c>
      <c r="C40" s="2058" t="s">
        <v>25</v>
      </c>
      <c r="D40" s="2058" t="s">
        <v>64</v>
      </c>
      <c r="E40" s="2058" t="s">
        <v>65</v>
      </c>
      <c r="F40" s="2059">
        <f>R40+R41+R42+R43+R44</f>
        <v>256</v>
      </c>
      <c r="G40" s="2058" t="s">
        <v>59</v>
      </c>
      <c r="H40" s="2060">
        <v>17.88</v>
      </c>
      <c r="I40" s="2061">
        <v>17.88</v>
      </c>
      <c r="J40" s="2062">
        <v>0.2034</v>
      </c>
      <c r="K40" s="2063">
        <f>ROUND(I40,2)+(ROUND(I40,2)*J40)</f>
        <v>21.516791999999999</v>
      </c>
      <c r="L40" s="2064">
        <f>ROUND(S40,2)+ROUND(S41,2)+ROUND(S42,2)+ROUND(S43,2)+ROUND(S44,2)</f>
        <v>5509.0999999999995</v>
      </c>
      <c r="M40" s="2058"/>
      <c r="N40" s="2058" t="s">
        <v>34</v>
      </c>
      <c r="O40" s="2058" t="s">
        <v>42</v>
      </c>
      <c r="P40" s="92" t="s">
        <v>20</v>
      </c>
      <c r="Q40" s="92" t="s">
        <v>29</v>
      </c>
      <c r="R40" s="93">
        <v>51.2</v>
      </c>
      <c r="S40" s="94">
        <f>ROUND(K40,2)*R40</f>
        <v>1101.8240000000001</v>
      </c>
    </row>
    <row r="41" spans="1:19" x14ac:dyDescent="0.25">
      <c r="A41" s="2009"/>
      <c r="B41" s="2009"/>
      <c r="C41" s="2009"/>
      <c r="D41" s="2009"/>
      <c r="E41" s="2009"/>
      <c r="F41" s="2009"/>
      <c r="G41" s="2009"/>
      <c r="H41" s="2009"/>
      <c r="I41" s="2009"/>
      <c r="J41" s="2009"/>
      <c r="K41" s="2009"/>
      <c r="L41" s="2009"/>
      <c r="M41" s="2009"/>
      <c r="N41" s="2009"/>
      <c r="O41" s="2009"/>
      <c r="P41" s="92" t="s">
        <v>34</v>
      </c>
      <c r="Q41" s="92" t="s">
        <v>35</v>
      </c>
      <c r="R41" s="95">
        <v>51.2</v>
      </c>
      <c r="S41" s="96">
        <f>ROUND(K40,2)*R41</f>
        <v>1101.8240000000001</v>
      </c>
    </row>
    <row r="42" spans="1:19" x14ac:dyDescent="0.25">
      <c r="A42" s="2009"/>
      <c r="B42" s="2009"/>
      <c r="C42" s="2009"/>
      <c r="D42" s="2009"/>
      <c r="E42" s="2009"/>
      <c r="F42" s="2009"/>
      <c r="G42" s="2009"/>
      <c r="H42" s="2009"/>
      <c r="I42" s="2009"/>
      <c r="J42" s="2009"/>
      <c r="K42" s="2009"/>
      <c r="L42" s="2009"/>
      <c r="M42" s="2009"/>
      <c r="N42" s="2009"/>
      <c r="O42" s="2009"/>
      <c r="P42" s="92" t="s">
        <v>36</v>
      </c>
      <c r="Q42" s="92" t="s">
        <v>37</v>
      </c>
      <c r="R42" s="97">
        <v>51.2</v>
      </c>
      <c r="S42" s="98">
        <f>ROUND(K40,2)*R42</f>
        <v>1101.8240000000001</v>
      </c>
    </row>
    <row r="43" spans="1:19" x14ac:dyDescent="0.25">
      <c r="A43" s="2009"/>
      <c r="B43" s="2009"/>
      <c r="C43" s="2009"/>
      <c r="D43" s="2009"/>
      <c r="E43" s="2009"/>
      <c r="F43" s="2009"/>
      <c r="G43" s="2009"/>
      <c r="H43" s="2009"/>
      <c r="I43" s="2009"/>
      <c r="J43" s="2009"/>
      <c r="K43" s="2009"/>
      <c r="L43" s="2009"/>
      <c r="M43" s="2009"/>
      <c r="N43" s="2009"/>
      <c r="O43" s="2009"/>
      <c r="P43" s="92" t="s">
        <v>38</v>
      </c>
      <c r="Q43" s="92" t="s">
        <v>39</v>
      </c>
      <c r="R43" s="99">
        <v>51.2</v>
      </c>
      <c r="S43" s="100">
        <f>ROUND(K40,2)*R43</f>
        <v>1101.8240000000001</v>
      </c>
    </row>
    <row r="44" spans="1:19" x14ac:dyDescent="0.25">
      <c r="A44" s="2009"/>
      <c r="B44" s="2009"/>
      <c r="C44" s="2009"/>
      <c r="D44" s="2009"/>
      <c r="E44" s="2009"/>
      <c r="F44" s="2009"/>
      <c r="G44" s="2009"/>
      <c r="H44" s="2009"/>
      <c r="I44" s="2009"/>
      <c r="J44" s="2009"/>
      <c r="K44" s="2009"/>
      <c r="L44" s="2009"/>
      <c r="M44" s="2009"/>
      <c r="N44" s="2009"/>
      <c r="O44" s="2009"/>
      <c r="P44" s="92" t="s">
        <v>40</v>
      </c>
      <c r="Q44" s="92" t="s">
        <v>41</v>
      </c>
      <c r="R44" s="101">
        <v>51.2</v>
      </c>
      <c r="S44" s="102">
        <f>ROUND(K40,2)*R44</f>
        <v>1101.8240000000001</v>
      </c>
    </row>
    <row r="45" spans="1:19" x14ac:dyDescent="0.25">
      <c r="A45" s="2065" t="s">
        <v>23</v>
      </c>
      <c r="B45" s="2065" t="s">
        <v>66</v>
      </c>
      <c r="C45" s="2065" t="s">
        <v>67</v>
      </c>
      <c r="D45" s="2065" t="s">
        <v>68</v>
      </c>
      <c r="E45" s="2065" t="s">
        <v>69</v>
      </c>
      <c r="F45" s="2066">
        <f>R45+R46+R47+R48+R49</f>
        <v>28.2</v>
      </c>
      <c r="G45" s="2065" t="s">
        <v>46</v>
      </c>
      <c r="H45" s="2067">
        <v>900.03</v>
      </c>
      <c r="I45" s="2068">
        <v>900.03</v>
      </c>
      <c r="J45" s="2069">
        <v>0.2034</v>
      </c>
      <c r="K45" s="2070">
        <f>ROUND(I45,2)+(ROUND(I45,2)*J45)</f>
        <v>1083.096102</v>
      </c>
      <c r="L45" s="2071">
        <f>ROUND(S45,2)+ROUND(S46,2)+ROUND(S47,2)+ROUND(S48,2)+ROUND(S49,2)</f>
        <v>30543.4</v>
      </c>
      <c r="M45" s="2065"/>
      <c r="N45" s="2065" t="s">
        <v>34</v>
      </c>
      <c r="O45" s="2065" t="s">
        <v>42</v>
      </c>
      <c r="P45" s="103" t="s">
        <v>20</v>
      </c>
      <c r="Q45" s="103" t="s">
        <v>29</v>
      </c>
      <c r="R45" s="104">
        <v>5.64</v>
      </c>
      <c r="S45" s="105">
        <f>ROUND(K45,2)*R45</f>
        <v>6108.6839999999993</v>
      </c>
    </row>
    <row r="46" spans="1:19" x14ac:dyDescent="0.25">
      <c r="A46" s="2009"/>
      <c r="B46" s="2009"/>
      <c r="C46" s="2009"/>
      <c r="D46" s="2009"/>
      <c r="E46" s="2009"/>
      <c r="F46" s="2009"/>
      <c r="G46" s="2009"/>
      <c r="H46" s="2009"/>
      <c r="I46" s="2009"/>
      <c r="J46" s="2009"/>
      <c r="K46" s="2009"/>
      <c r="L46" s="2009"/>
      <c r="M46" s="2009"/>
      <c r="N46" s="2009"/>
      <c r="O46" s="2009"/>
      <c r="P46" s="103" t="s">
        <v>34</v>
      </c>
      <c r="Q46" s="103" t="s">
        <v>35</v>
      </c>
      <c r="R46" s="106">
        <v>5.64</v>
      </c>
      <c r="S46" s="107">
        <f>ROUND(K45,2)*R46</f>
        <v>6108.6839999999993</v>
      </c>
    </row>
    <row r="47" spans="1:19" x14ac:dyDescent="0.25">
      <c r="A47" s="2009"/>
      <c r="B47" s="2009"/>
      <c r="C47" s="2009"/>
      <c r="D47" s="2009"/>
      <c r="E47" s="2009"/>
      <c r="F47" s="2009"/>
      <c r="G47" s="2009"/>
      <c r="H47" s="2009"/>
      <c r="I47" s="2009"/>
      <c r="J47" s="2009"/>
      <c r="K47" s="2009"/>
      <c r="L47" s="2009"/>
      <c r="M47" s="2009"/>
      <c r="N47" s="2009"/>
      <c r="O47" s="2009"/>
      <c r="P47" s="103" t="s">
        <v>36</v>
      </c>
      <c r="Q47" s="103" t="s">
        <v>37</v>
      </c>
      <c r="R47" s="108">
        <v>5.64</v>
      </c>
      <c r="S47" s="109">
        <f>ROUND(K45,2)*R47</f>
        <v>6108.6839999999993</v>
      </c>
    </row>
    <row r="48" spans="1:19" x14ac:dyDescent="0.25">
      <c r="A48" s="2009"/>
      <c r="B48" s="2009"/>
      <c r="C48" s="2009"/>
      <c r="D48" s="2009"/>
      <c r="E48" s="2009"/>
      <c r="F48" s="2009"/>
      <c r="G48" s="2009"/>
      <c r="H48" s="2009"/>
      <c r="I48" s="2009"/>
      <c r="J48" s="2009"/>
      <c r="K48" s="2009"/>
      <c r="L48" s="2009"/>
      <c r="M48" s="2009"/>
      <c r="N48" s="2009"/>
      <c r="O48" s="2009"/>
      <c r="P48" s="103" t="s">
        <v>38</v>
      </c>
      <c r="Q48" s="103" t="s">
        <v>39</v>
      </c>
      <c r="R48" s="110">
        <v>5.64</v>
      </c>
      <c r="S48" s="111">
        <f>ROUND(K45,2)*R48</f>
        <v>6108.6839999999993</v>
      </c>
    </row>
    <row r="49" spans="1:19" x14ac:dyDescent="0.25">
      <c r="A49" s="2009"/>
      <c r="B49" s="2009"/>
      <c r="C49" s="2009"/>
      <c r="D49" s="2009"/>
      <c r="E49" s="2009"/>
      <c r="F49" s="2009"/>
      <c r="G49" s="2009"/>
      <c r="H49" s="2009"/>
      <c r="I49" s="2009"/>
      <c r="J49" s="2009"/>
      <c r="K49" s="2009"/>
      <c r="L49" s="2009"/>
      <c r="M49" s="2009"/>
      <c r="N49" s="2009"/>
      <c r="O49" s="2009"/>
      <c r="P49" s="103" t="s">
        <v>40</v>
      </c>
      <c r="Q49" s="103" t="s">
        <v>41</v>
      </c>
      <c r="R49" s="112">
        <v>5.64</v>
      </c>
      <c r="S49" s="113">
        <f>ROUND(K45,2)*R49</f>
        <v>6108.6839999999993</v>
      </c>
    </row>
    <row r="50" spans="1:19" x14ac:dyDescent="0.25">
      <c r="A50" s="2072" t="s">
        <v>23</v>
      </c>
      <c r="B50" s="2072" t="s">
        <v>70</v>
      </c>
      <c r="C50" s="2072" t="s">
        <v>25</v>
      </c>
      <c r="D50" s="2072" t="s">
        <v>71</v>
      </c>
      <c r="E50" s="2072" t="s">
        <v>72</v>
      </c>
      <c r="F50" s="2073">
        <f>R50+R51+R52+R53+R54</f>
        <v>141.80000000000001</v>
      </c>
      <c r="G50" s="2072" t="s">
        <v>46</v>
      </c>
      <c r="H50" s="2074">
        <v>29.57</v>
      </c>
      <c r="I50" s="2075">
        <v>29.57</v>
      </c>
      <c r="J50" s="2076">
        <v>0.2034</v>
      </c>
      <c r="K50" s="2077">
        <f>ROUND(I50,2)+(ROUND(I50,2)*J50)</f>
        <v>35.584538000000002</v>
      </c>
      <c r="L50" s="2078">
        <f>ROUND(S50,2)+ROUND(S51,2)+ROUND(S52,2)+ROUND(S53,2)+ROUND(S54,2)</f>
        <v>5045.25</v>
      </c>
      <c r="M50" s="2072"/>
      <c r="N50" s="2072" t="s">
        <v>34</v>
      </c>
      <c r="O50" s="2072" t="s">
        <v>42</v>
      </c>
      <c r="P50" s="114" t="s">
        <v>20</v>
      </c>
      <c r="Q50" s="114" t="s">
        <v>29</v>
      </c>
      <c r="R50" s="115">
        <v>28.36</v>
      </c>
      <c r="S50" s="116">
        <f>ROUND(K50,2)*R50</f>
        <v>1009.0487999999999</v>
      </c>
    </row>
    <row r="51" spans="1:19" x14ac:dyDescent="0.25">
      <c r="A51" s="2009"/>
      <c r="B51" s="2009"/>
      <c r="C51" s="2009"/>
      <c r="D51" s="2009"/>
      <c r="E51" s="2009"/>
      <c r="F51" s="2009"/>
      <c r="G51" s="2009"/>
      <c r="H51" s="2009"/>
      <c r="I51" s="2009"/>
      <c r="J51" s="2009"/>
      <c r="K51" s="2009"/>
      <c r="L51" s="2009"/>
      <c r="M51" s="2009"/>
      <c r="N51" s="2009"/>
      <c r="O51" s="2009"/>
      <c r="P51" s="114" t="s">
        <v>34</v>
      </c>
      <c r="Q51" s="114" t="s">
        <v>35</v>
      </c>
      <c r="R51" s="117">
        <v>28.36</v>
      </c>
      <c r="S51" s="118">
        <f>ROUND(K50,2)*R51</f>
        <v>1009.0487999999999</v>
      </c>
    </row>
    <row r="52" spans="1:19" x14ac:dyDescent="0.25">
      <c r="A52" s="2009"/>
      <c r="B52" s="2009"/>
      <c r="C52" s="2009"/>
      <c r="D52" s="2009"/>
      <c r="E52" s="2009"/>
      <c r="F52" s="2009"/>
      <c r="G52" s="2009"/>
      <c r="H52" s="2009"/>
      <c r="I52" s="2009"/>
      <c r="J52" s="2009"/>
      <c r="K52" s="2009"/>
      <c r="L52" s="2009"/>
      <c r="M52" s="2009"/>
      <c r="N52" s="2009"/>
      <c r="O52" s="2009"/>
      <c r="P52" s="114" t="s">
        <v>36</v>
      </c>
      <c r="Q52" s="114" t="s">
        <v>37</v>
      </c>
      <c r="R52" s="119">
        <v>28.36</v>
      </c>
      <c r="S52" s="120">
        <f>ROUND(K50,2)*R52</f>
        <v>1009.0487999999999</v>
      </c>
    </row>
    <row r="53" spans="1:19" x14ac:dyDescent="0.25">
      <c r="A53" s="2009"/>
      <c r="B53" s="2009"/>
      <c r="C53" s="2009"/>
      <c r="D53" s="2009"/>
      <c r="E53" s="2009"/>
      <c r="F53" s="2009"/>
      <c r="G53" s="2009"/>
      <c r="H53" s="2009"/>
      <c r="I53" s="2009"/>
      <c r="J53" s="2009"/>
      <c r="K53" s="2009"/>
      <c r="L53" s="2009"/>
      <c r="M53" s="2009"/>
      <c r="N53" s="2009"/>
      <c r="O53" s="2009"/>
      <c r="P53" s="114" t="s">
        <v>38</v>
      </c>
      <c r="Q53" s="114" t="s">
        <v>39</v>
      </c>
      <c r="R53" s="121">
        <v>28.36</v>
      </c>
      <c r="S53" s="122">
        <f>ROUND(K50,2)*R53</f>
        <v>1009.0487999999999</v>
      </c>
    </row>
    <row r="54" spans="1:19" x14ac:dyDescent="0.25">
      <c r="A54" s="2009"/>
      <c r="B54" s="2009"/>
      <c r="C54" s="2009"/>
      <c r="D54" s="2009"/>
      <c r="E54" s="2009"/>
      <c r="F54" s="2009"/>
      <c r="G54" s="2009"/>
      <c r="H54" s="2009"/>
      <c r="I54" s="2009"/>
      <c r="J54" s="2009"/>
      <c r="K54" s="2009"/>
      <c r="L54" s="2009"/>
      <c r="M54" s="2009"/>
      <c r="N54" s="2009"/>
      <c r="O54" s="2009"/>
      <c r="P54" s="114" t="s">
        <v>40</v>
      </c>
      <c r="Q54" s="114" t="s">
        <v>41</v>
      </c>
      <c r="R54" s="123">
        <v>28.36</v>
      </c>
      <c r="S54" s="124">
        <f>ROUND(K50,2)*R54</f>
        <v>1009.0487999999999</v>
      </c>
    </row>
    <row r="55" spans="1:19" x14ac:dyDescent="0.25">
      <c r="A55" s="2079" t="s">
        <v>23</v>
      </c>
      <c r="B55" s="2079" t="s">
        <v>73</v>
      </c>
      <c r="C55" s="2079" t="s">
        <v>25</v>
      </c>
      <c r="D55" s="2079" t="s">
        <v>74</v>
      </c>
      <c r="E55" s="2079" t="s">
        <v>75</v>
      </c>
      <c r="F55" s="2080">
        <f>R55+R56+R57+R58+R59</f>
        <v>109.2</v>
      </c>
      <c r="G55" s="2079" t="s">
        <v>46</v>
      </c>
      <c r="H55" s="2081">
        <v>109.93</v>
      </c>
      <c r="I55" s="2082">
        <v>109.93</v>
      </c>
      <c r="J55" s="2083">
        <v>0.2034</v>
      </c>
      <c r="K55" s="2084">
        <f>ROUND(I55,2)+(ROUND(I55,2)*J55)</f>
        <v>132.289762</v>
      </c>
      <c r="L55" s="2085">
        <f>ROUND(S55,2)+ROUND(S56,2)+ROUND(S57,2)+ROUND(S58,2)+ROUND(S59,2)</f>
        <v>14446.05</v>
      </c>
      <c r="M55" s="2079"/>
      <c r="N55" s="2079" t="s">
        <v>34</v>
      </c>
      <c r="O55" s="2079" t="s">
        <v>42</v>
      </c>
      <c r="P55" s="125" t="s">
        <v>20</v>
      </c>
      <c r="Q55" s="125" t="s">
        <v>29</v>
      </c>
      <c r="R55" s="126">
        <v>21.84</v>
      </c>
      <c r="S55" s="127">
        <f>ROUND(K55,2)*R55</f>
        <v>2889.2135999999996</v>
      </c>
    </row>
    <row r="56" spans="1:19" x14ac:dyDescent="0.25">
      <c r="A56" s="2009"/>
      <c r="B56" s="2009"/>
      <c r="C56" s="2009"/>
      <c r="D56" s="2009"/>
      <c r="E56" s="2009"/>
      <c r="F56" s="2009"/>
      <c r="G56" s="2009"/>
      <c r="H56" s="2009"/>
      <c r="I56" s="2009"/>
      <c r="J56" s="2009"/>
      <c r="K56" s="2009"/>
      <c r="L56" s="2009"/>
      <c r="M56" s="2009"/>
      <c r="N56" s="2009"/>
      <c r="O56" s="2009"/>
      <c r="P56" s="125" t="s">
        <v>34</v>
      </c>
      <c r="Q56" s="125" t="s">
        <v>35</v>
      </c>
      <c r="R56" s="128">
        <v>21.84</v>
      </c>
      <c r="S56" s="129">
        <f>ROUND(K55,2)*R56</f>
        <v>2889.2135999999996</v>
      </c>
    </row>
    <row r="57" spans="1:19" x14ac:dyDescent="0.25">
      <c r="A57" s="2009"/>
      <c r="B57" s="2009"/>
      <c r="C57" s="2009"/>
      <c r="D57" s="2009"/>
      <c r="E57" s="2009"/>
      <c r="F57" s="2009"/>
      <c r="G57" s="2009"/>
      <c r="H57" s="2009"/>
      <c r="I57" s="2009"/>
      <c r="J57" s="2009"/>
      <c r="K57" s="2009"/>
      <c r="L57" s="2009"/>
      <c r="M57" s="2009"/>
      <c r="N57" s="2009"/>
      <c r="O57" s="2009"/>
      <c r="P57" s="125" t="s">
        <v>36</v>
      </c>
      <c r="Q57" s="125" t="s">
        <v>37</v>
      </c>
      <c r="R57" s="130">
        <v>21.84</v>
      </c>
      <c r="S57" s="131">
        <f>ROUND(K55,2)*R57</f>
        <v>2889.2135999999996</v>
      </c>
    </row>
    <row r="58" spans="1:19" x14ac:dyDescent="0.25">
      <c r="A58" s="2009"/>
      <c r="B58" s="2009"/>
      <c r="C58" s="2009"/>
      <c r="D58" s="2009"/>
      <c r="E58" s="2009"/>
      <c r="F58" s="2009"/>
      <c r="G58" s="2009"/>
      <c r="H58" s="2009"/>
      <c r="I58" s="2009"/>
      <c r="J58" s="2009"/>
      <c r="K58" s="2009"/>
      <c r="L58" s="2009"/>
      <c r="M58" s="2009"/>
      <c r="N58" s="2009"/>
      <c r="O58" s="2009"/>
      <c r="P58" s="125" t="s">
        <v>38</v>
      </c>
      <c r="Q58" s="125" t="s">
        <v>39</v>
      </c>
      <c r="R58" s="132">
        <v>21.84</v>
      </c>
      <c r="S58" s="133">
        <f>ROUND(K55,2)*R58</f>
        <v>2889.2135999999996</v>
      </c>
    </row>
    <row r="59" spans="1:19" x14ac:dyDescent="0.25">
      <c r="A59" s="2009"/>
      <c r="B59" s="2009"/>
      <c r="C59" s="2009"/>
      <c r="D59" s="2009"/>
      <c r="E59" s="2009"/>
      <c r="F59" s="2009"/>
      <c r="G59" s="2009"/>
      <c r="H59" s="2009"/>
      <c r="I59" s="2009"/>
      <c r="J59" s="2009"/>
      <c r="K59" s="2009"/>
      <c r="L59" s="2009"/>
      <c r="M59" s="2009"/>
      <c r="N59" s="2009"/>
      <c r="O59" s="2009"/>
      <c r="P59" s="125" t="s">
        <v>40</v>
      </c>
      <c r="Q59" s="125" t="s">
        <v>41</v>
      </c>
      <c r="R59" s="134">
        <v>21.84</v>
      </c>
      <c r="S59" s="135">
        <f>ROUND(K55,2)*R59</f>
        <v>2889.2135999999996</v>
      </c>
    </row>
    <row r="60" spans="1:19" x14ac:dyDescent="0.25">
      <c r="A60" s="2086" t="s">
        <v>23</v>
      </c>
      <c r="B60" s="2086" t="s">
        <v>76</v>
      </c>
      <c r="C60" s="2086" t="s">
        <v>25</v>
      </c>
      <c r="D60" s="2086" t="s">
        <v>51</v>
      </c>
      <c r="E60" s="2086" t="s">
        <v>52</v>
      </c>
      <c r="F60" s="2087">
        <f>R60+R61+R62+R63+R64</f>
        <v>136.6</v>
      </c>
      <c r="G60" s="2086" t="s">
        <v>28</v>
      </c>
      <c r="H60" s="2088">
        <v>42.08</v>
      </c>
      <c r="I60" s="2089">
        <v>42.08</v>
      </c>
      <c r="J60" s="2090">
        <v>0.2034</v>
      </c>
      <c r="K60" s="2091">
        <f>ROUND(I60,2)+(ROUND(I60,2)*J60)</f>
        <v>50.639071999999999</v>
      </c>
      <c r="L60" s="2092">
        <f>ROUND(S60,2)+ROUND(S61,2)+ROUND(S62,2)+ROUND(S63,2)+ROUND(S64,2)</f>
        <v>6917.4</v>
      </c>
      <c r="M60" s="2086"/>
      <c r="N60" s="2086" t="s">
        <v>34</v>
      </c>
      <c r="O60" s="2086" t="s">
        <v>42</v>
      </c>
      <c r="P60" s="136" t="s">
        <v>20</v>
      </c>
      <c r="Q60" s="136" t="s">
        <v>29</v>
      </c>
      <c r="R60" s="137">
        <v>27.32</v>
      </c>
      <c r="S60" s="138">
        <f>ROUND(K60,2)*R60</f>
        <v>1383.4848</v>
      </c>
    </row>
    <row r="61" spans="1:19" x14ac:dyDescent="0.25">
      <c r="A61" s="2009"/>
      <c r="B61" s="2009"/>
      <c r="C61" s="2009"/>
      <c r="D61" s="2009"/>
      <c r="E61" s="2009"/>
      <c r="F61" s="2009"/>
      <c r="G61" s="2009"/>
      <c r="H61" s="2009"/>
      <c r="I61" s="2009"/>
      <c r="J61" s="2009"/>
      <c r="K61" s="2009"/>
      <c r="L61" s="2009"/>
      <c r="M61" s="2009"/>
      <c r="N61" s="2009"/>
      <c r="O61" s="2009"/>
      <c r="P61" s="136" t="s">
        <v>34</v>
      </c>
      <c r="Q61" s="136" t="s">
        <v>35</v>
      </c>
      <c r="R61" s="139">
        <v>27.32</v>
      </c>
      <c r="S61" s="140">
        <f>ROUND(K60,2)*R61</f>
        <v>1383.4848</v>
      </c>
    </row>
    <row r="62" spans="1:19" x14ac:dyDescent="0.25">
      <c r="A62" s="2009"/>
      <c r="B62" s="2009"/>
      <c r="C62" s="2009"/>
      <c r="D62" s="2009"/>
      <c r="E62" s="2009"/>
      <c r="F62" s="2009"/>
      <c r="G62" s="2009"/>
      <c r="H62" s="2009"/>
      <c r="I62" s="2009"/>
      <c r="J62" s="2009"/>
      <c r="K62" s="2009"/>
      <c r="L62" s="2009"/>
      <c r="M62" s="2009"/>
      <c r="N62" s="2009"/>
      <c r="O62" s="2009"/>
      <c r="P62" s="136" t="s">
        <v>36</v>
      </c>
      <c r="Q62" s="136" t="s">
        <v>37</v>
      </c>
      <c r="R62" s="141">
        <v>27.32</v>
      </c>
      <c r="S62" s="142">
        <f>ROUND(K60,2)*R62</f>
        <v>1383.4848</v>
      </c>
    </row>
    <row r="63" spans="1:19" x14ac:dyDescent="0.25">
      <c r="A63" s="2009"/>
      <c r="B63" s="2009"/>
      <c r="C63" s="2009"/>
      <c r="D63" s="2009"/>
      <c r="E63" s="2009"/>
      <c r="F63" s="2009"/>
      <c r="G63" s="2009"/>
      <c r="H63" s="2009"/>
      <c r="I63" s="2009"/>
      <c r="J63" s="2009"/>
      <c r="K63" s="2009"/>
      <c r="L63" s="2009"/>
      <c r="M63" s="2009"/>
      <c r="N63" s="2009"/>
      <c r="O63" s="2009"/>
      <c r="P63" s="136" t="s">
        <v>38</v>
      </c>
      <c r="Q63" s="136" t="s">
        <v>39</v>
      </c>
      <c r="R63" s="143">
        <v>27.32</v>
      </c>
      <c r="S63" s="144">
        <f>ROUND(K60,2)*R63</f>
        <v>1383.4848</v>
      </c>
    </row>
    <row r="64" spans="1:19" x14ac:dyDescent="0.25">
      <c r="A64" s="2009"/>
      <c r="B64" s="2009"/>
      <c r="C64" s="2009"/>
      <c r="D64" s="2009"/>
      <c r="E64" s="2009"/>
      <c r="F64" s="2009"/>
      <c r="G64" s="2009"/>
      <c r="H64" s="2009"/>
      <c r="I64" s="2009"/>
      <c r="J64" s="2009"/>
      <c r="K64" s="2009"/>
      <c r="L64" s="2009"/>
      <c r="M64" s="2009"/>
      <c r="N64" s="2009"/>
      <c r="O64" s="2009"/>
      <c r="P64" s="136" t="s">
        <v>40</v>
      </c>
      <c r="Q64" s="136" t="s">
        <v>41</v>
      </c>
      <c r="R64" s="145">
        <v>27.32</v>
      </c>
      <c r="S64" s="146">
        <f>ROUND(K60,2)*R64</f>
        <v>1383.4848</v>
      </c>
    </row>
    <row r="65" spans="1:19" x14ac:dyDescent="0.25">
      <c r="A65" s="2093" t="s">
        <v>23</v>
      </c>
      <c r="B65" s="2093" t="s">
        <v>77</v>
      </c>
      <c r="C65" s="2093" t="s">
        <v>25</v>
      </c>
      <c r="D65" s="2093" t="s">
        <v>78</v>
      </c>
      <c r="E65" s="2093" t="s">
        <v>79</v>
      </c>
      <c r="F65" s="2094">
        <f>R65+R66+R67+R68+R69</f>
        <v>571.59999999999991</v>
      </c>
      <c r="G65" s="2093" t="s">
        <v>28</v>
      </c>
      <c r="H65" s="2095">
        <v>63.2</v>
      </c>
      <c r="I65" s="2096">
        <v>63.2</v>
      </c>
      <c r="J65" s="2097">
        <v>0.2034</v>
      </c>
      <c r="K65" s="2098">
        <f>ROUND(I65,2)+(ROUND(I65,2)*J65)</f>
        <v>76.054879999999997</v>
      </c>
      <c r="L65" s="2099">
        <f>ROUND(S65,2)+ROUND(S66,2)+ROUND(S67,2)+ROUND(S68,2)+ROUND(S69,2)</f>
        <v>43470.200000000004</v>
      </c>
      <c r="M65" s="2093"/>
      <c r="N65" s="2093" t="s">
        <v>34</v>
      </c>
      <c r="O65" s="2093" t="s">
        <v>42</v>
      </c>
      <c r="P65" s="147" t="s">
        <v>20</v>
      </c>
      <c r="Q65" s="147" t="s">
        <v>29</v>
      </c>
      <c r="R65" s="148">
        <v>114.32</v>
      </c>
      <c r="S65" s="149">
        <f>ROUND(K65,2)*R65</f>
        <v>8694.0360000000001</v>
      </c>
    </row>
    <row r="66" spans="1:19" x14ac:dyDescent="0.25">
      <c r="A66" s="2009"/>
      <c r="B66" s="2009"/>
      <c r="C66" s="2009"/>
      <c r="D66" s="2009"/>
      <c r="E66" s="2009"/>
      <c r="F66" s="2009"/>
      <c r="G66" s="2009"/>
      <c r="H66" s="2009"/>
      <c r="I66" s="2009"/>
      <c r="J66" s="2009"/>
      <c r="K66" s="2009"/>
      <c r="L66" s="2009"/>
      <c r="M66" s="2009"/>
      <c r="N66" s="2009"/>
      <c r="O66" s="2009"/>
      <c r="P66" s="147" t="s">
        <v>34</v>
      </c>
      <c r="Q66" s="147" t="s">
        <v>35</v>
      </c>
      <c r="R66" s="150">
        <v>114.32</v>
      </c>
      <c r="S66" s="151">
        <f>ROUND(K65,2)*R66</f>
        <v>8694.0360000000001</v>
      </c>
    </row>
    <row r="67" spans="1:19" x14ac:dyDescent="0.25">
      <c r="A67" s="2009"/>
      <c r="B67" s="2009"/>
      <c r="C67" s="2009"/>
      <c r="D67" s="2009"/>
      <c r="E67" s="2009"/>
      <c r="F67" s="2009"/>
      <c r="G67" s="2009"/>
      <c r="H67" s="2009"/>
      <c r="I67" s="2009"/>
      <c r="J67" s="2009"/>
      <c r="K67" s="2009"/>
      <c r="L67" s="2009"/>
      <c r="M67" s="2009"/>
      <c r="N67" s="2009"/>
      <c r="O67" s="2009"/>
      <c r="P67" s="147" t="s">
        <v>36</v>
      </c>
      <c r="Q67" s="147" t="s">
        <v>37</v>
      </c>
      <c r="R67" s="152">
        <v>114.32</v>
      </c>
      <c r="S67" s="153">
        <f>ROUND(K65,2)*R67</f>
        <v>8694.0360000000001</v>
      </c>
    </row>
    <row r="68" spans="1:19" x14ac:dyDescent="0.25">
      <c r="A68" s="2009"/>
      <c r="B68" s="2009"/>
      <c r="C68" s="2009"/>
      <c r="D68" s="2009"/>
      <c r="E68" s="2009"/>
      <c r="F68" s="2009"/>
      <c r="G68" s="2009"/>
      <c r="H68" s="2009"/>
      <c r="I68" s="2009"/>
      <c r="J68" s="2009"/>
      <c r="K68" s="2009"/>
      <c r="L68" s="2009"/>
      <c r="M68" s="2009"/>
      <c r="N68" s="2009"/>
      <c r="O68" s="2009"/>
      <c r="P68" s="147" t="s">
        <v>38</v>
      </c>
      <c r="Q68" s="147" t="s">
        <v>39</v>
      </c>
      <c r="R68" s="154">
        <v>114.32</v>
      </c>
      <c r="S68" s="155">
        <f>ROUND(K65,2)*R68</f>
        <v>8694.0360000000001</v>
      </c>
    </row>
    <row r="69" spans="1:19" x14ac:dyDescent="0.25">
      <c r="A69" s="2009"/>
      <c r="B69" s="2009"/>
      <c r="C69" s="2009"/>
      <c r="D69" s="2009"/>
      <c r="E69" s="2009"/>
      <c r="F69" s="2009"/>
      <c r="G69" s="2009"/>
      <c r="H69" s="2009"/>
      <c r="I69" s="2009"/>
      <c r="J69" s="2009"/>
      <c r="K69" s="2009"/>
      <c r="L69" s="2009"/>
      <c r="M69" s="2009"/>
      <c r="N69" s="2009"/>
      <c r="O69" s="2009"/>
      <c r="P69" s="147" t="s">
        <v>40</v>
      </c>
      <c r="Q69" s="147" t="s">
        <v>41</v>
      </c>
      <c r="R69" s="156">
        <v>114.32</v>
      </c>
      <c r="S69" s="157">
        <f>ROUND(K65,2)*R69</f>
        <v>8694.0360000000001</v>
      </c>
    </row>
    <row r="70" spans="1:19" x14ac:dyDescent="0.25">
      <c r="A70" s="2100" t="s">
        <v>23</v>
      </c>
      <c r="B70" s="2100" t="s">
        <v>80</v>
      </c>
      <c r="C70" s="2100" t="s">
        <v>25</v>
      </c>
      <c r="D70" s="2100" t="s">
        <v>81</v>
      </c>
      <c r="E70" s="2100" t="s">
        <v>82</v>
      </c>
      <c r="F70" s="2101">
        <f>R70+R71+R72+R73+R74</f>
        <v>1608</v>
      </c>
      <c r="G70" s="2100" t="s">
        <v>59</v>
      </c>
      <c r="H70" s="2102">
        <v>15.61</v>
      </c>
      <c r="I70" s="2103">
        <v>15.61</v>
      </c>
      <c r="J70" s="2104">
        <v>0.2034</v>
      </c>
      <c r="K70" s="2105">
        <f>ROUND(I70,2)+(ROUND(I70,2)*J70)</f>
        <v>18.785073999999998</v>
      </c>
      <c r="L70" s="2106">
        <f>ROUND(S70,2)+ROUND(S71,2)+ROUND(S72,2)+ROUND(S73,2)+ROUND(S74,2)</f>
        <v>30214.3</v>
      </c>
      <c r="M70" s="2100"/>
      <c r="N70" s="2100" t="s">
        <v>34</v>
      </c>
      <c r="O70" s="2100" t="s">
        <v>42</v>
      </c>
      <c r="P70" s="158" t="s">
        <v>20</v>
      </c>
      <c r="Q70" s="158" t="s">
        <v>29</v>
      </c>
      <c r="R70" s="159">
        <v>321.60000000000002</v>
      </c>
      <c r="S70" s="160">
        <f>ROUND(K70,2)*R70</f>
        <v>6042.8640000000005</v>
      </c>
    </row>
    <row r="71" spans="1:19" x14ac:dyDescent="0.25">
      <c r="A71" s="2009"/>
      <c r="B71" s="2009"/>
      <c r="C71" s="2009"/>
      <c r="D71" s="2009"/>
      <c r="E71" s="2009"/>
      <c r="F71" s="2009"/>
      <c r="G71" s="2009"/>
      <c r="H71" s="2009"/>
      <c r="I71" s="2009"/>
      <c r="J71" s="2009"/>
      <c r="K71" s="2009"/>
      <c r="L71" s="2009"/>
      <c r="M71" s="2009"/>
      <c r="N71" s="2009"/>
      <c r="O71" s="2009"/>
      <c r="P71" s="158" t="s">
        <v>34</v>
      </c>
      <c r="Q71" s="158" t="s">
        <v>35</v>
      </c>
      <c r="R71" s="161">
        <v>321.60000000000002</v>
      </c>
      <c r="S71" s="162">
        <f>ROUND(K70,2)*R71</f>
        <v>6042.8640000000005</v>
      </c>
    </row>
    <row r="72" spans="1:19" x14ac:dyDescent="0.25">
      <c r="A72" s="2009"/>
      <c r="B72" s="2009"/>
      <c r="C72" s="2009"/>
      <c r="D72" s="2009"/>
      <c r="E72" s="2009"/>
      <c r="F72" s="2009"/>
      <c r="G72" s="2009"/>
      <c r="H72" s="2009"/>
      <c r="I72" s="2009"/>
      <c r="J72" s="2009"/>
      <c r="K72" s="2009"/>
      <c r="L72" s="2009"/>
      <c r="M72" s="2009"/>
      <c r="N72" s="2009"/>
      <c r="O72" s="2009"/>
      <c r="P72" s="158" t="s">
        <v>36</v>
      </c>
      <c r="Q72" s="158" t="s">
        <v>37</v>
      </c>
      <c r="R72" s="163">
        <v>321.60000000000002</v>
      </c>
      <c r="S72" s="164">
        <f>ROUND(K70,2)*R72</f>
        <v>6042.8640000000005</v>
      </c>
    </row>
    <row r="73" spans="1:19" x14ac:dyDescent="0.25">
      <c r="A73" s="2009"/>
      <c r="B73" s="2009"/>
      <c r="C73" s="2009"/>
      <c r="D73" s="2009"/>
      <c r="E73" s="2009"/>
      <c r="F73" s="2009"/>
      <c r="G73" s="2009"/>
      <c r="H73" s="2009"/>
      <c r="I73" s="2009"/>
      <c r="J73" s="2009"/>
      <c r="K73" s="2009"/>
      <c r="L73" s="2009"/>
      <c r="M73" s="2009"/>
      <c r="N73" s="2009"/>
      <c r="O73" s="2009"/>
      <c r="P73" s="158" t="s">
        <v>38</v>
      </c>
      <c r="Q73" s="158" t="s">
        <v>39</v>
      </c>
      <c r="R73" s="165">
        <v>321.60000000000002</v>
      </c>
      <c r="S73" s="166">
        <f>ROUND(K70,2)*R73</f>
        <v>6042.8640000000005</v>
      </c>
    </row>
    <row r="74" spans="1:19" x14ac:dyDescent="0.25">
      <c r="A74" s="2009"/>
      <c r="B74" s="2009"/>
      <c r="C74" s="2009"/>
      <c r="D74" s="2009"/>
      <c r="E74" s="2009"/>
      <c r="F74" s="2009"/>
      <c r="G74" s="2009"/>
      <c r="H74" s="2009"/>
      <c r="I74" s="2009"/>
      <c r="J74" s="2009"/>
      <c r="K74" s="2009"/>
      <c r="L74" s="2009"/>
      <c r="M74" s="2009"/>
      <c r="N74" s="2009"/>
      <c r="O74" s="2009"/>
      <c r="P74" s="158" t="s">
        <v>40</v>
      </c>
      <c r="Q74" s="158" t="s">
        <v>41</v>
      </c>
      <c r="R74" s="167">
        <v>321.60000000000002</v>
      </c>
      <c r="S74" s="168">
        <f>ROUND(K70,2)*R74</f>
        <v>6042.8640000000005</v>
      </c>
    </row>
    <row r="75" spans="1:19" x14ac:dyDescent="0.25">
      <c r="A75" s="2107" t="s">
        <v>23</v>
      </c>
      <c r="B75" s="2107" t="s">
        <v>83</v>
      </c>
      <c r="C75" s="2107" t="s">
        <v>25</v>
      </c>
      <c r="D75" s="2107" t="s">
        <v>61</v>
      </c>
      <c r="E75" s="2107" t="s">
        <v>62</v>
      </c>
      <c r="F75" s="2108">
        <f>R75+R76+R77+R78+R79</f>
        <v>154</v>
      </c>
      <c r="G75" s="2107" t="s">
        <v>59</v>
      </c>
      <c r="H75" s="2109">
        <v>16.72</v>
      </c>
      <c r="I75" s="2110">
        <v>16.72</v>
      </c>
      <c r="J75" s="2111">
        <v>0.2034</v>
      </c>
      <c r="K75" s="2112">
        <f>ROUND(I75,2)+(ROUND(I75,2)*J75)</f>
        <v>20.120847999999999</v>
      </c>
      <c r="L75" s="2113">
        <f>ROUND(S75,2)+ROUND(S76,2)+ROUND(S77,2)+ROUND(S78,2)+ROUND(S79,2)</f>
        <v>3098.5</v>
      </c>
      <c r="M75" s="2107"/>
      <c r="N75" s="2107" t="s">
        <v>34</v>
      </c>
      <c r="O75" s="2107" t="s">
        <v>42</v>
      </c>
      <c r="P75" s="169" t="s">
        <v>20</v>
      </c>
      <c r="Q75" s="169" t="s">
        <v>29</v>
      </c>
      <c r="R75" s="170">
        <v>30.8</v>
      </c>
      <c r="S75" s="171">
        <f>ROUND(K75,2)*R75</f>
        <v>619.69600000000003</v>
      </c>
    </row>
    <row r="76" spans="1:19" x14ac:dyDescent="0.25">
      <c r="A76" s="2009"/>
      <c r="B76" s="2009"/>
      <c r="C76" s="2009"/>
      <c r="D76" s="2009"/>
      <c r="E76" s="2009"/>
      <c r="F76" s="2009"/>
      <c r="G76" s="2009"/>
      <c r="H76" s="2009"/>
      <c r="I76" s="2009"/>
      <c r="J76" s="2009"/>
      <c r="K76" s="2009"/>
      <c r="L76" s="2009"/>
      <c r="M76" s="2009"/>
      <c r="N76" s="2009"/>
      <c r="O76" s="2009"/>
      <c r="P76" s="169" t="s">
        <v>34</v>
      </c>
      <c r="Q76" s="169" t="s">
        <v>35</v>
      </c>
      <c r="R76" s="172">
        <v>30.8</v>
      </c>
      <c r="S76" s="173">
        <f>ROUND(K75,2)*R76</f>
        <v>619.69600000000003</v>
      </c>
    </row>
    <row r="77" spans="1:19" x14ac:dyDescent="0.25">
      <c r="A77" s="2009"/>
      <c r="B77" s="2009"/>
      <c r="C77" s="2009"/>
      <c r="D77" s="2009"/>
      <c r="E77" s="2009"/>
      <c r="F77" s="2009"/>
      <c r="G77" s="2009"/>
      <c r="H77" s="2009"/>
      <c r="I77" s="2009"/>
      <c r="J77" s="2009"/>
      <c r="K77" s="2009"/>
      <c r="L77" s="2009"/>
      <c r="M77" s="2009"/>
      <c r="N77" s="2009"/>
      <c r="O77" s="2009"/>
      <c r="P77" s="169" t="s">
        <v>36</v>
      </c>
      <c r="Q77" s="169" t="s">
        <v>37</v>
      </c>
      <c r="R77" s="174">
        <v>30.8</v>
      </c>
      <c r="S77" s="175">
        <f>ROUND(K75,2)*R77</f>
        <v>619.69600000000003</v>
      </c>
    </row>
    <row r="78" spans="1:19" x14ac:dyDescent="0.25">
      <c r="A78" s="2009"/>
      <c r="B78" s="2009"/>
      <c r="C78" s="2009"/>
      <c r="D78" s="2009"/>
      <c r="E78" s="2009"/>
      <c r="F78" s="2009"/>
      <c r="G78" s="2009"/>
      <c r="H78" s="2009"/>
      <c r="I78" s="2009"/>
      <c r="J78" s="2009"/>
      <c r="K78" s="2009"/>
      <c r="L78" s="2009"/>
      <c r="M78" s="2009"/>
      <c r="N78" s="2009"/>
      <c r="O78" s="2009"/>
      <c r="P78" s="169" t="s">
        <v>38</v>
      </c>
      <c r="Q78" s="169" t="s">
        <v>39</v>
      </c>
      <c r="R78" s="176">
        <v>30.8</v>
      </c>
      <c r="S78" s="177">
        <f>ROUND(K75,2)*R78</f>
        <v>619.69600000000003</v>
      </c>
    </row>
    <row r="79" spans="1:19" x14ac:dyDescent="0.25">
      <c r="A79" s="2009"/>
      <c r="B79" s="2009"/>
      <c r="C79" s="2009"/>
      <c r="D79" s="2009"/>
      <c r="E79" s="2009"/>
      <c r="F79" s="2009"/>
      <c r="G79" s="2009"/>
      <c r="H79" s="2009"/>
      <c r="I79" s="2009"/>
      <c r="J79" s="2009"/>
      <c r="K79" s="2009"/>
      <c r="L79" s="2009"/>
      <c r="M79" s="2009"/>
      <c r="N79" s="2009"/>
      <c r="O79" s="2009"/>
      <c r="P79" s="169" t="s">
        <v>40</v>
      </c>
      <c r="Q79" s="169" t="s">
        <v>41</v>
      </c>
      <c r="R79" s="178">
        <v>30.8</v>
      </c>
      <c r="S79" s="179">
        <f>ROUND(K75,2)*R79</f>
        <v>619.69600000000003</v>
      </c>
    </row>
    <row r="80" spans="1:19" x14ac:dyDescent="0.25">
      <c r="A80" s="2114" t="s">
        <v>23</v>
      </c>
      <c r="B80" s="2114" t="s">
        <v>84</v>
      </c>
      <c r="C80" s="2114" t="s">
        <v>25</v>
      </c>
      <c r="D80" s="2114" t="s">
        <v>64</v>
      </c>
      <c r="E80" s="2114" t="s">
        <v>65</v>
      </c>
      <c r="F80" s="2115">
        <f>R80+R81+R82+R83+R84</f>
        <v>780</v>
      </c>
      <c r="G80" s="2114" t="s">
        <v>59</v>
      </c>
      <c r="H80" s="2116">
        <v>17.88</v>
      </c>
      <c r="I80" s="2117">
        <v>17.88</v>
      </c>
      <c r="J80" s="2118">
        <v>0.2034</v>
      </c>
      <c r="K80" s="2119">
        <f>ROUND(I80,2)+(ROUND(I80,2)*J80)</f>
        <v>21.516791999999999</v>
      </c>
      <c r="L80" s="2120">
        <f>ROUND(S80,2)+ROUND(S81,2)+ROUND(S82,2)+ROUND(S83,2)+ROUND(S84,2)</f>
        <v>16785.599999999999</v>
      </c>
      <c r="M80" s="2114"/>
      <c r="N80" s="2114" t="s">
        <v>34</v>
      </c>
      <c r="O80" s="2114" t="s">
        <v>42</v>
      </c>
      <c r="P80" s="180" t="s">
        <v>20</v>
      </c>
      <c r="Q80" s="180" t="s">
        <v>29</v>
      </c>
      <c r="R80" s="181">
        <v>156</v>
      </c>
      <c r="S80" s="182">
        <f>ROUND(K80,2)*R80</f>
        <v>3357.12</v>
      </c>
    </row>
    <row r="81" spans="1:19" x14ac:dyDescent="0.25">
      <c r="A81" s="2009"/>
      <c r="B81" s="2009"/>
      <c r="C81" s="2009"/>
      <c r="D81" s="2009"/>
      <c r="E81" s="2009"/>
      <c r="F81" s="2009"/>
      <c r="G81" s="2009"/>
      <c r="H81" s="2009"/>
      <c r="I81" s="2009"/>
      <c r="J81" s="2009"/>
      <c r="K81" s="2009"/>
      <c r="L81" s="2009"/>
      <c r="M81" s="2009"/>
      <c r="N81" s="2009"/>
      <c r="O81" s="2009"/>
      <c r="P81" s="180" t="s">
        <v>34</v>
      </c>
      <c r="Q81" s="180" t="s">
        <v>35</v>
      </c>
      <c r="R81" s="183">
        <v>156</v>
      </c>
      <c r="S81" s="184">
        <f>ROUND(K80,2)*R81</f>
        <v>3357.12</v>
      </c>
    </row>
    <row r="82" spans="1:19" x14ac:dyDescent="0.25">
      <c r="A82" s="2009"/>
      <c r="B82" s="2009"/>
      <c r="C82" s="2009"/>
      <c r="D82" s="2009"/>
      <c r="E82" s="2009"/>
      <c r="F82" s="2009"/>
      <c r="G82" s="2009"/>
      <c r="H82" s="2009"/>
      <c r="I82" s="2009"/>
      <c r="J82" s="2009"/>
      <c r="K82" s="2009"/>
      <c r="L82" s="2009"/>
      <c r="M82" s="2009"/>
      <c r="N82" s="2009"/>
      <c r="O82" s="2009"/>
      <c r="P82" s="180" t="s">
        <v>36</v>
      </c>
      <c r="Q82" s="180" t="s">
        <v>37</v>
      </c>
      <c r="R82" s="185">
        <v>156</v>
      </c>
      <c r="S82" s="186">
        <f>ROUND(K80,2)*R82</f>
        <v>3357.12</v>
      </c>
    </row>
    <row r="83" spans="1:19" x14ac:dyDescent="0.25">
      <c r="A83" s="2009"/>
      <c r="B83" s="2009"/>
      <c r="C83" s="2009"/>
      <c r="D83" s="2009"/>
      <c r="E83" s="2009"/>
      <c r="F83" s="2009"/>
      <c r="G83" s="2009"/>
      <c r="H83" s="2009"/>
      <c r="I83" s="2009"/>
      <c r="J83" s="2009"/>
      <c r="K83" s="2009"/>
      <c r="L83" s="2009"/>
      <c r="M83" s="2009"/>
      <c r="N83" s="2009"/>
      <c r="O83" s="2009"/>
      <c r="P83" s="180" t="s">
        <v>38</v>
      </c>
      <c r="Q83" s="180" t="s">
        <v>39</v>
      </c>
      <c r="R83" s="187">
        <v>156</v>
      </c>
      <c r="S83" s="188">
        <f>ROUND(K80,2)*R83</f>
        <v>3357.12</v>
      </c>
    </row>
    <row r="84" spans="1:19" x14ac:dyDescent="0.25">
      <c r="A84" s="2009"/>
      <c r="B84" s="2009"/>
      <c r="C84" s="2009"/>
      <c r="D84" s="2009"/>
      <c r="E84" s="2009"/>
      <c r="F84" s="2009"/>
      <c r="G84" s="2009"/>
      <c r="H84" s="2009"/>
      <c r="I84" s="2009"/>
      <c r="J84" s="2009"/>
      <c r="K84" s="2009"/>
      <c r="L84" s="2009"/>
      <c r="M84" s="2009"/>
      <c r="N84" s="2009"/>
      <c r="O84" s="2009"/>
      <c r="P84" s="180" t="s">
        <v>40</v>
      </c>
      <c r="Q84" s="180" t="s">
        <v>41</v>
      </c>
      <c r="R84" s="189">
        <v>156</v>
      </c>
      <c r="S84" s="190">
        <f>ROUND(K80,2)*R84</f>
        <v>3357.12</v>
      </c>
    </row>
    <row r="85" spans="1:19" x14ac:dyDescent="0.25">
      <c r="A85" s="2121" t="s">
        <v>23</v>
      </c>
      <c r="B85" s="2121" t="s">
        <v>85</v>
      </c>
      <c r="C85" s="2121" t="s">
        <v>67</v>
      </c>
      <c r="D85" s="2121" t="s">
        <v>86</v>
      </c>
      <c r="E85" s="2121" t="s">
        <v>87</v>
      </c>
      <c r="F85" s="2122">
        <f>R85+R86+R87+R88+R89</f>
        <v>38.199999999999996</v>
      </c>
      <c r="G85" s="2121" t="s">
        <v>46</v>
      </c>
      <c r="H85" s="2123">
        <v>743.51</v>
      </c>
      <c r="I85" s="2124">
        <v>743.51</v>
      </c>
      <c r="J85" s="2125">
        <v>0.2034</v>
      </c>
      <c r="K85" s="2126">
        <f>ROUND(I85,2)+(ROUND(I85,2)*J85)</f>
        <v>894.73993399999995</v>
      </c>
      <c r="L85" s="2127">
        <f>ROUND(S85,2)+ROUND(S86,2)+ROUND(S87,2)+ROUND(S88,2)+ROUND(S89,2)</f>
        <v>34179.050000000003</v>
      </c>
      <c r="M85" s="2121"/>
      <c r="N85" s="2121" t="s">
        <v>34</v>
      </c>
      <c r="O85" s="2121" t="s">
        <v>42</v>
      </c>
      <c r="P85" s="191" t="s">
        <v>20</v>
      </c>
      <c r="Q85" s="191" t="s">
        <v>29</v>
      </c>
      <c r="R85" s="192">
        <v>7.64</v>
      </c>
      <c r="S85" s="193">
        <f>ROUND(K85,2)*R85</f>
        <v>6835.8135999999995</v>
      </c>
    </row>
    <row r="86" spans="1:19" x14ac:dyDescent="0.25">
      <c r="A86" s="2009"/>
      <c r="B86" s="2009"/>
      <c r="C86" s="2009"/>
      <c r="D86" s="2009"/>
      <c r="E86" s="2009"/>
      <c r="F86" s="2009"/>
      <c r="G86" s="2009"/>
      <c r="H86" s="2009"/>
      <c r="I86" s="2009"/>
      <c r="J86" s="2009"/>
      <c r="K86" s="2009"/>
      <c r="L86" s="2009"/>
      <c r="M86" s="2009"/>
      <c r="N86" s="2009"/>
      <c r="O86" s="2009"/>
      <c r="P86" s="191" t="s">
        <v>34</v>
      </c>
      <c r="Q86" s="191" t="s">
        <v>35</v>
      </c>
      <c r="R86" s="194">
        <v>7.64</v>
      </c>
      <c r="S86" s="195">
        <f>ROUND(K85,2)*R86</f>
        <v>6835.8135999999995</v>
      </c>
    </row>
    <row r="87" spans="1:19" x14ac:dyDescent="0.25">
      <c r="A87" s="2009"/>
      <c r="B87" s="2009"/>
      <c r="C87" s="2009"/>
      <c r="D87" s="2009"/>
      <c r="E87" s="2009"/>
      <c r="F87" s="2009"/>
      <c r="G87" s="2009"/>
      <c r="H87" s="2009"/>
      <c r="I87" s="2009"/>
      <c r="J87" s="2009"/>
      <c r="K87" s="2009"/>
      <c r="L87" s="2009"/>
      <c r="M87" s="2009"/>
      <c r="N87" s="2009"/>
      <c r="O87" s="2009"/>
      <c r="P87" s="191" t="s">
        <v>36</v>
      </c>
      <c r="Q87" s="191" t="s">
        <v>37</v>
      </c>
      <c r="R87" s="196">
        <v>7.64</v>
      </c>
      <c r="S87" s="197">
        <f>ROUND(K85,2)*R87</f>
        <v>6835.8135999999995</v>
      </c>
    </row>
    <row r="88" spans="1:19" x14ac:dyDescent="0.25">
      <c r="A88" s="2009"/>
      <c r="B88" s="2009"/>
      <c r="C88" s="2009"/>
      <c r="D88" s="2009"/>
      <c r="E88" s="2009"/>
      <c r="F88" s="2009"/>
      <c r="G88" s="2009"/>
      <c r="H88" s="2009"/>
      <c r="I88" s="2009"/>
      <c r="J88" s="2009"/>
      <c r="K88" s="2009"/>
      <c r="L88" s="2009"/>
      <c r="M88" s="2009"/>
      <c r="N88" s="2009"/>
      <c r="O88" s="2009"/>
      <c r="P88" s="191" t="s">
        <v>38</v>
      </c>
      <c r="Q88" s="191" t="s">
        <v>39</v>
      </c>
      <c r="R88" s="198">
        <v>7.64</v>
      </c>
      <c r="S88" s="199">
        <f>ROUND(K85,2)*R88</f>
        <v>6835.8135999999995</v>
      </c>
    </row>
    <row r="89" spans="1:19" x14ac:dyDescent="0.25">
      <c r="A89" s="2009"/>
      <c r="B89" s="2009"/>
      <c r="C89" s="2009"/>
      <c r="D89" s="2009"/>
      <c r="E89" s="2009"/>
      <c r="F89" s="2009"/>
      <c r="G89" s="2009"/>
      <c r="H89" s="2009"/>
      <c r="I89" s="2009"/>
      <c r="J89" s="2009"/>
      <c r="K89" s="2009"/>
      <c r="L89" s="2009"/>
      <c r="M89" s="2009"/>
      <c r="N89" s="2009"/>
      <c r="O89" s="2009"/>
      <c r="P89" s="191" t="s">
        <v>40</v>
      </c>
      <c r="Q89" s="191" t="s">
        <v>41</v>
      </c>
      <c r="R89" s="200">
        <v>7.64</v>
      </c>
      <c r="S89" s="201">
        <f>ROUND(K85,2)*R89</f>
        <v>6835.8135999999995</v>
      </c>
    </row>
    <row r="90" spans="1:19" x14ac:dyDescent="0.25">
      <c r="A90" s="2128" t="s">
        <v>23</v>
      </c>
      <c r="B90" s="2128" t="s">
        <v>88</v>
      </c>
      <c r="C90" s="2128" t="s">
        <v>25</v>
      </c>
      <c r="D90" s="2128" t="s">
        <v>71</v>
      </c>
      <c r="E90" s="2128" t="s">
        <v>72</v>
      </c>
      <c r="F90" s="2129">
        <f>R90+R91+R92+R93+R94</f>
        <v>64.2</v>
      </c>
      <c r="G90" s="2128" t="s">
        <v>46</v>
      </c>
      <c r="H90" s="2130">
        <v>29.57</v>
      </c>
      <c r="I90" s="2131">
        <v>29.57</v>
      </c>
      <c r="J90" s="2132">
        <v>0.2034</v>
      </c>
      <c r="K90" s="2133">
        <f>ROUND(I90,2)+(ROUND(I90,2)*J90)</f>
        <v>35.584538000000002</v>
      </c>
      <c r="L90" s="2134">
        <f>ROUND(S90,2)+ROUND(S91,2)+ROUND(S92,2)+ROUND(S93,2)+ROUND(S94,2)</f>
        <v>2284.25</v>
      </c>
      <c r="M90" s="2128"/>
      <c r="N90" s="2128" t="s">
        <v>34</v>
      </c>
      <c r="O90" s="2128" t="s">
        <v>42</v>
      </c>
      <c r="P90" s="202" t="s">
        <v>20</v>
      </c>
      <c r="Q90" s="202" t="s">
        <v>29</v>
      </c>
      <c r="R90" s="203">
        <v>12.84</v>
      </c>
      <c r="S90" s="204">
        <f>ROUND(K90,2)*R90</f>
        <v>456.84719999999999</v>
      </c>
    </row>
    <row r="91" spans="1:19" x14ac:dyDescent="0.25">
      <c r="A91" s="2009"/>
      <c r="B91" s="2009"/>
      <c r="C91" s="2009"/>
      <c r="D91" s="2009"/>
      <c r="E91" s="2009"/>
      <c r="F91" s="2009"/>
      <c r="G91" s="2009"/>
      <c r="H91" s="2009"/>
      <c r="I91" s="2009"/>
      <c r="J91" s="2009"/>
      <c r="K91" s="2009"/>
      <c r="L91" s="2009"/>
      <c r="M91" s="2009"/>
      <c r="N91" s="2009"/>
      <c r="O91" s="2009"/>
      <c r="P91" s="202" t="s">
        <v>34</v>
      </c>
      <c r="Q91" s="202" t="s">
        <v>35</v>
      </c>
      <c r="R91" s="205">
        <v>12.84</v>
      </c>
      <c r="S91" s="206">
        <f>ROUND(K90,2)*R91</f>
        <v>456.84719999999999</v>
      </c>
    </row>
    <row r="92" spans="1:19" x14ac:dyDescent="0.25">
      <c r="A92" s="2009"/>
      <c r="B92" s="2009"/>
      <c r="C92" s="2009"/>
      <c r="D92" s="2009"/>
      <c r="E92" s="2009"/>
      <c r="F92" s="2009"/>
      <c r="G92" s="2009"/>
      <c r="H92" s="2009"/>
      <c r="I92" s="2009"/>
      <c r="J92" s="2009"/>
      <c r="K92" s="2009"/>
      <c r="L92" s="2009"/>
      <c r="M92" s="2009"/>
      <c r="N92" s="2009"/>
      <c r="O92" s="2009"/>
      <c r="P92" s="202" t="s">
        <v>36</v>
      </c>
      <c r="Q92" s="202" t="s">
        <v>37</v>
      </c>
      <c r="R92" s="207">
        <v>12.84</v>
      </c>
      <c r="S92" s="208">
        <f>ROUND(K90,2)*R92</f>
        <v>456.84719999999999</v>
      </c>
    </row>
    <row r="93" spans="1:19" x14ac:dyDescent="0.25">
      <c r="A93" s="2009"/>
      <c r="B93" s="2009"/>
      <c r="C93" s="2009"/>
      <c r="D93" s="2009"/>
      <c r="E93" s="2009"/>
      <c r="F93" s="2009"/>
      <c r="G93" s="2009"/>
      <c r="H93" s="2009"/>
      <c r="I93" s="2009"/>
      <c r="J93" s="2009"/>
      <c r="K93" s="2009"/>
      <c r="L93" s="2009"/>
      <c r="M93" s="2009"/>
      <c r="N93" s="2009"/>
      <c r="O93" s="2009"/>
      <c r="P93" s="202" t="s">
        <v>38</v>
      </c>
      <c r="Q93" s="202" t="s">
        <v>39</v>
      </c>
      <c r="R93" s="209">
        <v>12.84</v>
      </c>
      <c r="S93" s="210">
        <f>ROUND(K90,2)*R93</f>
        <v>456.84719999999999</v>
      </c>
    </row>
    <row r="94" spans="1:19" x14ac:dyDescent="0.25">
      <c r="A94" s="2009"/>
      <c r="B94" s="2009"/>
      <c r="C94" s="2009"/>
      <c r="D94" s="2009"/>
      <c r="E94" s="2009"/>
      <c r="F94" s="2009"/>
      <c r="G94" s="2009"/>
      <c r="H94" s="2009"/>
      <c r="I94" s="2009"/>
      <c r="J94" s="2009"/>
      <c r="K94" s="2009"/>
      <c r="L94" s="2009"/>
      <c r="M94" s="2009"/>
      <c r="N94" s="2009"/>
      <c r="O94" s="2009"/>
      <c r="P94" s="202" t="s">
        <v>40</v>
      </c>
      <c r="Q94" s="202" t="s">
        <v>41</v>
      </c>
      <c r="R94" s="211">
        <v>12.84</v>
      </c>
      <c r="S94" s="212">
        <f>ROUND(K90,2)*R94</f>
        <v>456.84719999999999</v>
      </c>
    </row>
    <row r="95" spans="1:19" x14ac:dyDescent="0.25">
      <c r="A95" s="2135" t="s">
        <v>23</v>
      </c>
      <c r="B95" s="2135" t="s">
        <v>89</v>
      </c>
      <c r="C95" s="2135" t="s">
        <v>25</v>
      </c>
      <c r="D95" s="2135" t="s">
        <v>90</v>
      </c>
      <c r="E95" s="2135" t="s">
        <v>91</v>
      </c>
      <c r="F95" s="2136">
        <f>R95+R96+R97+R98+R99</f>
        <v>679</v>
      </c>
      <c r="G95" s="2135" t="s">
        <v>28</v>
      </c>
      <c r="H95" s="2137">
        <v>5.22</v>
      </c>
      <c r="I95" s="2138">
        <v>5.22</v>
      </c>
      <c r="J95" s="2139">
        <v>0.2034</v>
      </c>
      <c r="K95" s="2140">
        <f>ROUND(I95,2)+(ROUND(I95,2)*J95)</f>
        <v>6.2817479999999994</v>
      </c>
      <c r="L95" s="2141">
        <f>ROUND(S95,2)+ROUND(S96,2)+ROUND(S97,2)+ROUND(S98,2)+ROUND(S99,2)</f>
        <v>4264.1000000000004</v>
      </c>
      <c r="M95" s="2135"/>
      <c r="N95" s="2135" t="s">
        <v>34</v>
      </c>
      <c r="O95" s="2135" t="s">
        <v>42</v>
      </c>
      <c r="P95" s="213" t="s">
        <v>20</v>
      </c>
      <c r="Q95" s="213" t="s">
        <v>29</v>
      </c>
      <c r="R95" s="214">
        <v>135.80000000000001</v>
      </c>
      <c r="S95" s="215">
        <f>ROUND(K95,2)*R95</f>
        <v>852.82400000000007</v>
      </c>
    </row>
    <row r="96" spans="1:19" x14ac:dyDescent="0.25">
      <c r="A96" s="2009"/>
      <c r="B96" s="2009"/>
      <c r="C96" s="2009"/>
      <c r="D96" s="2009"/>
      <c r="E96" s="2009"/>
      <c r="F96" s="2009"/>
      <c r="G96" s="2009"/>
      <c r="H96" s="2009"/>
      <c r="I96" s="2009"/>
      <c r="J96" s="2009"/>
      <c r="K96" s="2009"/>
      <c r="L96" s="2009"/>
      <c r="M96" s="2009"/>
      <c r="N96" s="2009"/>
      <c r="O96" s="2009"/>
      <c r="P96" s="213" t="s">
        <v>34</v>
      </c>
      <c r="Q96" s="213" t="s">
        <v>35</v>
      </c>
      <c r="R96" s="216">
        <v>135.80000000000001</v>
      </c>
      <c r="S96" s="217">
        <f>ROUND(K95,2)*R96</f>
        <v>852.82400000000007</v>
      </c>
    </row>
    <row r="97" spans="1:19" x14ac:dyDescent="0.25">
      <c r="A97" s="2009"/>
      <c r="B97" s="2009"/>
      <c r="C97" s="2009"/>
      <c r="D97" s="2009"/>
      <c r="E97" s="2009"/>
      <c r="F97" s="2009"/>
      <c r="G97" s="2009"/>
      <c r="H97" s="2009"/>
      <c r="I97" s="2009"/>
      <c r="J97" s="2009"/>
      <c r="K97" s="2009"/>
      <c r="L97" s="2009"/>
      <c r="M97" s="2009"/>
      <c r="N97" s="2009"/>
      <c r="O97" s="2009"/>
      <c r="P97" s="213" t="s">
        <v>36</v>
      </c>
      <c r="Q97" s="213" t="s">
        <v>37</v>
      </c>
      <c r="R97" s="218">
        <v>135.80000000000001</v>
      </c>
      <c r="S97" s="219">
        <f>ROUND(K95,2)*R97</f>
        <v>852.82400000000007</v>
      </c>
    </row>
    <row r="98" spans="1:19" x14ac:dyDescent="0.25">
      <c r="A98" s="2009"/>
      <c r="B98" s="2009"/>
      <c r="C98" s="2009"/>
      <c r="D98" s="2009"/>
      <c r="E98" s="2009"/>
      <c r="F98" s="2009"/>
      <c r="G98" s="2009"/>
      <c r="H98" s="2009"/>
      <c r="I98" s="2009"/>
      <c r="J98" s="2009"/>
      <c r="K98" s="2009"/>
      <c r="L98" s="2009"/>
      <c r="M98" s="2009"/>
      <c r="N98" s="2009"/>
      <c r="O98" s="2009"/>
      <c r="P98" s="213" t="s">
        <v>38</v>
      </c>
      <c r="Q98" s="213" t="s">
        <v>39</v>
      </c>
      <c r="R98" s="220">
        <v>135.80000000000001</v>
      </c>
      <c r="S98" s="221">
        <f>ROUND(K95,2)*R98</f>
        <v>852.82400000000007</v>
      </c>
    </row>
    <row r="99" spans="1:19" x14ac:dyDescent="0.25">
      <c r="A99" s="2009"/>
      <c r="B99" s="2009"/>
      <c r="C99" s="2009"/>
      <c r="D99" s="2009"/>
      <c r="E99" s="2009"/>
      <c r="F99" s="2009"/>
      <c r="G99" s="2009"/>
      <c r="H99" s="2009"/>
      <c r="I99" s="2009"/>
      <c r="J99" s="2009"/>
      <c r="K99" s="2009"/>
      <c r="L99" s="2009"/>
      <c r="M99" s="2009"/>
      <c r="N99" s="2009"/>
      <c r="O99" s="2009"/>
      <c r="P99" s="213" t="s">
        <v>40</v>
      </c>
      <c r="Q99" s="213" t="s">
        <v>41</v>
      </c>
      <c r="R99" s="222">
        <v>135.80000000000001</v>
      </c>
      <c r="S99" s="223">
        <f>ROUND(K95,2)*R99</f>
        <v>852.82400000000007</v>
      </c>
    </row>
    <row r="100" spans="1:19" x14ac:dyDescent="0.25">
      <c r="A100" s="2142" t="s">
        <v>23</v>
      </c>
      <c r="B100" s="2142" t="s">
        <v>92</v>
      </c>
      <c r="C100" s="2142" t="s">
        <v>25</v>
      </c>
      <c r="D100" s="2142" t="s">
        <v>93</v>
      </c>
      <c r="E100" s="2142" t="s">
        <v>94</v>
      </c>
      <c r="F100" s="2143">
        <f>R100+R101+R102+R103+R104</f>
        <v>679</v>
      </c>
      <c r="G100" s="2142" t="s">
        <v>28</v>
      </c>
      <c r="H100" s="2144">
        <v>52.43</v>
      </c>
      <c r="I100" s="2145">
        <v>52.43</v>
      </c>
      <c r="J100" s="2146">
        <v>0.2034</v>
      </c>
      <c r="K100" s="2147">
        <f>ROUND(I100,2)+(ROUND(I100,2)*J100)</f>
        <v>63.094262000000001</v>
      </c>
      <c r="L100" s="2148">
        <f>ROUND(S100,2)+ROUND(S101,2)+ROUND(S102,2)+ROUND(S103,2)+ROUND(S104,2)</f>
        <v>42838.100000000006</v>
      </c>
      <c r="M100" s="2142"/>
      <c r="N100" s="2142" t="s">
        <v>34</v>
      </c>
      <c r="O100" s="2142" t="s">
        <v>42</v>
      </c>
      <c r="P100" s="224" t="s">
        <v>20</v>
      </c>
      <c r="Q100" s="224" t="s">
        <v>29</v>
      </c>
      <c r="R100" s="225">
        <v>135.80000000000001</v>
      </c>
      <c r="S100" s="226">
        <f>ROUND(K100,2)*R100</f>
        <v>8567.6220000000012</v>
      </c>
    </row>
    <row r="101" spans="1:19" x14ac:dyDescent="0.25">
      <c r="A101" s="2009"/>
      <c r="B101" s="2009"/>
      <c r="C101" s="2009"/>
      <c r="D101" s="2009"/>
      <c r="E101" s="2009"/>
      <c r="F101" s="2009"/>
      <c r="G101" s="2009"/>
      <c r="H101" s="2009"/>
      <c r="I101" s="2009"/>
      <c r="J101" s="2009"/>
      <c r="K101" s="2009"/>
      <c r="L101" s="2009"/>
      <c r="M101" s="2009"/>
      <c r="N101" s="2009"/>
      <c r="O101" s="2009"/>
      <c r="P101" s="224" t="s">
        <v>34</v>
      </c>
      <c r="Q101" s="224" t="s">
        <v>35</v>
      </c>
      <c r="R101" s="227">
        <v>135.80000000000001</v>
      </c>
      <c r="S101" s="228">
        <f>ROUND(K100,2)*R101</f>
        <v>8567.6220000000012</v>
      </c>
    </row>
    <row r="102" spans="1:19" x14ac:dyDescent="0.25">
      <c r="A102" s="2009"/>
      <c r="B102" s="2009"/>
      <c r="C102" s="2009"/>
      <c r="D102" s="2009"/>
      <c r="E102" s="2009"/>
      <c r="F102" s="2009"/>
      <c r="G102" s="2009"/>
      <c r="H102" s="2009"/>
      <c r="I102" s="2009"/>
      <c r="J102" s="2009"/>
      <c r="K102" s="2009"/>
      <c r="L102" s="2009"/>
      <c r="M102" s="2009"/>
      <c r="N102" s="2009"/>
      <c r="O102" s="2009"/>
      <c r="P102" s="224" t="s">
        <v>36</v>
      </c>
      <c r="Q102" s="224" t="s">
        <v>37</v>
      </c>
      <c r="R102" s="229">
        <v>135.80000000000001</v>
      </c>
      <c r="S102" s="230">
        <f>ROUND(K100,2)*R102</f>
        <v>8567.6220000000012</v>
      </c>
    </row>
    <row r="103" spans="1:19" x14ac:dyDescent="0.25">
      <c r="A103" s="2009"/>
      <c r="B103" s="2009"/>
      <c r="C103" s="2009"/>
      <c r="D103" s="2009"/>
      <c r="E103" s="2009"/>
      <c r="F103" s="2009"/>
      <c r="G103" s="2009"/>
      <c r="H103" s="2009"/>
      <c r="I103" s="2009"/>
      <c r="J103" s="2009"/>
      <c r="K103" s="2009"/>
      <c r="L103" s="2009"/>
      <c r="M103" s="2009"/>
      <c r="N103" s="2009"/>
      <c r="O103" s="2009"/>
      <c r="P103" s="224" t="s">
        <v>38</v>
      </c>
      <c r="Q103" s="224" t="s">
        <v>39</v>
      </c>
      <c r="R103" s="231">
        <v>135.80000000000001</v>
      </c>
      <c r="S103" s="232">
        <f>ROUND(K100,2)*R103</f>
        <v>8567.6220000000012</v>
      </c>
    </row>
    <row r="104" spans="1:19" x14ac:dyDescent="0.25">
      <c r="A104" s="2009"/>
      <c r="B104" s="2009"/>
      <c r="C104" s="2009"/>
      <c r="D104" s="2009"/>
      <c r="E104" s="2009"/>
      <c r="F104" s="2009"/>
      <c r="G104" s="2009"/>
      <c r="H104" s="2009"/>
      <c r="I104" s="2009"/>
      <c r="J104" s="2009"/>
      <c r="K104" s="2009"/>
      <c r="L104" s="2009"/>
      <c r="M104" s="2009"/>
      <c r="N104" s="2009"/>
      <c r="O104" s="2009"/>
      <c r="P104" s="224" t="s">
        <v>40</v>
      </c>
      <c r="Q104" s="224" t="s">
        <v>41</v>
      </c>
      <c r="R104" s="233">
        <v>135.80000000000001</v>
      </c>
      <c r="S104" s="234">
        <f>ROUND(K100,2)*R104</f>
        <v>8567.6220000000012</v>
      </c>
    </row>
    <row r="105" spans="1:19" x14ac:dyDescent="0.25">
      <c r="A105" s="2149" t="s">
        <v>23</v>
      </c>
      <c r="B105" s="2149" t="s">
        <v>95</v>
      </c>
      <c r="C105" s="2149" t="s">
        <v>25</v>
      </c>
      <c r="D105" s="2149" t="s">
        <v>96</v>
      </c>
      <c r="E105" s="2149" t="s">
        <v>97</v>
      </c>
      <c r="F105" s="2150">
        <f>R105+R106+R107+R108+R109</f>
        <v>679</v>
      </c>
      <c r="G105" s="2149" t="s">
        <v>28</v>
      </c>
      <c r="H105" s="2151">
        <v>46.71</v>
      </c>
      <c r="I105" s="2152">
        <v>46.71</v>
      </c>
      <c r="J105" s="2153">
        <v>0.2034</v>
      </c>
      <c r="K105" s="2154">
        <f>ROUND(I105,2)+(ROUND(I105,2)*J105)</f>
        <v>56.210813999999999</v>
      </c>
      <c r="L105" s="2155">
        <f>ROUND(S105,2)+ROUND(S106,2)+ROUND(S107,2)+ROUND(S108,2)+ROUND(S109,2)</f>
        <v>38166.6</v>
      </c>
      <c r="M105" s="2149"/>
      <c r="N105" s="2149" t="s">
        <v>34</v>
      </c>
      <c r="O105" s="2149" t="s">
        <v>42</v>
      </c>
      <c r="P105" s="235" t="s">
        <v>20</v>
      </c>
      <c r="Q105" s="235" t="s">
        <v>29</v>
      </c>
      <c r="R105" s="236">
        <v>135.80000000000001</v>
      </c>
      <c r="S105" s="237">
        <f>ROUND(K105,2)*R105</f>
        <v>7633.3180000000011</v>
      </c>
    </row>
    <row r="106" spans="1:19" x14ac:dyDescent="0.25">
      <c r="A106" s="2009"/>
      <c r="B106" s="2009"/>
      <c r="C106" s="2009"/>
      <c r="D106" s="2009"/>
      <c r="E106" s="2009"/>
      <c r="F106" s="2009"/>
      <c r="G106" s="2009"/>
      <c r="H106" s="2009"/>
      <c r="I106" s="2009"/>
      <c r="J106" s="2009"/>
      <c r="K106" s="2009"/>
      <c r="L106" s="2009"/>
      <c r="M106" s="2009"/>
      <c r="N106" s="2009"/>
      <c r="O106" s="2009"/>
      <c r="P106" s="235" t="s">
        <v>34</v>
      </c>
      <c r="Q106" s="235" t="s">
        <v>35</v>
      </c>
      <c r="R106" s="238">
        <v>135.80000000000001</v>
      </c>
      <c r="S106" s="239">
        <f>ROUND(K105,2)*R106</f>
        <v>7633.3180000000011</v>
      </c>
    </row>
    <row r="107" spans="1:19" x14ac:dyDescent="0.25">
      <c r="A107" s="2009"/>
      <c r="B107" s="2009"/>
      <c r="C107" s="2009"/>
      <c r="D107" s="2009"/>
      <c r="E107" s="2009"/>
      <c r="F107" s="2009"/>
      <c r="G107" s="2009"/>
      <c r="H107" s="2009"/>
      <c r="I107" s="2009"/>
      <c r="J107" s="2009"/>
      <c r="K107" s="2009"/>
      <c r="L107" s="2009"/>
      <c r="M107" s="2009"/>
      <c r="N107" s="2009"/>
      <c r="O107" s="2009"/>
      <c r="P107" s="235" t="s">
        <v>36</v>
      </c>
      <c r="Q107" s="235" t="s">
        <v>37</v>
      </c>
      <c r="R107" s="240">
        <v>135.80000000000001</v>
      </c>
      <c r="S107" s="241">
        <f>ROUND(K105,2)*R107</f>
        <v>7633.3180000000011</v>
      </c>
    </row>
    <row r="108" spans="1:19" x14ac:dyDescent="0.25">
      <c r="A108" s="2009"/>
      <c r="B108" s="2009"/>
      <c r="C108" s="2009"/>
      <c r="D108" s="2009"/>
      <c r="E108" s="2009"/>
      <c r="F108" s="2009"/>
      <c r="G108" s="2009"/>
      <c r="H108" s="2009"/>
      <c r="I108" s="2009"/>
      <c r="J108" s="2009"/>
      <c r="K108" s="2009"/>
      <c r="L108" s="2009"/>
      <c r="M108" s="2009"/>
      <c r="N108" s="2009"/>
      <c r="O108" s="2009"/>
      <c r="P108" s="235" t="s">
        <v>38</v>
      </c>
      <c r="Q108" s="235" t="s">
        <v>39</v>
      </c>
      <c r="R108" s="242">
        <v>135.80000000000001</v>
      </c>
      <c r="S108" s="243">
        <f>ROUND(K105,2)*R108</f>
        <v>7633.3180000000011</v>
      </c>
    </row>
    <row r="109" spans="1:19" x14ac:dyDescent="0.25">
      <c r="A109" s="2009"/>
      <c r="B109" s="2009"/>
      <c r="C109" s="2009"/>
      <c r="D109" s="2009"/>
      <c r="E109" s="2009"/>
      <c r="F109" s="2009"/>
      <c r="G109" s="2009"/>
      <c r="H109" s="2009"/>
      <c r="I109" s="2009"/>
      <c r="J109" s="2009"/>
      <c r="K109" s="2009"/>
      <c r="L109" s="2009"/>
      <c r="M109" s="2009"/>
      <c r="N109" s="2009"/>
      <c r="O109" s="2009"/>
      <c r="P109" s="235" t="s">
        <v>40</v>
      </c>
      <c r="Q109" s="235" t="s">
        <v>41</v>
      </c>
      <c r="R109" s="244">
        <v>135.80000000000001</v>
      </c>
      <c r="S109" s="245">
        <f>ROUND(K105,2)*R109</f>
        <v>7633.3180000000011</v>
      </c>
    </row>
    <row r="110" spans="1:19" x14ac:dyDescent="0.25">
      <c r="A110" s="246" t="s">
        <v>19</v>
      </c>
      <c r="B110" s="246" t="s">
        <v>36</v>
      </c>
      <c r="C110" s="246" t="s">
        <v>21</v>
      </c>
      <c r="D110" s="246" t="s">
        <v>21</v>
      </c>
      <c r="E110" s="246" t="s">
        <v>98</v>
      </c>
      <c r="F110" s="246" t="s">
        <v>21</v>
      </c>
      <c r="G110" s="246" t="s">
        <v>21</v>
      </c>
      <c r="H110" s="246" t="s">
        <v>21</v>
      </c>
      <c r="I110" s="246" t="s">
        <v>21</v>
      </c>
      <c r="J110" s="246" t="s">
        <v>21</v>
      </c>
      <c r="K110" s="246" t="s">
        <v>21</v>
      </c>
      <c r="L110" s="247">
        <f>ROUND(L111,2)+ROUND(L116,2)+ROUND(L121,2)+ROUND(L126,2)+ROUND(L131,2)+ROUND(L136,2)+ROUND(L141,2)+ROUND(L146,2)+ROUND(L151,2)+ROUND(L156,2)</f>
        <v>243162.14999999997</v>
      </c>
      <c r="M110" s="246" t="s">
        <v>21</v>
      </c>
      <c r="N110" s="246" t="s">
        <v>21</v>
      </c>
      <c r="O110" s="246" t="s">
        <v>21</v>
      </c>
      <c r="P110" s="246" t="s">
        <v>21</v>
      </c>
      <c r="Q110" s="246" t="s">
        <v>21</v>
      </c>
      <c r="R110" s="246" t="s">
        <v>21</v>
      </c>
      <c r="S110" s="246" t="s">
        <v>21</v>
      </c>
    </row>
    <row r="111" spans="1:19" x14ac:dyDescent="0.25">
      <c r="A111" s="2156" t="s">
        <v>23</v>
      </c>
      <c r="B111" s="2156" t="s">
        <v>99</v>
      </c>
      <c r="C111" s="2156" t="s">
        <v>25</v>
      </c>
      <c r="D111" s="2156" t="s">
        <v>100</v>
      </c>
      <c r="E111" s="2156" t="s">
        <v>101</v>
      </c>
      <c r="F111" s="2157">
        <f>R111+R112+R113+R114+R115</f>
        <v>287.8</v>
      </c>
      <c r="G111" s="2156" t="s">
        <v>28</v>
      </c>
      <c r="H111" s="2158">
        <v>71.48</v>
      </c>
      <c r="I111" s="2159">
        <v>71.48</v>
      </c>
      <c r="J111" s="2160">
        <v>0.2034</v>
      </c>
      <c r="K111" s="2161">
        <f>ROUND(I111,2)+(ROUND(I111,2)*J111)</f>
        <v>86.01903200000001</v>
      </c>
      <c r="L111" s="2162">
        <f>ROUND(S111,2)+ROUND(S112,2)+ROUND(S113,2)+ROUND(S114,2)+ROUND(S115,2)</f>
        <v>24756.550000000003</v>
      </c>
      <c r="M111" s="2156"/>
      <c r="N111" s="2156" t="s">
        <v>36</v>
      </c>
      <c r="O111" s="2156" t="s">
        <v>98</v>
      </c>
      <c r="P111" s="248" t="s">
        <v>20</v>
      </c>
      <c r="Q111" s="248" t="s">
        <v>29</v>
      </c>
      <c r="R111" s="249">
        <v>57.56</v>
      </c>
      <c r="S111" s="250">
        <f>ROUND(K111,2)*R111</f>
        <v>4951.3112000000001</v>
      </c>
    </row>
    <row r="112" spans="1:19" x14ac:dyDescent="0.25">
      <c r="A112" s="2009"/>
      <c r="B112" s="2009"/>
      <c r="C112" s="2009"/>
      <c r="D112" s="2009"/>
      <c r="E112" s="2009"/>
      <c r="F112" s="2009"/>
      <c r="G112" s="2009"/>
      <c r="H112" s="2009"/>
      <c r="I112" s="2009"/>
      <c r="J112" s="2009"/>
      <c r="K112" s="2009"/>
      <c r="L112" s="2009"/>
      <c r="M112" s="2009"/>
      <c r="N112" s="2009"/>
      <c r="O112" s="2009"/>
      <c r="P112" s="248" t="s">
        <v>34</v>
      </c>
      <c r="Q112" s="248" t="s">
        <v>35</v>
      </c>
      <c r="R112" s="251">
        <v>57.56</v>
      </c>
      <c r="S112" s="252">
        <f>ROUND(K111,2)*R112</f>
        <v>4951.3112000000001</v>
      </c>
    </row>
    <row r="113" spans="1:19" x14ac:dyDescent="0.25">
      <c r="A113" s="2009"/>
      <c r="B113" s="2009"/>
      <c r="C113" s="2009"/>
      <c r="D113" s="2009"/>
      <c r="E113" s="2009"/>
      <c r="F113" s="2009"/>
      <c r="G113" s="2009"/>
      <c r="H113" s="2009"/>
      <c r="I113" s="2009"/>
      <c r="J113" s="2009"/>
      <c r="K113" s="2009"/>
      <c r="L113" s="2009"/>
      <c r="M113" s="2009"/>
      <c r="N113" s="2009"/>
      <c r="O113" s="2009"/>
      <c r="P113" s="248" t="s">
        <v>36</v>
      </c>
      <c r="Q113" s="248" t="s">
        <v>37</v>
      </c>
      <c r="R113" s="253">
        <v>57.56</v>
      </c>
      <c r="S113" s="254">
        <f>ROUND(K111,2)*R113</f>
        <v>4951.3112000000001</v>
      </c>
    </row>
    <row r="114" spans="1:19" x14ac:dyDescent="0.25">
      <c r="A114" s="2009"/>
      <c r="B114" s="2009"/>
      <c r="C114" s="2009"/>
      <c r="D114" s="2009"/>
      <c r="E114" s="2009"/>
      <c r="F114" s="2009"/>
      <c r="G114" s="2009"/>
      <c r="H114" s="2009"/>
      <c r="I114" s="2009"/>
      <c r="J114" s="2009"/>
      <c r="K114" s="2009"/>
      <c r="L114" s="2009"/>
      <c r="M114" s="2009"/>
      <c r="N114" s="2009"/>
      <c r="O114" s="2009"/>
      <c r="P114" s="248" t="s">
        <v>38</v>
      </c>
      <c r="Q114" s="248" t="s">
        <v>39</v>
      </c>
      <c r="R114" s="255">
        <v>57.56</v>
      </c>
      <c r="S114" s="256">
        <f>ROUND(K111,2)*R114</f>
        <v>4951.3112000000001</v>
      </c>
    </row>
    <row r="115" spans="1:19" x14ac:dyDescent="0.25">
      <c r="A115" s="2009"/>
      <c r="B115" s="2009"/>
      <c r="C115" s="2009"/>
      <c r="D115" s="2009"/>
      <c r="E115" s="2009"/>
      <c r="F115" s="2009"/>
      <c r="G115" s="2009"/>
      <c r="H115" s="2009"/>
      <c r="I115" s="2009"/>
      <c r="J115" s="2009"/>
      <c r="K115" s="2009"/>
      <c r="L115" s="2009"/>
      <c r="M115" s="2009"/>
      <c r="N115" s="2009"/>
      <c r="O115" s="2009"/>
      <c r="P115" s="248" t="s">
        <v>40</v>
      </c>
      <c r="Q115" s="248" t="s">
        <v>41</v>
      </c>
      <c r="R115" s="257">
        <v>57.56</v>
      </c>
      <c r="S115" s="258">
        <f>ROUND(K111,2)*R115</f>
        <v>4951.3112000000001</v>
      </c>
    </row>
    <row r="116" spans="1:19" x14ac:dyDescent="0.25">
      <c r="A116" s="2163" t="s">
        <v>23</v>
      </c>
      <c r="B116" s="2163" t="s">
        <v>102</v>
      </c>
      <c r="C116" s="2163" t="s">
        <v>67</v>
      </c>
      <c r="D116" s="2163" t="s">
        <v>103</v>
      </c>
      <c r="E116" s="2163" t="s">
        <v>104</v>
      </c>
      <c r="F116" s="2164">
        <f>R116+R117+R118+R119+R120</f>
        <v>410.79999999999995</v>
      </c>
      <c r="G116" s="2163" t="s">
        <v>28</v>
      </c>
      <c r="H116" s="2165">
        <v>66.13</v>
      </c>
      <c r="I116" s="2166">
        <v>66.13</v>
      </c>
      <c r="J116" s="2167">
        <v>0.2034</v>
      </c>
      <c r="K116" s="2168">
        <f>ROUND(I116,2)+(ROUND(I116,2)*J116)</f>
        <v>79.58084199999999</v>
      </c>
      <c r="L116" s="2169">
        <f>ROUND(S116,2)+ROUND(S117,2)+ROUND(S118,2)+ROUND(S119,2)+ROUND(S120,2)</f>
        <v>32691.45</v>
      </c>
      <c r="M116" s="2163"/>
      <c r="N116" s="2163" t="s">
        <v>36</v>
      </c>
      <c r="O116" s="2163" t="s">
        <v>98</v>
      </c>
      <c r="P116" s="259" t="s">
        <v>20</v>
      </c>
      <c r="Q116" s="259" t="s">
        <v>29</v>
      </c>
      <c r="R116" s="260">
        <v>82.16</v>
      </c>
      <c r="S116" s="261">
        <f>ROUND(K116,2)*R116</f>
        <v>6538.2927999999993</v>
      </c>
    </row>
    <row r="117" spans="1:19" x14ac:dyDescent="0.25">
      <c r="A117" s="2009"/>
      <c r="B117" s="2009"/>
      <c r="C117" s="2009"/>
      <c r="D117" s="2009"/>
      <c r="E117" s="2009"/>
      <c r="F117" s="2009"/>
      <c r="G117" s="2009"/>
      <c r="H117" s="2009"/>
      <c r="I117" s="2009"/>
      <c r="J117" s="2009"/>
      <c r="K117" s="2009"/>
      <c r="L117" s="2009"/>
      <c r="M117" s="2009"/>
      <c r="N117" s="2009"/>
      <c r="O117" s="2009"/>
      <c r="P117" s="259" t="s">
        <v>34</v>
      </c>
      <c r="Q117" s="259" t="s">
        <v>35</v>
      </c>
      <c r="R117" s="262">
        <v>82.16</v>
      </c>
      <c r="S117" s="263">
        <f>ROUND(K116,2)*R117</f>
        <v>6538.2927999999993</v>
      </c>
    </row>
    <row r="118" spans="1:19" x14ac:dyDescent="0.25">
      <c r="A118" s="2009"/>
      <c r="B118" s="2009"/>
      <c r="C118" s="2009"/>
      <c r="D118" s="2009"/>
      <c r="E118" s="2009"/>
      <c r="F118" s="2009"/>
      <c r="G118" s="2009"/>
      <c r="H118" s="2009"/>
      <c r="I118" s="2009"/>
      <c r="J118" s="2009"/>
      <c r="K118" s="2009"/>
      <c r="L118" s="2009"/>
      <c r="M118" s="2009"/>
      <c r="N118" s="2009"/>
      <c r="O118" s="2009"/>
      <c r="P118" s="259" t="s">
        <v>36</v>
      </c>
      <c r="Q118" s="259" t="s">
        <v>37</v>
      </c>
      <c r="R118" s="264">
        <v>82.16</v>
      </c>
      <c r="S118" s="265">
        <f>ROUND(K116,2)*R118</f>
        <v>6538.2927999999993</v>
      </c>
    </row>
    <row r="119" spans="1:19" x14ac:dyDescent="0.25">
      <c r="A119" s="2009"/>
      <c r="B119" s="2009"/>
      <c r="C119" s="2009"/>
      <c r="D119" s="2009"/>
      <c r="E119" s="2009"/>
      <c r="F119" s="2009"/>
      <c r="G119" s="2009"/>
      <c r="H119" s="2009"/>
      <c r="I119" s="2009"/>
      <c r="J119" s="2009"/>
      <c r="K119" s="2009"/>
      <c r="L119" s="2009"/>
      <c r="M119" s="2009"/>
      <c r="N119" s="2009"/>
      <c r="O119" s="2009"/>
      <c r="P119" s="259" t="s">
        <v>38</v>
      </c>
      <c r="Q119" s="259" t="s">
        <v>39</v>
      </c>
      <c r="R119" s="266">
        <v>82.16</v>
      </c>
      <c r="S119" s="267">
        <f>ROUND(K116,2)*R119</f>
        <v>6538.2927999999993</v>
      </c>
    </row>
    <row r="120" spans="1:19" x14ac:dyDescent="0.25">
      <c r="A120" s="2009"/>
      <c r="B120" s="2009"/>
      <c r="C120" s="2009"/>
      <c r="D120" s="2009"/>
      <c r="E120" s="2009"/>
      <c r="F120" s="2009"/>
      <c r="G120" s="2009"/>
      <c r="H120" s="2009"/>
      <c r="I120" s="2009"/>
      <c r="J120" s="2009"/>
      <c r="K120" s="2009"/>
      <c r="L120" s="2009"/>
      <c r="M120" s="2009"/>
      <c r="N120" s="2009"/>
      <c r="O120" s="2009"/>
      <c r="P120" s="259" t="s">
        <v>40</v>
      </c>
      <c r="Q120" s="259" t="s">
        <v>41</v>
      </c>
      <c r="R120" s="268">
        <v>82.16</v>
      </c>
      <c r="S120" s="269">
        <f>ROUND(K116,2)*R120</f>
        <v>6538.2927999999993</v>
      </c>
    </row>
    <row r="121" spans="1:19" x14ac:dyDescent="0.25">
      <c r="A121" s="2170" t="s">
        <v>23</v>
      </c>
      <c r="B121" s="2170" t="s">
        <v>105</v>
      </c>
      <c r="C121" s="2170" t="s">
        <v>25</v>
      </c>
      <c r="D121" s="2170" t="s">
        <v>106</v>
      </c>
      <c r="E121" s="2170" t="s">
        <v>107</v>
      </c>
      <c r="F121" s="2171">
        <f>R121+R122+R123+R124+R125</f>
        <v>82.6</v>
      </c>
      <c r="G121" s="2170" t="s">
        <v>28</v>
      </c>
      <c r="H121" s="2172">
        <v>121.08</v>
      </c>
      <c r="I121" s="2173">
        <v>121.08</v>
      </c>
      <c r="J121" s="2174">
        <v>0.2034</v>
      </c>
      <c r="K121" s="2175">
        <f>ROUND(I121,2)+(ROUND(I121,2)*J121)</f>
        <v>145.707672</v>
      </c>
      <c r="L121" s="2176">
        <f>ROUND(S121,2)+ROUND(S122,2)+ROUND(S123,2)+ROUND(S124,2)+ROUND(S125,2)</f>
        <v>12035.650000000001</v>
      </c>
      <c r="M121" s="2170"/>
      <c r="N121" s="2170" t="s">
        <v>36</v>
      </c>
      <c r="O121" s="2170" t="s">
        <v>98</v>
      </c>
      <c r="P121" s="270" t="s">
        <v>20</v>
      </c>
      <c r="Q121" s="270" t="s">
        <v>29</v>
      </c>
      <c r="R121" s="271">
        <v>16.52</v>
      </c>
      <c r="S121" s="272">
        <f>ROUND(K121,2)*R121</f>
        <v>2407.1291999999999</v>
      </c>
    </row>
    <row r="122" spans="1:19" x14ac:dyDescent="0.25">
      <c r="A122" s="2009"/>
      <c r="B122" s="2009"/>
      <c r="C122" s="2009"/>
      <c r="D122" s="2009"/>
      <c r="E122" s="2009"/>
      <c r="F122" s="2009"/>
      <c r="G122" s="2009"/>
      <c r="H122" s="2009"/>
      <c r="I122" s="2009"/>
      <c r="J122" s="2009"/>
      <c r="K122" s="2009"/>
      <c r="L122" s="2009"/>
      <c r="M122" s="2009"/>
      <c r="N122" s="2009"/>
      <c r="O122" s="2009"/>
      <c r="P122" s="270" t="s">
        <v>34</v>
      </c>
      <c r="Q122" s="270" t="s">
        <v>35</v>
      </c>
      <c r="R122" s="273">
        <v>16.52</v>
      </c>
      <c r="S122" s="274">
        <f>ROUND(K121,2)*R122</f>
        <v>2407.1291999999999</v>
      </c>
    </row>
    <row r="123" spans="1:19" x14ac:dyDescent="0.25">
      <c r="A123" s="2009"/>
      <c r="B123" s="2009"/>
      <c r="C123" s="2009"/>
      <c r="D123" s="2009"/>
      <c r="E123" s="2009"/>
      <c r="F123" s="2009"/>
      <c r="G123" s="2009"/>
      <c r="H123" s="2009"/>
      <c r="I123" s="2009"/>
      <c r="J123" s="2009"/>
      <c r="K123" s="2009"/>
      <c r="L123" s="2009"/>
      <c r="M123" s="2009"/>
      <c r="N123" s="2009"/>
      <c r="O123" s="2009"/>
      <c r="P123" s="270" t="s">
        <v>36</v>
      </c>
      <c r="Q123" s="270" t="s">
        <v>37</v>
      </c>
      <c r="R123" s="275">
        <v>16.52</v>
      </c>
      <c r="S123" s="276">
        <f>ROUND(K121,2)*R123</f>
        <v>2407.1291999999999</v>
      </c>
    </row>
    <row r="124" spans="1:19" x14ac:dyDescent="0.25">
      <c r="A124" s="2009"/>
      <c r="B124" s="2009"/>
      <c r="C124" s="2009"/>
      <c r="D124" s="2009"/>
      <c r="E124" s="2009"/>
      <c r="F124" s="2009"/>
      <c r="G124" s="2009"/>
      <c r="H124" s="2009"/>
      <c r="I124" s="2009"/>
      <c r="J124" s="2009"/>
      <c r="K124" s="2009"/>
      <c r="L124" s="2009"/>
      <c r="M124" s="2009"/>
      <c r="N124" s="2009"/>
      <c r="O124" s="2009"/>
      <c r="P124" s="270" t="s">
        <v>38</v>
      </c>
      <c r="Q124" s="270" t="s">
        <v>39</v>
      </c>
      <c r="R124" s="277">
        <v>16.52</v>
      </c>
      <c r="S124" s="278">
        <f>ROUND(K121,2)*R124</f>
        <v>2407.1291999999999</v>
      </c>
    </row>
    <row r="125" spans="1:19" x14ac:dyDescent="0.25">
      <c r="A125" s="2009"/>
      <c r="B125" s="2009"/>
      <c r="C125" s="2009"/>
      <c r="D125" s="2009"/>
      <c r="E125" s="2009"/>
      <c r="F125" s="2009"/>
      <c r="G125" s="2009"/>
      <c r="H125" s="2009"/>
      <c r="I125" s="2009"/>
      <c r="J125" s="2009"/>
      <c r="K125" s="2009"/>
      <c r="L125" s="2009"/>
      <c r="M125" s="2009"/>
      <c r="N125" s="2009"/>
      <c r="O125" s="2009"/>
      <c r="P125" s="270" t="s">
        <v>40</v>
      </c>
      <c r="Q125" s="270" t="s">
        <v>41</v>
      </c>
      <c r="R125" s="279">
        <v>16.52</v>
      </c>
      <c r="S125" s="280">
        <f>ROUND(K121,2)*R125</f>
        <v>2407.1291999999999</v>
      </c>
    </row>
    <row r="126" spans="1:19" x14ac:dyDescent="0.25">
      <c r="A126" s="2177" t="s">
        <v>23</v>
      </c>
      <c r="B126" s="2177" t="s">
        <v>108</v>
      </c>
      <c r="C126" s="2177" t="s">
        <v>25</v>
      </c>
      <c r="D126" s="2177" t="s">
        <v>109</v>
      </c>
      <c r="E126" s="2177" t="s">
        <v>110</v>
      </c>
      <c r="F126" s="2178">
        <f>R126+R127+R128+R129+R130</f>
        <v>1408</v>
      </c>
      <c r="G126" s="2177" t="s">
        <v>59</v>
      </c>
      <c r="H126" s="2179">
        <v>15.16</v>
      </c>
      <c r="I126" s="2180">
        <v>15.16</v>
      </c>
      <c r="J126" s="2181">
        <v>0.2034</v>
      </c>
      <c r="K126" s="2182">
        <f>ROUND(I126,2)+(ROUND(I126,2)*J126)</f>
        <v>18.243544</v>
      </c>
      <c r="L126" s="2183">
        <f>ROUND(S126,2)+ROUND(S127,2)+ROUND(S128,2)+ROUND(S129,2)+ROUND(S130,2)</f>
        <v>25681.9</v>
      </c>
      <c r="M126" s="2177"/>
      <c r="N126" s="2177" t="s">
        <v>36</v>
      </c>
      <c r="O126" s="2177" t="s">
        <v>98</v>
      </c>
      <c r="P126" s="281" t="s">
        <v>20</v>
      </c>
      <c r="Q126" s="281" t="s">
        <v>29</v>
      </c>
      <c r="R126" s="282">
        <v>281.60000000000002</v>
      </c>
      <c r="S126" s="283">
        <f>ROUND(K126,2)*R126</f>
        <v>5136.384</v>
      </c>
    </row>
    <row r="127" spans="1:19" x14ac:dyDescent="0.25">
      <c r="A127" s="2009"/>
      <c r="B127" s="2009"/>
      <c r="C127" s="2009"/>
      <c r="D127" s="2009"/>
      <c r="E127" s="2009"/>
      <c r="F127" s="2009"/>
      <c r="G127" s="2009"/>
      <c r="H127" s="2009"/>
      <c r="I127" s="2009"/>
      <c r="J127" s="2009"/>
      <c r="K127" s="2009"/>
      <c r="L127" s="2009"/>
      <c r="M127" s="2009"/>
      <c r="N127" s="2009"/>
      <c r="O127" s="2009"/>
      <c r="P127" s="281" t="s">
        <v>34</v>
      </c>
      <c r="Q127" s="281" t="s">
        <v>35</v>
      </c>
      <c r="R127" s="284">
        <v>281.60000000000002</v>
      </c>
      <c r="S127" s="285">
        <f>ROUND(K126,2)*R127</f>
        <v>5136.384</v>
      </c>
    </row>
    <row r="128" spans="1:19" x14ac:dyDescent="0.25">
      <c r="A128" s="2009"/>
      <c r="B128" s="2009"/>
      <c r="C128" s="2009"/>
      <c r="D128" s="2009"/>
      <c r="E128" s="2009"/>
      <c r="F128" s="2009"/>
      <c r="G128" s="2009"/>
      <c r="H128" s="2009"/>
      <c r="I128" s="2009"/>
      <c r="J128" s="2009"/>
      <c r="K128" s="2009"/>
      <c r="L128" s="2009"/>
      <c r="M128" s="2009"/>
      <c r="N128" s="2009"/>
      <c r="O128" s="2009"/>
      <c r="P128" s="281" t="s">
        <v>36</v>
      </c>
      <c r="Q128" s="281" t="s">
        <v>37</v>
      </c>
      <c r="R128" s="286">
        <v>281.60000000000002</v>
      </c>
      <c r="S128" s="287">
        <f>ROUND(K126,2)*R128</f>
        <v>5136.384</v>
      </c>
    </row>
    <row r="129" spans="1:19" x14ac:dyDescent="0.25">
      <c r="A129" s="2009"/>
      <c r="B129" s="2009"/>
      <c r="C129" s="2009"/>
      <c r="D129" s="2009"/>
      <c r="E129" s="2009"/>
      <c r="F129" s="2009"/>
      <c r="G129" s="2009"/>
      <c r="H129" s="2009"/>
      <c r="I129" s="2009"/>
      <c r="J129" s="2009"/>
      <c r="K129" s="2009"/>
      <c r="L129" s="2009"/>
      <c r="M129" s="2009"/>
      <c r="N129" s="2009"/>
      <c r="O129" s="2009"/>
      <c r="P129" s="281" t="s">
        <v>38</v>
      </c>
      <c r="Q129" s="281" t="s">
        <v>39</v>
      </c>
      <c r="R129" s="288">
        <v>281.60000000000002</v>
      </c>
      <c r="S129" s="289">
        <f>ROUND(K126,2)*R129</f>
        <v>5136.384</v>
      </c>
    </row>
    <row r="130" spans="1:19" x14ac:dyDescent="0.25">
      <c r="A130" s="2009"/>
      <c r="B130" s="2009"/>
      <c r="C130" s="2009"/>
      <c r="D130" s="2009"/>
      <c r="E130" s="2009"/>
      <c r="F130" s="2009"/>
      <c r="G130" s="2009"/>
      <c r="H130" s="2009"/>
      <c r="I130" s="2009"/>
      <c r="J130" s="2009"/>
      <c r="K130" s="2009"/>
      <c r="L130" s="2009"/>
      <c r="M130" s="2009"/>
      <c r="N130" s="2009"/>
      <c r="O130" s="2009"/>
      <c r="P130" s="281" t="s">
        <v>40</v>
      </c>
      <c r="Q130" s="281" t="s">
        <v>41</v>
      </c>
      <c r="R130" s="290">
        <v>281.60000000000002</v>
      </c>
      <c r="S130" s="291">
        <f>ROUND(K126,2)*R130</f>
        <v>5136.384</v>
      </c>
    </row>
    <row r="131" spans="1:19" x14ac:dyDescent="0.25">
      <c r="A131" s="2184" t="s">
        <v>23</v>
      </c>
      <c r="B131" s="2184" t="s">
        <v>111</v>
      </c>
      <c r="C131" s="2184" t="s">
        <v>25</v>
      </c>
      <c r="D131" s="2184" t="s">
        <v>112</v>
      </c>
      <c r="E131" s="2184" t="s">
        <v>113</v>
      </c>
      <c r="F131" s="2185">
        <f>R131+R132+R133+R134+R135</f>
        <v>300</v>
      </c>
      <c r="G131" s="2184" t="s">
        <v>59</v>
      </c>
      <c r="H131" s="2186">
        <v>14.43</v>
      </c>
      <c r="I131" s="2187">
        <v>14.43</v>
      </c>
      <c r="J131" s="2188">
        <v>0.2034</v>
      </c>
      <c r="K131" s="2189">
        <f>ROUND(I131,2)+(ROUND(I131,2)*J131)</f>
        <v>17.365061999999998</v>
      </c>
      <c r="L131" s="2190">
        <f>ROUND(S131,2)+ROUND(S132,2)+ROUND(S133,2)+ROUND(S134,2)+ROUND(S135,2)</f>
        <v>5211</v>
      </c>
      <c r="M131" s="2184"/>
      <c r="N131" s="2184" t="s">
        <v>36</v>
      </c>
      <c r="O131" s="2184" t="s">
        <v>98</v>
      </c>
      <c r="P131" s="292" t="s">
        <v>20</v>
      </c>
      <c r="Q131" s="292" t="s">
        <v>29</v>
      </c>
      <c r="R131" s="293">
        <v>60</v>
      </c>
      <c r="S131" s="294">
        <f>ROUND(K131,2)*R131</f>
        <v>1042.2</v>
      </c>
    </row>
    <row r="132" spans="1:19" x14ac:dyDescent="0.25">
      <c r="A132" s="2009"/>
      <c r="B132" s="2009"/>
      <c r="C132" s="2009"/>
      <c r="D132" s="2009"/>
      <c r="E132" s="2009"/>
      <c r="F132" s="2009"/>
      <c r="G132" s="2009"/>
      <c r="H132" s="2009"/>
      <c r="I132" s="2009"/>
      <c r="J132" s="2009"/>
      <c r="K132" s="2009"/>
      <c r="L132" s="2009"/>
      <c r="M132" s="2009"/>
      <c r="N132" s="2009"/>
      <c r="O132" s="2009"/>
      <c r="P132" s="292" t="s">
        <v>34</v>
      </c>
      <c r="Q132" s="292" t="s">
        <v>35</v>
      </c>
      <c r="R132" s="295">
        <v>60</v>
      </c>
      <c r="S132" s="296">
        <f>ROUND(K131,2)*R132</f>
        <v>1042.2</v>
      </c>
    </row>
    <row r="133" spans="1:19" x14ac:dyDescent="0.25">
      <c r="A133" s="2009"/>
      <c r="B133" s="2009"/>
      <c r="C133" s="2009"/>
      <c r="D133" s="2009"/>
      <c r="E133" s="2009"/>
      <c r="F133" s="2009"/>
      <c r="G133" s="2009"/>
      <c r="H133" s="2009"/>
      <c r="I133" s="2009"/>
      <c r="J133" s="2009"/>
      <c r="K133" s="2009"/>
      <c r="L133" s="2009"/>
      <c r="M133" s="2009"/>
      <c r="N133" s="2009"/>
      <c r="O133" s="2009"/>
      <c r="P133" s="292" t="s">
        <v>36</v>
      </c>
      <c r="Q133" s="292" t="s">
        <v>37</v>
      </c>
      <c r="R133" s="297">
        <v>60</v>
      </c>
      <c r="S133" s="298">
        <f>ROUND(K131,2)*R133</f>
        <v>1042.2</v>
      </c>
    </row>
    <row r="134" spans="1:19" x14ac:dyDescent="0.25">
      <c r="A134" s="2009"/>
      <c r="B134" s="2009"/>
      <c r="C134" s="2009"/>
      <c r="D134" s="2009"/>
      <c r="E134" s="2009"/>
      <c r="F134" s="2009"/>
      <c r="G134" s="2009"/>
      <c r="H134" s="2009"/>
      <c r="I134" s="2009"/>
      <c r="J134" s="2009"/>
      <c r="K134" s="2009"/>
      <c r="L134" s="2009"/>
      <c r="M134" s="2009"/>
      <c r="N134" s="2009"/>
      <c r="O134" s="2009"/>
      <c r="P134" s="292" t="s">
        <v>38</v>
      </c>
      <c r="Q134" s="292" t="s">
        <v>39</v>
      </c>
      <c r="R134" s="299">
        <v>60</v>
      </c>
      <c r="S134" s="300">
        <f>ROUND(K131,2)*R134</f>
        <v>1042.2</v>
      </c>
    </row>
    <row r="135" spans="1:19" x14ac:dyDescent="0.25">
      <c r="A135" s="2009"/>
      <c r="B135" s="2009"/>
      <c r="C135" s="2009"/>
      <c r="D135" s="2009"/>
      <c r="E135" s="2009"/>
      <c r="F135" s="2009"/>
      <c r="G135" s="2009"/>
      <c r="H135" s="2009"/>
      <c r="I135" s="2009"/>
      <c r="J135" s="2009"/>
      <c r="K135" s="2009"/>
      <c r="L135" s="2009"/>
      <c r="M135" s="2009"/>
      <c r="N135" s="2009"/>
      <c r="O135" s="2009"/>
      <c r="P135" s="292" t="s">
        <v>40</v>
      </c>
      <c r="Q135" s="292" t="s">
        <v>41</v>
      </c>
      <c r="R135" s="301">
        <v>60</v>
      </c>
      <c r="S135" s="302">
        <f>ROUND(K131,2)*R135</f>
        <v>1042.2</v>
      </c>
    </row>
    <row r="136" spans="1:19" x14ac:dyDescent="0.25">
      <c r="A136" s="2191" t="s">
        <v>23</v>
      </c>
      <c r="B136" s="2191" t="s">
        <v>114</v>
      </c>
      <c r="C136" s="2191" t="s">
        <v>25</v>
      </c>
      <c r="D136" s="2191" t="s">
        <v>115</v>
      </c>
      <c r="E136" s="2191" t="s">
        <v>116</v>
      </c>
      <c r="F136" s="2192">
        <f>R136+R137+R138+R139+R140</f>
        <v>1306</v>
      </c>
      <c r="G136" s="2191" t="s">
        <v>59</v>
      </c>
      <c r="H136" s="2193">
        <v>13.64</v>
      </c>
      <c r="I136" s="2194">
        <v>13.64</v>
      </c>
      <c r="J136" s="2195">
        <v>0.2034</v>
      </c>
      <c r="K136" s="2196">
        <f>ROUND(I136,2)+(ROUND(I136,2)*J136)</f>
        <v>16.414376000000001</v>
      </c>
      <c r="L136" s="2197">
        <f>ROUND(S136,2)+ROUND(S137,2)+ROUND(S138,2)+ROUND(S139,2)+ROUND(S140,2)</f>
        <v>21431.45</v>
      </c>
      <c r="M136" s="2191"/>
      <c r="N136" s="2191" t="s">
        <v>36</v>
      </c>
      <c r="O136" s="2191" t="s">
        <v>98</v>
      </c>
      <c r="P136" s="303" t="s">
        <v>20</v>
      </c>
      <c r="Q136" s="303" t="s">
        <v>29</v>
      </c>
      <c r="R136" s="304">
        <v>261.2</v>
      </c>
      <c r="S136" s="305">
        <f>ROUND(K136,2)*R136</f>
        <v>4286.2919999999995</v>
      </c>
    </row>
    <row r="137" spans="1:19" x14ac:dyDescent="0.25">
      <c r="A137" s="2009"/>
      <c r="B137" s="2009"/>
      <c r="C137" s="2009"/>
      <c r="D137" s="2009"/>
      <c r="E137" s="2009"/>
      <c r="F137" s="2009"/>
      <c r="G137" s="2009"/>
      <c r="H137" s="2009"/>
      <c r="I137" s="2009"/>
      <c r="J137" s="2009"/>
      <c r="K137" s="2009"/>
      <c r="L137" s="2009"/>
      <c r="M137" s="2009"/>
      <c r="N137" s="2009"/>
      <c r="O137" s="2009"/>
      <c r="P137" s="303" t="s">
        <v>34</v>
      </c>
      <c r="Q137" s="303" t="s">
        <v>35</v>
      </c>
      <c r="R137" s="306">
        <v>261.2</v>
      </c>
      <c r="S137" s="307">
        <f>ROUND(K136,2)*R137</f>
        <v>4286.2919999999995</v>
      </c>
    </row>
    <row r="138" spans="1:19" x14ac:dyDescent="0.25">
      <c r="A138" s="2009"/>
      <c r="B138" s="2009"/>
      <c r="C138" s="2009"/>
      <c r="D138" s="2009"/>
      <c r="E138" s="2009"/>
      <c r="F138" s="2009"/>
      <c r="G138" s="2009"/>
      <c r="H138" s="2009"/>
      <c r="I138" s="2009"/>
      <c r="J138" s="2009"/>
      <c r="K138" s="2009"/>
      <c r="L138" s="2009"/>
      <c r="M138" s="2009"/>
      <c r="N138" s="2009"/>
      <c r="O138" s="2009"/>
      <c r="P138" s="303" t="s">
        <v>36</v>
      </c>
      <c r="Q138" s="303" t="s">
        <v>37</v>
      </c>
      <c r="R138" s="308">
        <v>261.2</v>
      </c>
      <c r="S138" s="309">
        <f>ROUND(K136,2)*R138</f>
        <v>4286.2919999999995</v>
      </c>
    </row>
    <row r="139" spans="1:19" x14ac:dyDescent="0.25">
      <c r="A139" s="2009"/>
      <c r="B139" s="2009"/>
      <c r="C139" s="2009"/>
      <c r="D139" s="2009"/>
      <c r="E139" s="2009"/>
      <c r="F139" s="2009"/>
      <c r="G139" s="2009"/>
      <c r="H139" s="2009"/>
      <c r="I139" s="2009"/>
      <c r="J139" s="2009"/>
      <c r="K139" s="2009"/>
      <c r="L139" s="2009"/>
      <c r="M139" s="2009"/>
      <c r="N139" s="2009"/>
      <c r="O139" s="2009"/>
      <c r="P139" s="303" t="s">
        <v>38</v>
      </c>
      <c r="Q139" s="303" t="s">
        <v>39</v>
      </c>
      <c r="R139" s="310">
        <v>261.2</v>
      </c>
      <c r="S139" s="311">
        <f>ROUND(K136,2)*R139</f>
        <v>4286.2919999999995</v>
      </c>
    </row>
    <row r="140" spans="1:19" x14ac:dyDescent="0.25">
      <c r="A140" s="2009"/>
      <c r="B140" s="2009"/>
      <c r="C140" s="2009"/>
      <c r="D140" s="2009"/>
      <c r="E140" s="2009"/>
      <c r="F140" s="2009"/>
      <c r="G140" s="2009"/>
      <c r="H140" s="2009"/>
      <c r="I140" s="2009"/>
      <c r="J140" s="2009"/>
      <c r="K140" s="2009"/>
      <c r="L140" s="2009"/>
      <c r="M140" s="2009"/>
      <c r="N140" s="2009"/>
      <c r="O140" s="2009"/>
      <c r="P140" s="303" t="s">
        <v>40</v>
      </c>
      <c r="Q140" s="303" t="s">
        <v>41</v>
      </c>
      <c r="R140" s="312">
        <v>261.2</v>
      </c>
      <c r="S140" s="313">
        <f>ROUND(K136,2)*R140</f>
        <v>4286.2919999999995</v>
      </c>
    </row>
    <row r="141" spans="1:19" x14ac:dyDescent="0.25">
      <c r="A141" s="2198" t="s">
        <v>23</v>
      </c>
      <c r="B141" s="2198" t="s">
        <v>117</v>
      </c>
      <c r="C141" s="2198" t="s">
        <v>25</v>
      </c>
      <c r="D141" s="2198" t="s">
        <v>118</v>
      </c>
      <c r="E141" s="2198" t="s">
        <v>119</v>
      </c>
      <c r="F141" s="2199">
        <f>R141+R142+R143+R144+R145</f>
        <v>1712</v>
      </c>
      <c r="G141" s="2198" t="s">
        <v>59</v>
      </c>
      <c r="H141" s="2200">
        <v>12.2</v>
      </c>
      <c r="I141" s="2201">
        <v>12.2</v>
      </c>
      <c r="J141" s="2202">
        <v>0.2034</v>
      </c>
      <c r="K141" s="2203">
        <f>ROUND(I141,2)+(ROUND(I141,2)*J141)</f>
        <v>14.681479999999999</v>
      </c>
      <c r="L141" s="2204">
        <f>ROUND(S141,2)+ROUND(S142,2)+ROUND(S143,2)+ROUND(S144,2)+ROUND(S145,2)</f>
        <v>25132.15</v>
      </c>
      <c r="M141" s="2198"/>
      <c r="N141" s="2198" t="s">
        <v>36</v>
      </c>
      <c r="O141" s="2198" t="s">
        <v>98</v>
      </c>
      <c r="P141" s="314" t="s">
        <v>20</v>
      </c>
      <c r="Q141" s="314" t="s">
        <v>29</v>
      </c>
      <c r="R141" s="315">
        <v>342.4</v>
      </c>
      <c r="S141" s="316">
        <f>ROUND(K141,2)*R141</f>
        <v>5026.4319999999998</v>
      </c>
    </row>
    <row r="142" spans="1:19" x14ac:dyDescent="0.25">
      <c r="A142" s="2009"/>
      <c r="B142" s="2009"/>
      <c r="C142" s="2009"/>
      <c r="D142" s="2009"/>
      <c r="E142" s="2009"/>
      <c r="F142" s="2009"/>
      <c r="G142" s="2009"/>
      <c r="H142" s="2009"/>
      <c r="I142" s="2009"/>
      <c r="J142" s="2009"/>
      <c r="K142" s="2009"/>
      <c r="L142" s="2009"/>
      <c r="M142" s="2009"/>
      <c r="N142" s="2009"/>
      <c r="O142" s="2009"/>
      <c r="P142" s="314" t="s">
        <v>34</v>
      </c>
      <c r="Q142" s="314" t="s">
        <v>35</v>
      </c>
      <c r="R142" s="317">
        <v>342.4</v>
      </c>
      <c r="S142" s="318">
        <f>ROUND(K141,2)*R142</f>
        <v>5026.4319999999998</v>
      </c>
    </row>
    <row r="143" spans="1:19" x14ac:dyDescent="0.25">
      <c r="A143" s="2009"/>
      <c r="B143" s="2009"/>
      <c r="C143" s="2009"/>
      <c r="D143" s="2009"/>
      <c r="E143" s="2009"/>
      <c r="F143" s="2009"/>
      <c r="G143" s="2009"/>
      <c r="H143" s="2009"/>
      <c r="I143" s="2009"/>
      <c r="J143" s="2009"/>
      <c r="K143" s="2009"/>
      <c r="L143" s="2009"/>
      <c r="M143" s="2009"/>
      <c r="N143" s="2009"/>
      <c r="O143" s="2009"/>
      <c r="P143" s="314" t="s">
        <v>36</v>
      </c>
      <c r="Q143" s="314" t="s">
        <v>37</v>
      </c>
      <c r="R143" s="319">
        <v>342.4</v>
      </c>
      <c r="S143" s="320">
        <f>ROUND(K141,2)*R143</f>
        <v>5026.4319999999998</v>
      </c>
    </row>
    <row r="144" spans="1:19" x14ac:dyDescent="0.25">
      <c r="A144" s="2009"/>
      <c r="B144" s="2009"/>
      <c r="C144" s="2009"/>
      <c r="D144" s="2009"/>
      <c r="E144" s="2009"/>
      <c r="F144" s="2009"/>
      <c r="G144" s="2009"/>
      <c r="H144" s="2009"/>
      <c r="I144" s="2009"/>
      <c r="J144" s="2009"/>
      <c r="K144" s="2009"/>
      <c r="L144" s="2009"/>
      <c r="M144" s="2009"/>
      <c r="N144" s="2009"/>
      <c r="O144" s="2009"/>
      <c r="P144" s="314" t="s">
        <v>38</v>
      </c>
      <c r="Q144" s="314" t="s">
        <v>39</v>
      </c>
      <c r="R144" s="321">
        <v>342.4</v>
      </c>
      <c r="S144" s="322">
        <f>ROUND(K141,2)*R144</f>
        <v>5026.4319999999998</v>
      </c>
    </row>
    <row r="145" spans="1:19" x14ac:dyDescent="0.25">
      <c r="A145" s="2009"/>
      <c r="B145" s="2009"/>
      <c r="C145" s="2009"/>
      <c r="D145" s="2009"/>
      <c r="E145" s="2009"/>
      <c r="F145" s="2009"/>
      <c r="G145" s="2009"/>
      <c r="H145" s="2009"/>
      <c r="I145" s="2009"/>
      <c r="J145" s="2009"/>
      <c r="K145" s="2009"/>
      <c r="L145" s="2009"/>
      <c r="M145" s="2009"/>
      <c r="N145" s="2009"/>
      <c r="O145" s="2009"/>
      <c r="P145" s="314" t="s">
        <v>40</v>
      </c>
      <c r="Q145" s="314" t="s">
        <v>41</v>
      </c>
      <c r="R145" s="323">
        <v>342.4</v>
      </c>
      <c r="S145" s="324">
        <f>ROUND(K141,2)*R145</f>
        <v>5026.4319999999998</v>
      </c>
    </row>
    <row r="146" spans="1:19" x14ac:dyDescent="0.25">
      <c r="A146" s="2205" t="s">
        <v>23</v>
      </c>
      <c r="B146" s="2205" t="s">
        <v>120</v>
      </c>
      <c r="C146" s="2205" t="s">
        <v>25</v>
      </c>
      <c r="D146" s="2205" t="s">
        <v>121</v>
      </c>
      <c r="E146" s="2205" t="s">
        <v>122</v>
      </c>
      <c r="F146" s="2206">
        <f>R146+R147+R148+R149+R150</f>
        <v>115.39999999999999</v>
      </c>
      <c r="G146" s="2205" t="s">
        <v>28</v>
      </c>
      <c r="H146" s="2207">
        <v>210.62</v>
      </c>
      <c r="I146" s="2208">
        <v>210.62</v>
      </c>
      <c r="J146" s="2209">
        <v>0.2034</v>
      </c>
      <c r="K146" s="2210">
        <f>ROUND(I146,2)+(ROUND(I146,2)*J146)</f>
        <v>253.46010799999999</v>
      </c>
      <c r="L146" s="2211">
        <f>ROUND(S146,2)+ROUND(S147,2)+ROUND(S148,2)+ROUND(S149,2)+ROUND(S150,2)</f>
        <v>29249.3</v>
      </c>
      <c r="M146" s="2205"/>
      <c r="N146" s="2205" t="s">
        <v>36</v>
      </c>
      <c r="O146" s="2205" t="s">
        <v>98</v>
      </c>
      <c r="P146" s="325" t="s">
        <v>20</v>
      </c>
      <c r="Q146" s="325" t="s">
        <v>29</v>
      </c>
      <c r="R146" s="326">
        <v>23.08</v>
      </c>
      <c r="S146" s="327">
        <f>ROUND(K146,2)*R146</f>
        <v>5849.8567999999996</v>
      </c>
    </row>
    <row r="147" spans="1:19" x14ac:dyDescent="0.25">
      <c r="A147" s="2009"/>
      <c r="B147" s="2009"/>
      <c r="C147" s="2009"/>
      <c r="D147" s="2009"/>
      <c r="E147" s="2009"/>
      <c r="F147" s="2009"/>
      <c r="G147" s="2009"/>
      <c r="H147" s="2009"/>
      <c r="I147" s="2009"/>
      <c r="J147" s="2009"/>
      <c r="K147" s="2009"/>
      <c r="L147" s="2009"/>
      <c r="M147" s="2009"/>
      <c r="N147" s="2009"/>
      <c r="O147" s="2009"/>
      <c r="P147" s="325" t="s">
        <v>34</v>
      </c>
      <c r="Q147" s="325" t="s">
        <v>35</v>
      </c>
      <c r="R147" s="328">
        <v>23.08</v>
      </c>
      <c r="S147" s="329">
        <f>ROUND(K146,2)*R147</f>
        <v>5849.8567999999996</v>
      </c>
    </row>
    <row r="148" spans="1:19" x14ac:dyDescent="0.25">
      <c r="A148" s="2009"/>
      <c r="B148" s="2009"/>
      <c r="C148" s="2009"/>
      <c r="D148" s="2009"/>
      <c r="E148" s="2009"/>
      <c r="F148" s="2009"/>
      <c r="G148" s="2009"/>
      <c r="H148" s="2009"/>
      <c r="I148" s="2009"/>
      <c r="J148" s="2009"/>
      <c r="K148" s="2009"/>
      <c r="L148" s="2009"/>
      <c r="M148" s="2009"/>
      <c r="N148" s="2009"/>
      <c r="O148" s="2009"/>
      <c r="P148" s="325" t="s">
        <v>36</v>
      </c>
      <c r="Q148" s="325" t="s">
        <v>37</v>
      </c>
      <c r="R148" s="330">
        <v>23.08</v>
      </c>
      <c r="S148" s="331">
        <f>ROUND(K146,2)*R148</f>
        <v>5849.8567999999996</v>
      </c>
    </row>
    <row r="149" spans="1:19" x14ac:dyDescent="0.25">
      <c r="A149" s="2009"/>
      <c r="B149" s="2009"/>
      <c r="C149" s="2009"/>
      <c r="D149" s="2009"/>
      <c r="E149" s="2009"/>
      <c r="F149" s="2009"/>
      <c r="G149" s="2009"/>
      <c r="H149" s="2009"/>
      <c r="I149" s="2009"/>
      <c r="J149" s="2009"/>
      <c r="K149" s="2009"/>
      <c r="L149" s="2009"/>
      <c r="M149" s="2009"/>
      <c r="N149" s="2009"/>
      <c r="O149" s="2009"/>
      <c r="P149" s="325" t="s">
        <v>38</v>
      </c>
      <c r="Q149" s="325" t="s">
        <v>39</v>
      </c>
      <c r="R149" s="332">
        <v>23.08</v>
      </c>
      <c r="S149" s="333">
        <f>ROUND(K146,2)*R149</f>
        <v>5849.8567999999996</v>
      </c>
    </row>
    <row r="150" spans="1:19" x14ac:dyDescent="0.25">
      <c r="A150" s="2009"/>
      <c r="B150" s="2009"/>
      <c r="C150" s="2009"/>
      <c r="D150" s="2009"/>
      <c r="E150" s="2009"/>
      <c r="F150" s="2009"/>
      <c r="G150" s="2009"/>
      <c r="H150" s="2009"/>
      <c r="I150" s="2009"/>
      <c r="J150" s="2009"/>
      <c r="K150" s="2009"/>
      <c r="L150" s="2009"/>
      <c r="M150" s="2009"/>
      <c r="N150" s="2009"/>
      <c r="O150" s="2009"/>
      <c r="P150" s="325" t="s">
        <v>40</v>
      </c>
      <c r="Q150" s="325" t="s">
        <v>41</v>
      </c>
      <c r="R150" s="334">
        <v>23.08</v>
      </c>
      <c r="S150" s="335">
        <f>ROUND(K146,2)*R150</f>
        <v>5849.8567999999996</v>
      </c>
    </row>
    <row r="151" spans="1:19" x14ac:dyDescent="0.25">
      <c r="A151" s="2212" t="s">
        <v>23</v>
      </c>
      <c r="B151" s="2212" t="s">
        <v>123</v>
      </c>
      <c r="C151" s="2212" t="s">
        <v>67</v>
      </c>
      <c r="D151" s="2212" t="s">
        <v>124</v>
      </c>
      <c r="E151" s="2212" t="s">
        <v>125</v>
      </c>
      <c r="F151" s="2213">
        <f>R151+R152+R153+R154+R155</f>
        <v>25.6</v>
      </c>
      <c r="G151" s="2212" t="s">
        <v>46</v>
      </c>
      <c r="H151" s="2214">
        <v>898.12</v>
      </c>
      <c r="I151" s="2215">
        <v>898.12</v>
      </c>
      <c r="J151" s="2216">
        <v>0.2034</v>
      </c>
      <c r="K151" s="2217">
        <f>ROUND(I151,2)+(ROUND(I151,2)*J151)</f>
        <v>1080.7976080000001</v>
      </c>
      <c r="L151" s="2218">
        <f>ROUND(S151,2)+ROUND(S152,2)+ROUND(S153,2)+ROUND(S154,2)+ROUND(S155,2)</f>
        <v>27668.5</v>
      </c>
      <c r="M151" s="2212"/>
      <c r="N151" s="2212" t="s">
        <v>36</v>
      </c>
      <c r="O151" s="2212" t="s">
        <v>98</v>
      </c>
      <c r="P151" s="336" t="s">
        <v>20</v>
      </c>
      <c r="Q151" s="336" t="s">
        <v>29</v>
      </c>
      <c r="R151" s="337">
        <v>5.12</v>
      </c>
      <c r="S151" s="338">
        <f>ROUND(K151,2)*R151</f>
        <v>5533.6959999999999</v>
      </c>
    </row>
    <row r="152" spans="1:19" x14ac:dyDescent="0.25">
      <c r="A152" s="2009"/>
      <c r="B152" s="2009"/>
      <c r="C152" s="2009"/>
      <c r="D152" s="2009"/>
      <c r="E152" s="2009"/>
      <c r="F152" s="2009"/>
      <c r="G152" s="2009"/>
      <c r="H152" s="2009"/>
      <c r="I152" s="2009"/>
      <c r="J152" s="2009"/>
      <c r="K152" s="2009"/>
      <c r="L152" s="2009"/>
      <c r="M152" s="2009"/>
      <c r="N152" s="2009"/>
      <c r="O152" s="2009"/>
      <c r="P152" s="336" t="s">
        <v>34</v>
      </c>
      <c r="Q152" s="336" t="s">
        <v>35</v>
      </c>
      <c r="R152" s="339">
        <v>5.12</v>
      </c>
      <c r="S152" s="340">
        <f>ROUND(K151,2)*R152</f>
        <v>5533.6959999999999</v>
      </c>
    </row>
    <row r="153" spans="1:19" x14ac:dyDescent="0.25">
      <c r="A153" s="2009"/>
      <c r="B153" s="2009"/>
      <c r="C153" s="2009"/>
      <c r="D153" s="2009"/>
      <c r="E153" s="2009"/>
      <c r="F153" s="2009"/>
      <c r="G153" s="2009"/>
      <c r="H153" s="2009"/>
      <c r="I153" s="2009"/>
      <c r="J153" s="2009"/>
      <c r="K153" s="2009"/>
      <c r="L153" s="2009"/>
      <c r="M153" s="2009"/>
      <c r="N153" s="2009"/>
      <c r="O153" s="2009"/>
      <c r="P153" s="336" t="s">
        <v>36</v>
      </c>
      <c r="Q153" s="336" t="s">
        <v>37</v>
      </c>
      <c r="R153" s="341">
        <v>5.12</v>
      </c>
      <c r="S153" s="342">
        <f>ROUND(K151,2)*R153</f>
        <v>5533.6959999999999</v>
      </c>
    </row>
    <row r="154" spans="1:19" x14ac:dyDescent="0.25">
      <c r="A154" s="2009"/>
      <c r="B154" s="2009"/>
      <c r="C154" s="2009"/>
      <c r="D154" s="2009"/>
      <c r="E154" s="2009"/>
      <c r="F154" s="2009"/>
      <c r="G154" s="2009"/>
      <c r="H154" s="2009"/>
      <c r="I154" s="2009"/>
      <c r="J154" s="2009"/>
      <c r="K154" s="2009"/>
      <c r="L154" s="2009"/>
      <c r="M154" s="2009"/>
      <c r="N154" s="2009"/>
      <c r="O154" s="2009"/>
      <c r="P154" s="336" t="s">
        <v>38</v>
      </c>
      <c r="Q154" s="336" t="s">
        <v>39</v>
      </c>
      <c r="R154" s="343">
        <v>5.12</v>
      </c>
      <c r="S154" s="344">
        <f>ROUND(K151,2)*R154</f>
        <v>5533.6959999999999</v>
      </c>
    </row>
    <row r="155" spans="1:19" x14ac:dyDescent="0.25">
      <c r="A155" s="2009"/>
      <c r="B155" s="2009"/>
      <c r="C155" s="2009"/>
      <c r="D155" s="2009"/>
      <c r="E155" s="2009"/>
      <c r="F155" s="2009"/>
      <c r="G155" s="2009"/>
      <c r="H155" s="2009"/>
      <c r="I155" s="2009"/>
      <c r="J155" s="2009"/>
      <c r="K155" s="2009"/>
      <c r="L155" s="2009"/>
      <c r="M155" s="2009"/>
      <c r="N155" s="2009"/>
      <c r="O155" s="2009"/>
      <c r="P155" s="336" t="s">
        <v>40</v>
      </c>
      <c r="Q155" s="336" t="s">
        <v>41</v>
      </c>
      <c r="R155" s="345">
        <v>5.12</v>
      </c>
      <c r="S155" s="346">
        <f>ROUND(K151,2)*R155</f>
        <v>5533.6959999999999</v>
      </c>
    </row>
    <row r="156" spans="1:19" x14ac:dyDescent="0.25">
      <c r="A156" s="2219" t="s">
        <v>23</v>
      </c>
      <c r="B156" s="2219" t="s">
        <v>126</v>
      </c>
      <c r="C156" s="2219" t="s">
        <v>67</v>
      </c>
      <c r="D156" s="2219" t="s">
        <v>127</v>
      </c>
      <c r="E156" s="2219" t="s">
        <v>128</v>
      </c>
      <c r="F156" s="2220">
        <f>R156+R157+R158+R159+R160</f>
        <v>35.6</v>
      </c>
      <c r="G156" s="2219" t="s">
        <v>46</v>
      </c>
      <c r="H156" s="2221">
        <v>917.44</v>
      </c>
      <c r="I156" s="2222">
        <v>917.44</v>
      </c>
      <c r="J156" s="2223">
        <v>0.2034</v>
      </c>
      <c r="K156" s="2224">
        <f>ROUND(I156,2)+(ROUND(I156,2)*J156)</f>
        <v>1104.0472960000002</v>
      </c>
      <c r="L156" s="2225">
        <f>ROUND(S156,2)+ROUND(S157,2)+ROUND(S158,2)+ROUND(S159,2)+ROUND(S160,2)</f>
        <v>39304.199999999997</v>
      </c>
      <c r="M156" s="2219"/>
      <c r="N156" s="2219" t="s">
        <v>36</v>
      </c>
      <c r="O156" s="2219" t="s">
        <v>98</v>
      </c>
      <c r="P156" s="347" t="s">
        <v>20</v>
      </c>
      <c r="Q156" s="347" t="s">
        <v>29</v>
      </c>
      <c r="R156" s="348">
        <v>7.12</v>
      </c>
      <c r="S156" s="349">
        <f>ROUND(K156,2)*R156</f>
        <v>7860.8360000000002</v>
      </c>
    </row>
    <row r="157" spans="1:19" x14ac:dyDescent="0.25">
      <c r="A157" s="2009"/>
      <c r="B157" s="2009"/>
      <c r="C157" s="2009"/>
      <c r="D157" s="2009"/>
      <c r="E157" s="2009"/>
      <c r="F157" s="2009"/>
      <c r="G157" s="2009"/>
      <c r="H157" s="2009"/>
      <c r="I157" s="2009"/>
      <c r="J157" s="2009"/>
      <c r="K157" s="2009"/>
      <c r="L157" s="2009"/>
      <c r="M157" s="2009"/>
      <c r="N157" s="2009"/>
      <c r="O157" s="2009"/>
      <c r="P157" s="347" t="s">
        <v>34</v>
      </c>
      <c r="Q157" s="347" t="s">
        <v>35</v>
      </c>
      <c r="R157" s="350">
        <v>7.12</v>
      </c>
      <c r="S157" s="351">
        <f>ROUND(K156,2)*R157</f>
        <v>7860.8360000000002</v>
      </c>
    </row>
    <row r="158" spans="1:19" x14ac:dyDescent="0.25">
      <c r="A158" s="2009"/>
      <c r="B158" s="2009"/>
      <c r="C158" s="2009"/>
      <c r="D158" s="2009"/>
      <c r="E158" s="2009"/>
      <c r="F158" s="2009"/>
      <c r="G158" s="2009"/>
      <c r="H158" s="2009"/>
      <c r="I158" s="2009"/>
      <c r="J158" s="2009"/>
      <c r="K158" s="2009"/>
      <c r="L158" s="2009"/>
      <c r="M158" s="2009"/>
      <c r="N158" s="2009"/>
      <c r="O158" s="2009"/>
      <c r="P158" s="347" t="s">
        <v>36</v>
      </c>
      <c r="Q158" s="347" t="s">
        <v>37</v>
      </c>
      <c r="R158" s="352">
        <v>7.12</v>
      </c>
      <c r="S158" s="353">
        <f>ROUND(K156,2)*R158</f>
        <v>7860.8360000000002</v>
      </c>
    </row>
    <row r="159" spans="1:19" x14ac:dyDescent="0.25">
      <c r="A159" s="2009"/>
      <c r="B159" s="2009"/>
      <c r="C159" s="2009"/>
      <c r="D159" s="2009"/>
      <c r="E159" s="2009"/>
      <c r="F159" s="2009"/>
      <c r="G159" s="2009"/>
      <c r="H159" s="2009"/>
      <c r="I159" s="2009"/>
      <c r="J159" s="2009"/>
      <c r="K159" s="2009"/>
      <c r="L159" s="2009"/>
      <c r="M159" s="2009"/>
      <c r="N159" s="2009"/>
      <c r="O159" s="2009"/>
      <c r="P159" s="347" t="s">
        <v>38</v>
      </c>
      <c r="Q159" s="347" t="s">
        <v>39</v>
      </c>
      <c r="R159" s="354">
        <v>7.12</v>
      </c>
      <c r="S159" s="355">
        <f>ROUND(K156,2)*R159</f>
        <v>7860.8360000000002</v>
      </c>
    </row>
    <row r="160" spans="1:19" x14ac:dyDescent="0.25">
      <c r="A160" s="2009"/>
      <c r="B160" s="2009"/>
      <c r="C160" s="2009"/>
      <c r="D160" s="2009"/>
      <c r="E160" s="2009"/>
      <c r="F160" s="2009"/>
      <c r="G160" s="2009"/>
      <c r="H160" s="2009"/>
      <c r="I160" s="2009"/>
      <c r="J160" s="2009"/>
      <c r="K160" s="2009"/>
      <c r="L160" s="2009"/>
      <c r="M160" s="2009"/>
      <c r="N160" s="2009"/>
      <c r="O160" s="2009"/>
      <c r="P160" s="347" t="s">
        <v>40</v>
      </c>
      <c r="Q160" s="347" t="s">
        <v>41</v>
      </c>
      <c r="R160" s="356">
        <v>7.12</v>
      </c>
      <c r="S160" s="357">
        <f>ROUND(K156,2)*R160</f>
        <v>7860.8360000000002</v>
      </c>
    </row>
    <row r="161" spans="1:19" x14ac:dyDescent="0.25">
      <c r="A161" s="358" t="s">
        <v>19</v>
      </c>
      <c r="B161" s="358" t="s">
        <v>38</v>
      </c>
      <c r="C161" s="358" t="s">
        <v>21</v>
      </c>
      <c r="D161" s="358" t="s">
        <v>21</v>
      </c>
      <c r="E161" s="358" t="s">
        <v>129</v>
      </c>
      <c r="F161" s="358" t="s">
        <v>21</v>
      </c>
      <c r="G161" s="358" t="s">
        <v>21</v>
      </c>
      <c r="H161" s="358" t="s">
        <v>21</v>
      </c>
      <c r="I161" s="358" t="s">
        <v>21</v>
      </c>
      <c r="J161" s="358" t="s">
        <v>21</v>
      </c>
      <c r="K161" s="358" t="s">
        <v>21</v>
      </c>
      <c r="L161" s="359">
        <f>ROUND(L162,2)+ROUND(L167,2)+ROUND(L172,2)</f>
        <v>225646.74999999997</v>
      </c>
      <c r="M161" s="358" t="s">
        <v>21</v>
      </c>
      <c r="N161" s="358" t="s">
        <v>21</v>
      </c>
      <c r="O161" s="358" t="s">
        <v>21</v>
      </c>
      <c r="P161" s="358" t="s">
        <v>21</v>
      </c>
      <c r="Q161" s="358" t="s">
        <v>21</v>
      </c>
      <c r="R161" s="358" t="s">
        <v>21</v>
      </c>
      <c r="S161" s="358" t="s">
        <v>21</v>
      </c>
    </row>
    <row r="162" spans="1:19" x14ac:dyDescent="0.25">
      <c r="A162" s="2226" t="s">
        <v>23</v>
      </c>
      <c r="B162" s="2226" t="s">
        <v>130</v>
      </c>
      <c r="C162" s="2226" t="s">
        <v>25</v>
      </c>
      <c r="D162" s="2226" t="s">
        <v>131</v>
      </c>
      <c r="E162" s="2226" t="s">
        <v>132</v>
      </c>
      <c r="F162" s="2227">
        <f>R162+R163+R164+R165+R166</f>
        <v>1730</v>
      </c>
      <c r="G162" s="2226" t="s">
        <v>28</v>
      </c>
      <c r="H162" s="2228">
        <v>93.8</v>
      </c>
      <c r="I162" s="2229">
        <v>93.8</v>
      </c>
      <c r="J162" s="2230">
        <v>0.2034</v>
      </c>
      <c r="K162" s="2231">
        <f>ROUND(I162,2)+(ROUND(I162,2)*J162)</f>
        <v>112.87891999999999</v>
      </c>
      <c r="L162" s="2232">
        <f>ROUND(S162,2)+ROUND(S163,2)+ROUND(S164,2)+ROUND(S165,2)+ROUND(S166,2)</f>
        <v>195282.40000000002</v>
      </c>
      <c r="M162" s="2226"/>
      <c r="N162" s="2226" t="s">
        <v>38</v>
      </c>
      <c r="O162" s="2226" t="s">
        <v>129</v>
      </c>
      <c r="P162" s="360" t="s">
        <v>20</v>
      </c>
      <c r="Q162" s="360" t="s">
        <v>29</v>
      </c>
      <c r="R162" s="361">
        <v>346</v>
      </c>
      <c r="S162" s="362">
        <f>ROUND(K162,2)*R162</f>
        <v>39056.479999999996</v>
      </c>
    </row>
    <row r="163" spans="1:19" x14ac:dyDescent="0.25">
      <c r="A163" s="2009"/>
      <c r="B163" s="2009"/>
      <c r="C163" s="2009"/>
      <c r="D163" s="2009"/>
      <c r="E163" s="2009"/>
      <c r="F163" s="2009"/>
      <c r="G163" s="2009"/>
      <c r="H163" s="2009"/>
      <c r="I163" s="2009"/>
      <c r="J163" s="2009"/>
      <c r="K163" s="2009"/>
      <c r="L163" s="2009"/>
      <c r="M163" s="2009"/>
      <c r="N163" s="2009"/>
      <c r="O163" s="2009"/>
      <c r="P163" s="360" t="s">
        <v>34</v>
      </c>
      <c r="Q163" s="360" t="s">
        <v>35</v>
      </c>
      <c r="R163" s="363">
        <v>346</v>
      </c>
      <c r="S163" s="364">
        <f>ROUND(K162,2)*R163</f>
        <v>39056.479999999996</v>
      </c>
    </row>
    <row r="164" spans="1:19" x14ac:dyDescent="0.25">
      <c r="A164" s="2009"/>
      <c r="B164" s="2009"/>
      <c r="C164" s="2009"/>
      <c r="D164" s="2009"/>
      <c r="E164" s="2009"/>
      <c r="F164" s="2009"/>
      <c r="G164" s="2009"/>
      <c r="H164" s="2009"/>
      <c r="I164" s="2009"/>
      <c r="J164" s="2009"/>
      <c r="K164" s="2009"/>
      <c r="L164" s="2009"/>
      <c r="M164" s="2009"/>
      <c r="N164" s="2009"/>
      <c r="O164" s="2009"/>
      <c r="P164" s="360" t="s">
        <v>36</v>
      </c>
      <c r="Q164" s="360" t="s">
        <v>37</v>
      </c>
      <c r="R164" s="365">
        <v>346</v>
      </c>
      <c r="S164" s="366">
        <f>ROUND(K162,2)*R164</f>
        <v>39056.479999999996</v>
      </c>
    </row>
    <row r="165" spans="1:19" x14ac:dyDescent="0.25">
      <c r="A165" s="2009"/>
      <c r="B165" s="2009"/>
      <c r="C165" s="2009"/>
      <c r="D165" s="2009"/>
      <c r="E165" s="2009"/>
      <c r="F165" s="2009"/>
      <c r="G165" s="2009"/>
      <c r="H165" s="2009"/>
      <c r="I165" s="2009"/>
      <c r="J165" s="2009"/>
      <c r="K165" s="2009"/>
      <c r="L165" s="2009"/>
      <c r="M165" s="2009"/>
      <c r="N165" s="2009"/>
      <c r="O165" s="2009"/>
      <c r="P165" s="360" t="s">
        <v>38</v>
      </c>
      <c r="Q165" s="360" t="s">
        <v>39</v>
      </c>
      <c r="R165" s="367">
        <v>346</v>
      </c>
      <c r="S165" s="368">
        <f>ROUND(K162,2)*R165</f>
        <v>39056.479999999996</v>
      </c>
    </row>
    <row r="166" spans="1:19" x14ac:dyDescent="0.25">
      <c r="A166" s="2009"/>
      <c r="B166" s="2009"/>
      <c r="C166" s="2009"/>
      <c r="D166" s="2009"/>
      <c r="E166" s="2009"/>
      <c r="F166" s="2009"/>
      <c r="G166" s="2009"/>
      <c r="H166" s="2009"/>
      <c r="I166" s="2009"/>
      <c r="J166" s="2009"/>
      <c r="K166" s="2009"/>
      <c r="L166" s="2009"/>
      <c r="M166" s="2009"/>
      <c r="N166" s="2009"/>
      <c r="O166" s="2009"/>
      <c r="P166" s="360" t="s">
        <v>40</v>
      </c>
      <c r="Q166" s="360" t="s">
        <v>41</v>
      </c>
      <c r="R166" s="369">
        <v>346</v>
      </c>
      <c r="S166" s="370">
        <f>ROUND(K162,2)*R166</f>
        <v>39056.479999999996</v>
      </c>
    </row>
    <row r="167" spans="1:19" x14ac:dyDescent="0.25">
      <c r="A167" s="2233" t="s">
        <v>23</v>
      </c>
      <c r="B167" s="2233" t="s">
        <v>133</v>
      </c>
      <c r="C167" s="2233" t="s">
        <v>25</v>
      </c>
      <c r="D167" s="2233" t="s">
        <v>134</v>
      </c>
      <c r="E167" s="2233" t="s">
        <v>135</v>
      </c>
      <c r="F167" s="2234">
        <f>R167+R168+R169+R170+R171</f>
        <v>324</v>
      </c>
      <c r="G167" s="2233" t="s">
        <v>33</v>
      </c>
      <c r="H167" s="2235">
        <v>53.78</v>
      </c>
      <c r="I167" s="2236">
        <v>53.78</v>
      </c>
      <c r="J167" s="2237">
        <v>0.2034</v>
      </c>
      <c r="K167" s="2238">
        <f>ROUND(I167,2)+(ROUND(I167,2)*J167)</f>
        <v>64.718851999999998</v>
      </c>
      <c r="L167" s="2239">
        <f>ROUND(S167,2)+ROUND(S168,2)+ROUND(S169,2)+ROUND(S170,2)+ROUND(S171,2)</f>
        <v>20969.3</v>
      </c>
      <c r="M167" s="2233"/>
      <c r="N167" s="2233" t="s">
        <v>38</v>
      </c>
      <c r="O167" s="2233" t="s">
        <v>129</v>
      </c>
      <c r="P167" s="371" t="s">
        <v>20</v>
      </c>
      <c r="Q167" s="371" t="s">
        <v>29</v>
      </c>
      <c r="R167" s="372">
        <v>64.8</v>
      </c>
      <c r="S167" s="373">
        <f>ROUND(K167,2)*R167</f>
        <v>4193.8559999999998</v>
      </c>
    </row>
    <row r="168" spans="1:19" x14ac:dyDescent="0.25">
      <c r="A168" s="2009"/>
      <c r="B168" s="2009"/>
      <c r="C168" s="2009"/>
      <c r="D168" s="2009"/>
      <c r="E168" s="2009"/>
      <c r="F168" s="2009"/>
      <c r="G168" s="2009"/>
      <c r="H168" s="2009"/>
      <c r="I168" s="2009"/>
      <c r="J168" s="2009"/>
      <c r="K168" s="2009"/>
      <c r="L168" s="2009"/>
      <c r="M168" s="2009"/>
      <c r="N168" s="2009"/>
      <c r="O168" s="2009"/>
      <c r="P168" s="371" t="s">
        <v>34</v>
      </c>
      <c r="Q168" s="371" t="s">
        <v>35</v>
      </c>
      <c r="R168" s="374">
        <v>64.8</v>
      </c>
      <c r="S168" s="375">
        <f>ROUND(K167,2)*R168</f>
        <v>4193.8559999999998</v>
      </c>
    </row>
    <row r="169" spans="1:19" x14ac:dyDescent="0.25">
      <c r="A169" s="2009"/>
      <c r="B169" s="2009"/>
      <c r="C169" s="2009"/>
      <c r="D169" s="2009"/>
      <c r="E169" s="2009"/>
      <c r="F169" s="2009"/>
      <c r="G169" s="2009"/>
      <c r="H169" s="2009"/>
      <c r="I169" s="2009"/>
      <c r="J169" s="2009"/>
      <c r="K169" s="2009"/>
      <c r="L169" s="2009"/>
      <c r="M169" s="2009"/>
      <c r="N169" s="2009"/>
      <c r="O169" s="2009"/>
      <c r="P169" s="371" t="s">
        <v>36</v>
      </c>
      <c r="Q169" s="371" t="s">
        <v>37</v>
      </c>
      <c r="R169" s="376">
        <v>64.8</v>
      </c>
      <c r="S169" s="377">
        <f>ROUND(K167,2)*R169</f>
        <v>4193.8559999999998</v>
      </c>
    </row>
    <row r="170" spans="1:19" x14ac:dyDescent="0.25">
      <c r="A170" s="2009"/>
      <c r="B170" s="2009"/>
      <c r="C170" s="2009"/>
      <c r="D170" s="2009"/>
      <c r="E170" s="2009"/>
      <c r="F170" s="2009"/>
      <c r="G170" s="2009"/>
      <c r="H170" s="2009"/>
      <c r="I170" s="2009"/>
      <c r="J170" s="2009"/>
      <c r="K170" s="2009"/>
      <c r="L170" s="2009"/>
      <c r="M170" s="2009"/>
      <c r="N170" s="2009"/>
      <c r="O170" s="2009"/>
      <c r="P170" s="371" t="s">
        <v>38</v>
      </c>
      <c r="Q170" s="371" t="s">
        <v>39</v>
      </c>
      <c r="R170" s="378">
        <v>64.8</v>
      </c>
      <c r="S170" s="379">
        <f>ROUND(K167,2)*R170</f>
        <v>4193.8559999999998</v>
      </c>
    </row>
    <row r="171" spans="1:19" x14ac:dyDescent="0.25">
      <c r="A171" s="2009"/>
      <c r="B171" s="2009"/>
      <c r="C171" s="2009"/>
      <c r="D171" s="2009"/>
      <c r="E171" s="2009"/>
      <c r="F171" s="2009"/>
      <c r="G171" s="2009"/>
      <c r="H171" s="2009"/>
      <c r="I171" s="2009"/>
      <c r="J171" s="2009"/>
      <c r="K171" s="2009"/>
      <c r="L171" s="2009"/>
      <c r="M171" s="2009"/>
      <c r="N171" s="2009"/>
      <c r="O171" s="2009"/>
      <c r="P171" s="371" t="s">
        <v>40</v>
      </c>
      <c r="Q171" s="371" t="s">
        <v>41</v>
      </c>
      <c r="R171" s="380">
        <v>64.8</v>
      </c>
      <c r="S171" s="381">
        <f>ROUND(K167,2)*R171</f>
        <v>4193.8559999999998</v>
      </c>
    </row>
    <row r="172" spans="1:19" x14ac:dyDescent="0.25">
      <c r="A172" s="2240" t="s">
        <v>23</v>
      </c>
      <c r="B172" s="2240" t="s">
        <v>136</v>
      </c>
      <c r="C172" s="2240" t="s">
        <v>25</v>
      </c>
      <c r="D172" s="2240" t="s">
        <v>137</v>
      </c>
      <c r="E172" s="2240" t="s">
        <v>138</v>
      </c>
      <c r="F172" s="2241">
        <f>R172+R173+R174+R175+R176</f>
        <v>184</v>
      </c>
      <c r="G172" s="2240" t="s">
        <v>33</v>
      </c>
      <c r="H172" s="2242">
        <v>42.43</v>
      </c>
      <c r="I172" s="2243">
        <v>42.43</v>
      </c>
      <c r="J172" s="2244">
        <v>0.2034</v>
      </c>
      <c r="K172" s="2245">
        <f>ROUND(I172,2)+(ROUND(I172,2)*J172)</f>
        <v>51.060262000000002</v>
      </c>
      <c r="L172" s="2246">
        <f>ROUND(S172,2)+ROUND(S173,2)+ROUND(S174,2)+ROUND(S175,2)+ROUND(S176,2)</f>
        <v>9395.0499999999993</v>
      </c>
      <c r="M172" s="2240"/>
      <c r="N172" s="2240" t="s">
        <v>38</v>
      </c>
      <c r="O172" s="2240" t="s">
        <v>129</v>
      </c>
      <c r="P172" s="382" t="s">
        <v>20</v>
      </c>
      <c r="Q172" s="382" t="s">
        <v>29</v>
      </c>
      <c r="R172" s="383">
        <v>36.799999999999997</v>
      </c>
      <c r="S172" s="384">
        <f>ROUND(K172,2)*R172</f>
        <v>1879.008</v>
      </c>
    </row>
    <row r="173" spans="1:19" x14ac:dyDescent="0.25">
      <c r="A173" s="2009"/>
      <c r="B173" s="2009"/>
      <c r="C173" s="2009"/>
      <c r="D173" s="2009"/>
      <c r="E173" s="2009"/>
      <c r="F173" s="2009"/>
      <c r="G173" s="2009"/>
      <c r="H173" s="2009"/>
      <c r="I173" s="2009"/>
      <c r="J173" s="2009"/>
      <c r="K173" s="2009"/>
      <c r="L173" s="2009"/>
      <c r="M173" s="2009"/>
      <c r="N173" s="2009"/>
      <c r="O173" s="2009"/>
      <c r="P173" s="382" t="s">
        <v>34</v>
      </c>
      <c r="Q173" s="382" t="s">
        <v>35</v>
      </c>
      <c r="R173" s="385">
        <v>36.799999999999997</v>
      </c>
      <c r="S173" s="386">
        <f>ROUND(K172,2)*R173</f>
        <v>1879.008</v>
      </c>
    </row>
    <row r="174" spans="1:19" x14ac:dyDescent="0.25">
      <c r="A174" s="2009"/>
      <c r="B174" s="2009"/>
      <c r="C174" s="2009"/>
      <c r="D174" s="2009"/>
      <c r="E174" s="2009"/>
      <c r="F174" s="2009"/>
      <c r="G174" s="2009"/>
      <c r="H174" s="2009"/>
      <c r="I174" s="2009"/>
      <c r="J174" s="2009"/>
      <c r="K174" s="2009"/>
      <c r="L174" s="2009"/>
      <c r="M174" s="2009"/>
      <c r="N174" s="2009"/>
      <c r="O174" s="2009"/>
      <c r="P174" s="382" t="s">
        <v>36</v>
      </c>
      <c r="Q174" s="382" t="s">
        <v>37</v>
      </c>
      <c r="R174" s="387">
        <v>36.799999999999997</v>
      </c>
      <c r="S174" s="388">
        <f>ROUND(K172,2)*R174</f>
        <v>1879.008</v>
      </c>
    </row>
    <row r="175" spans="1:19" x14ac:dyDescent="0.25">
      <c r="A175" s="2009"/>
      <c r="B175" s="2009"/>
      <c r="C175" s="2009"/>
      <c r="D175" s="2009"/>
      <c r="E175" s="2009"/>
      <c r="F175" s="2009"/>
      <c r="G175" s="2009"/>
      <c r="H175" s="2009"/>
      <c r="I175" s="2009"/>
      <c r="J175" s="2009"/>
      <c r="K175" s="2009"/>
      <c r="L175" s="2009"/>
      <c r="M175" s="2009"/>
      <c r="N175" s="2009"/>
      <c r="O175" s="2009"/>
      <c r="P175" s="382" t="s">
        <v>38</v>
      </c>
      <c r="Q175" s="382" t="s">
        <v>39</v>
      </c>
      <c r="R175" s="389">
        <v>36.799999999999997</v>
      </c>
      <c r="S175" s="390">
        <f>ROUND(K172,2)*R175</f>
        <v>1879.008</v>
      </c>
    </row>
    <row r="176" spans="1:19" x14ac:dyDescent="0.25">
      <c r="A176" s="2009"/>
      <c r="B176" s="2009"/>
      <c r="C176" s="2009"/>
      <c r="D176" s="2009"/>
      <c r="E176" s="2009"/>
      <c r="F176" s="2009"/>
      <c r="G176" s="2009"/>
      <c r="H176" s="2009"/>
      <c r="I176" s="2009"/>
      <c r="J176" s="2009"/>
      <c r="K176" s="2009"/>
      <c r="L176" s="2009"/>
      <c r="M176" s="2009"/>
      <c r="N176" s="2009"/>
      <c r="O176" s="2009"/>
      <c r="P176" s="382" t="s">
        <v>40</v>
      </c>
      <c r="Q176" s="382" t="s">
        <v>41</v>
      </c>
      <c r="R176" s="391">
        <v>36.799999999999997</v>
      </c>
      <c r="S176" s="392">
        <f>ROUND(K172,2)*R176</f>
        <v>1879.008</v>
      </c>
    </row>
    <row r="177" spans="1:19" x14ac:dyDescent="0.25">
      <c r="A177" s="393" t="s">
        <v>19</v>
      </c>
      <c r="B177" s="393" t="s">
        <v>40</v>
      </c>
      <c r="C177" s="393" t="s">
        <v>21</v>
      </c>
      <c r="D177" s="393" t="s">
        <v>21</v>
      </c>
      <c r="E177" s="393" t="s">
        <v>139</v>
      </c>
      <c r="F177" s="393" t="s">
        <v>21</v>
      </c>
      <c r="G177" s="393" t="s">
        <v>21</v>
      </c>
      <c r="H177" s="393" t="s">
        <v>21</v>
      </c>
      <c r="I177" s="393" t="s">
        <v>21</v>
      </c>
      <c r="J177" s="393" t="s">
        <v>21</v>
      </c>
      <c r="K177" s="393" t="s">
        <v>21</v>
      </c>
      <c r="L177" s="394">
        <f>ROUND(L178,2)+ROUND(L183,2)+ROUND(L188,2)+ROUND(L193,2)+ROUND(L198,2)</f>
        <v>252416.05</v>
      </c>
      <c r="M177" s="393" t="s">
        <v>21</v>
      </c>
      <c r="N177" s="393" t="s">
        <v>21</v>
      </c>
      <c r="O177" s="393" t="s">
        <v>21</v>
      </c>
      <c r="P177" s="393" t="s">
        <v>21</v>
      </c>
      <c r="Q177" s="393" t="s">
        <v>21</v>
      </c>
      <c r="R177" s="393" t="s">
        <v>21</v>
      </c>
      <c r="S177" s="393" t="s">
        <v>21</v>
      </c>
    </row>
    <row r="178" spans="1:19" x14ac:dyDescent="0.25">
      <c r="A178" s="2247" t="s">
        <v>23</v>
      </c>
      <c r="B178" s="2247" t="s">
        <v>140</v>
      </c>
      <c r="C178" s="2247" t="s">
        <v>25</v>
      </c>
      <c r="D178" s="2247" t="s">
        <v>141</v>
      </c>
      <c r="E178" s="2247" t="s">
        <v>142</v>
      </c>
      <c r="F178" s="2248">
        <f>R178+R179+R180+R181+R182</f>
        <v>67.2</v>
      </c>
      <c r="G178" s="2247" t="s">
        <v>28</v>
      </c>
      <c r="H178" s="2249">
        <v>1113.69</v>
      </c>
      <c r="I178" s="2250">
        <v>1113.69</v>
      </c>
      <c r="J178" s="2251">
        <v>0.2034</v>
      </c>
      <c r="K178" s="2252">
        <f>ROUND(I178,2)+(ROUND(I178,2)*J178)</f>
        <v>1340.2145460000002</v>
      </c>
      <c r="L178" s="2253">
        <f>ROUND(S178,2)+ROUND(S179,2)+ROUND(S180,2)+ROUND(S181,2)+ROUND(S182,2)</f>
        <v>90062.099999999991</v>
      </c>
      <c r="M178" s="2247"/>
      <c r="N178" s="2247" t="s">
        <v>40</v>
      </c>
      <c r="O178" s="2247" t="s">
        <v>139</v>
      </c>
      <c r="P178" s="395" t="s">
        <v>20</v>
      </c>
      <c r="Q178" s="395" t="s">
        <v>29</v>
      </c>
      <c r="R178" s="396">
        <v>13.44</v>
      </c>
      <c r="S178" s="397">
        <f>ROUND(K178,2)*R178</f>
        <v>18012.422399999999</v>
      </c>
    </row>
    <row r="179" spans="1:19" x14ac:dyDescent="0.25">
      <c r="A179" s="2009"/>
      <c r="B179" s="2009"/>
      <c r="C179" s="2009"/>
      <c r="D179" s="2009"/>
      <c r="E179" s="2009"/>
      <c r="F179" s="2009"/>
      <c r="G179" s="2009"/>
      <c r="H179" s="2009"/>
      <c r="I179" s="2009"/>
      <c r="J179" s="2009"/>
      <c r="K179" s="2009"/>
      <c r="L179" s="2009"/>
      <c r="M179" s="2009"/>
      <c r="N179" s="2009"/>
      <c r="O179" s="2009"/>
      <c r="P179" s="395" t="s">
        <v>34</v>
      </c>
      <c r="Q179" s="395" t="s">
        <v>35</v>
      </c>
      <c r="R179" s="398">
        <v>13.44</v>
      </c>
      <c r="S179" s="399">
        <f>ROUND(K178,2)*R179</f>
        <v>18012.422399999999</v>
      </c>
    </row>
    <row r="180" spans="1:19" x14ac:dyDescent="0.25">
      <c r="A180" s="2009"/>
      <c r="B180" s="2009"/>
      <c r="C180" s="2009"/>
      <c r="D180" s="2009"/>
      <c r="E180" s="2009"/>
      <c r="F180" s="2009"/>
      <c r="G180" s="2009"/>
      <c r="H180" s="2009"/>
      <c r="I180" s="2009"/>
      <c r="J180" s="2009"/>
      <c r="K180" s="2009"/>
      <c r="L180" s="2009"/>
      <c r="M180" s="2009"/>
      <c r="N180" s="2009"/>
      <c r="O180" s="2009"/>
      <c r="P180" s="395" t="s">
        <v>36</v>
      </c>
      <c r="Q180" s="395" t="s">
        <v>37</v>
      </c>
      <c r="R180" s="400">
        <v>13.44</v>
      </c>
      <c r="S180" s="401">
        <f>ROUND(K178,2)*R180</f>
        <v>18012.422399999999</v>
      </c>
    </row>
    <row r="181" spans="1:19" x14ac:dyDescent="0.25">
      <c r="A181" s="2009"/>
      <c r="B181" s="2009"/>
      <c r="C181" s="2009"/>
      <c r="D181" s="2009"/>
      <c r="E181" s="2009"/>
      <c r="F181" s="2009"/>
      <c r="G181" s="2009"/>
      <c r="H181" s="2009"/>
      <c r="I181" s="2009"/>
      <c r="J181" s="2009"/>
      <c r="K181" s="2009"/>
      <c r="L181" s="2009"/>
      <c r="M181" s="2009"/>
      <c r="N181" s="2009"/>
      <c r="O181" s="2009"/>
      <c r="P181" s="395" t="s">
        <v>38</v>
      </c>
      <c r="Q181" s="395" t="s">
        <v>39</v>
      </c>
      <c r="R181" s="402">
        <v>13.44</v>
      </c>
      <c r="S181" s="403">
        <f>ROUND(K178,2)*R181</f>
        <v>18012.422399999999</v>
      </c>
    </row>
    <row r="182" spans="1:19" x14ac:dyDescent="0.25">
      <c r="A182" s="2009"/>
      <c r="B182" s="2009"/>
      <c r="C182" s="2009"/>
      <c r="D182" s="2009"/>
      <c r="E182" s="2009"/>
      <c r="F182" s="2009"/>
      <c r="G182" s="2009"/>
      <c r="H182" s="2009"/>
      <c r="I182" s="2009"/>
      <c r="J182" s="2009"/>
      <c r="K182" s="2009"/>
      <c r="L182" s="2009"/>
      <c r="M182" s="2009"/>
      <c r="N182" s="2009"/>
      <c r="O182" s="2009"/>
      <c r="P182" s="395" t="s">
        <v>40</v>
      </c>
      <c r="Q182" s="395" t="s">
        <v>41</v>
      </c>
      <c r="R182" s="404">
        <v>13.44</v>
      </c>
      <c r="S182" s="405">
        <f>ROUND(K178,2)*R182</f>
        <v>18012.422399999999</v>
      </c>
    </row>
    <row r="183" spans="1:19" x14ac:dyDescent="0.25">
      <c r="A183" s="2254" t="s">
        <v>23</v>
      </c>
      <c r="B183" s="2254" t="s">
        <v>143</v>
      </c>
      <c r="C183" s="2254" t="s">
        <v>25</v>
      </c>
      <c r="D183" s="2254" t="s">
        <v>144</v>
      </c>
      <c r="E183" s="2254" t="s">
        <v>145</v>
      </c>
      <c r="F183" s="2255">
        <f>R183+R184+R185+R186+R187</f>
        <v>52</v>
      </c>
      <c r="G183" s="2254" t="s">
        <v>28</v>
      </c>
      <c r="H183" s="2256">
        <v>455.15</v>
      </c>
      <c r="I183" s="2257">
        <v>455.15</v>
      </c>
      <c r="J183" s="2258">
        <v>0.2034</v>
      </c>
      <c r="K183" s="2259">
        <f>ROUND(I183,2)+(ROUND(I183,2)*J183)</f>
        <v>547.72750999999994</v>
      </c>
      <c r="L183" s="2260">
        <f>ROUND(S183,2)+ROUND(S184,2)+ROUND(S185,2)+ROUND(S186,2)+ROUND(S187,2)</f>
        <v>28481.95</v>
      </c>
      <c r="M183" s="2254"/>
      <c r="N183" s="2254" t="s">
        <v>40</v>
      </c>
      <c r="O183" s="2254" t="s">
        <v>139</v>
      </c>
      <c r="P183" s="406" t="s">
        <v>20</v>
      </c>
      <c r="Q183" s="406" t="s">
        <v>29</v>
      </c>
      <c r="R183" s="407">
        <v>10.4</v>
      </c>
      <c r="S183" s="408">
        <f>ROUND(K183,2)*R183</f>
        <v>5696.3920000000007</v>
      </c>
    </row>
    <row r="184" spans="1:19" x14ac:dyDescent="0.25">
      <c r="A184" s="2009"/>
      <c r="B184" s="2009"/>
      <c r="C184" s="2009"/>
      <c r="D184" s="2009"/>
      <c r="E184" s="2009"/>
      <c r="F184" s="2009"/>
      <c r="G184" s="2009"/>
      <c r="H184" s="2009"/>
      <c r="I184" s="2009"/>
      <c r="J184" s="2009"/>
      <c r="K184" s="2009"/>
      <c r="L184" s="2009"/>
      <c r="M184" s="2009"/>
      <c r="N184" s="2009"/>
      <c r="O184" s="2009"/>
      <c r="P184" s="406" t="s">
        <v>34</v>
      </c>
      <c r="Q184" s="406" t="s">
        <v>35</v>
      </c>
      <c r="R184" s="409">
        <v>10.4</v>
      </c>
      <c r="S184" s="410">
        <f>ROUND(K183,2)*R184</f>
        <v>5696.3920000000007</v>
      </c>
    </row>
    <row r="185" spans="1:19" x14ac:dyDescent="0.25">
      <c r="A185" s="2009"/>
      <c r="B185" s="2009"/>
      <c r="C185" s="2009"/>
      <c r="D185" s="2009"/>
      <c r="E185" s="2009"/>
      <c r="F185" s="2009"/>
      <c r="G185" s="2009"/>
      <c r="H185" s="2009"/>
      <c r="I185" s="2009"/>
      <c r="J185" s="2009"/>
      <c r="K185" s="2009"/>
      <c r="L185" s="2009"/>
      <c r="M185" s="2009"/>
      <c r="N185" s="2009"/>
      <c r="O185" s="2009"/>
      <c r="P185" s="406" t="s">
        <v>36</v>
      </c>
      <c r="Q185" s="406" t="s">
        <v>37</v>
      </c>
      <c r="R185" s="411">
        <v>10.4</v>
      </c>
      <c r="S185" s="412">
        <f>ROUND(K183,2)*R185</f>
        <v>5696.3920000000007</v>
      </c>
    </row>
    <row r="186" spans="1:19" x14ac:dyDescent="0.25">
      <c r="A186" s="2009"/>
      <c r="B186" s="2009"/>
      <c r="C186" s="2009"/>
      <c r="D186" s="2009"/>
      <c r="E186" s="2009"/>
      <c r="F186" s="2009"/>
      <c r="G186" s="2009"/>
      <c r="H186" s="2009"/>
      <c r="I186" s="2009"/>
      <c r="J186" s="2009"/>
      <c r="K186" s="2009"/>
      <c r="L186" s="2009"/>
      <c r="M186" s="2009"/>
      <c r="N186" s="2009"/>
      <c r="O186" s="2009"/>
      <c r="P186" s="406" t="s">
        <v>38</v>
      </c>
      <c r="Q186" s="406" t="s">
        <v>39</v>
      </c>
      <c r="R186" s="413">
        <v>10.4</v>
      </c>
      <c r="S186" s="414">
        <f>ROUND(K183,2)*R186</f>
        <v>5696.3920000000007</v>
      </c>
    </row>
    <row r="187" spans="1:19" x14ac:dyDescent="0.25">
      <c r="A187" s="2009"/>
      <c r="B187" s="2009"/>
      <c r="C187" s="2009"/>
      <c r="D187" s="2009"/>
      <c r="E187" s="2009"/>
      <c r="F187" s="2009"/>
      <c r="G187" s="2009"/>
      <c r="H187" s="2009"/>
      <c r="I187" s="2009"/>
      <c r="J187" s="2009"/>
      <c r="K187" s="2009"/>
      <c r="L187" s="2009"/>
      <c r="M187" s="2009"/>
      <c r="N187" s="2009"/>
      <c r="O187" s="2009"/>
      <c r="P187" s="406" t="s">
        <v>40</v>
      </c>
      <c r="Q187" s="406" t="s">
        <v>41</v>
      </c>
      <c r="R187" s="415">
        <v>10.4</v>
      </c>
      <c r="S187" s="416">
        <f>ROUND(K183,2)*R187</f>
        <v>5696.3920000000007</v>
      </c>
    </row>
    <row r="188" spans="1:19" x14ac:dyDescent="0.25">
      <c r="A188" s="2261" t="s">
        <v>23</v>
      </c>
      <c r="B188" s="2261" t="s">
        <v>146</v>
      </c>
      <c r="C188" s="2261" t="s">
        <v>25</v>
      </c>
      <c r="D188" s="2261" t="s">
        <v>147</v>
      </c>
      <c r="E188" s="2261" t="s">
        <v>148</v>
      </c>
      <c r="F188" s="2262">
        <f>R188+R189+R190+R191+R192</f>
        <v>56</v>
      </c>
      <c r="G188" s="2261" t="s">
        <v>28</v>
      </c>
      <c r="H188" s="2263">
        <v>652.91999999999996</v>
      </c>
      <c r="I188" s="2264">
        <v>652.91999999999996</v>
      </c>
      <c r="J188" s="2265">
        <v>0.2034</v>
      </c>
      <c r="K188" s="2266">
        <f>ROUND(I188,2)+(ROUND(I188,2)*J188)</f>
        <v>785.72392799999989</v>
      </c>
      <c r="L188" s="2267">
        <f>ROUND(S188,2)+ROUND(S189,2)+ROUND(S190,2)+ROUND(S191,2)+ROUND(S192,2)</f>
        <v>44000.299999999996</v>
      </c>
      <c r="M188" s="2261"/>
      <c r="N188" s="2261" t="s">
        <v>40</v>
      </c>
      <c r="O188" s="2261" t="s">
        <v>139</v>
      </c>
      <c r="P188" s="417" t="s">
        <v>20</v>
      </c>
      <c r="Q188" s="417" t="s">
        <v>29</v>
      </c>
      <c r="R188" s="418">
        <v>11.2</v>
      </c>
      <c r="S188" s="419">
        <f>ROUND(K188,2)*R188</f>
        <v>8800.0640000000003</v>
      </c>
    </row>
    <row r="189" spans="1:19" x14ac:dyDescent="0.25">
      <c r="A189" s="2009"/>
      <c r="B189" s="2009"/>
      <c r="C189" s="2009"/>
      <c r="D189" s="2009"/>
      <c r="E189" s="2009"/>
      <c r="F189" s="2009"/>
      <c r="G189" s="2009"/>
      <c r="H189" s="2009"/>
      <c r="I189" s="2009"/>
      <c r="J189" s="2009"/>
      <c r="K189" s="2009"/>
      <c r="L189" s="2009"/>
      <c r="M189" s="2009"/>
      <c r="N189" s="2009"/>
      <c r="O189" s="2009"/>
      <c r="P189" s="417" t="s">
        <v>34</v>
      </c>
      <c r="Q189" s="417" t="s">
        <v>35</v>
      </c>
      <c r="R189" s="420">
        <v>11.2</v>
      </c>
      <c r="S189" s="421">
        <f>ROUND(K188,2)*R189</f>
        <v>8800.0640000000003</v>
      </c>
    </row>
    <row r="190" spans="1:19" x14ac:dyDescent="0.25">
      <c r="A190" s="2009"/>
      <c r="B190" s="2009"/>
      <c r="C190" s="2009"/>
      <c r="D190" s="2009"/>
      <c r="E190" s="2009"/>
      <c r="F190" s="2009"/>
      <c r="G190" s="2009"/>
      <c r="H190" s="2009"/>
      <c r="I190" s="2009"/>
      <c r="J190" s="2009"/>
      <c r="K190" s="2009"/>
      <c r="L190" s="2009"/>
      <c r="M190" s="2009"/>
      <c r="N190" s="2009"/>
      <c r="O190" s="2009"/>
      <c r="P190" s="417" t="s">
        <v>36</v>
      </c>
      <c r="Q190" s="417" t="s">
        <v>37</v>
      </c>
      <c r="R190" s="422">
        <v>11.2</v>
      </c>
      <c r="S190" s="423">
        <f>ROUND(K188,2)*R190</f>
        <v>8800.0640000000003</v>
      </c>
    </row>
    <row r="191" spans="1:19" x14ac:dyDescent="0.25">
      <c r="A191" s="2009"/>
      <c r="B191" s="2009"/>
      <c r="C191" s="2009"/>
      <c r="D191" s="2009"/>
      <c r="E191" s="2009"/>
      <c r="F191" s="2009"/>
      <c r="G191" s="2009"/>
      <c r="H191" s="2009"/>
      <c r="I191" s="2009"/>
      <c r="J191" s="2009"/>
      <c r="K191" s="2009"/>
      <c r="L191" s="2009"/>
      <c r="M191" s="2009"/>
      <c r="N191" s="2009"/>
      <c r="O191" s="2009"/>
      <c r="P191" s="417" t="s">
        <v>38</v>
      </c>
      <c r="Q191" s="417" t="s">
        <v>39</v>
      </c>
      <c r="R191" s="424">
        <v>11.2</v>
      </c>
      <c r="S191" s="425">
        <f>ROUND(K188,2)*R191</f>
        <v>8800.0640000000003</v>
      </c>
    </row>
    <row r="192" spans="1:19" x14ac:dyDescent="0.25">
      <c r="A192" s="2009"/>
      <c r="B192" s="2009"/>
      <c r="C192" s="2009"/>
      <c r="D192" s="2009"/>
      <c r="E192" s="2009"/>
      <c r="F192" s="2009"/>
      <c r="G192" s="2009"/>
      <c r="H192" s="2009"/>
      <c r="I192" s="2009"/>
      <c r="J192" s="2009"/>
      <c r="K192" s="2009"/>
      <c r="L192" s="2009"/>
      <c r="M192" s="2009"/>
      <c r="N192" s="2009"/>
      <c r="O192" s="2009"/>
      <c r="P192" s="417" t="s">
        <v>40</v>
      </c>
      <c r="Q192" s="417" t="s">
        <v>41</v>
      </c>
      <c r="R192" s="426">
        <v>11.2</v>
      </c>
      <c r="S192" s="427">
        <f>ROUND(K188,2)*R192</f>
        <v>8800.0640000000003</v>
      </c>
    </row>
    <row r="193" spans="1:19" x14ac:dyDescent="0.25">
      <c r="A193" s="2268" t="s">
        <v>23</v>
      </c>
      <c r="B193" s="2268" t="s">
        <v>149</v>
      </c>
      <c r="C193" s="2268" t="s">
        <v>25</v>
      </c>
      <c r="D193" s="2268" t="s">
        <v>150</v>
      </c>
      <c r="E193" s="2268" t="s">
        <v>151</v>
      </c>
      <c r="F193" s="2269">
        <f>R193+R194+R195+R196+R197</f>
        <v>9.6</v>
      </c>
      <c r="G193" s="2268" t="s">
        <v>28</v>
      </c>
      <c r="H193" s="2270">
        <v>855.24</v>
      </c>
      <c r="I193" s="2271">
        <v>855.24</v>
      </c>
      <c r="J193" s="2272">
        <v>0.2034</v>
      </c>
      <c r="K193" s="2273">
        <f>ROUND(I193,2)+(ROUND(I193,2)*J193)</f>
        <v>1029.1958159999999</v>
      </c>
      <c r="L193" s="2274">
        <f>ROUND(S193,2)+ROUND(S194,2)+ROUND(S195,2)+ROUND(S196,2)+ROUND(S197,2)</f>
        <v>9880.2999999999993</v>
      </c>
      <c r="M193" s="2268"/>
      <c r="N193" s="2268" t="s">
        <v>40</v>
      </c>
      <c r="O193" s="2268" t="s">
        <v>139</v>
      </c>
      <c r="P193" s="428" t="s">
        <v>20</v>
      </c>
      <c r="Q193" s="428" t="s">
        <v>29</v>
      </c>
      <c r="R193" s="429">
        <v>1.92</v>
      </c>
      <c r="S193" s="430">
        <f>ROUND(K193,2)*R193</f>
        <v>1976.0640000000001</v>
      </c>
    </row>
    <row r="194" spans="1:19" x14ac:dyDescent="0.25">
      <c r="A194" s="2009"/>
      <c r="B194" s="2009"/>
      <c r="C194" s="2009"/>
      <c r="D194" s="2009"/>
      <c r="E194" s="2009"/>
      <c r="F194" s="2009"/>
      <c r="G194" s="2009"/>
      <c r="H194" s="2009"/>
      <c r="I194" s="2009"/>
      <c r="J194" s="2009"/>
      <c r="K194" s="2009"/>
      <c r="L194" s="2009"/>
      <c r="M194" s="2009"/>
      <c r="N194" s="2009"/>
      <c r="O194" s="2009"/>
      <c r="P194" s="428" t="s">
        <v>34</v>
      </c>
      <c r="Q194" s="428" t="s">
        <v>35</v>
      </c>
      <c r="R194" s="431">
        <v>1.92</v>
      </c>
      <c r="S194" s="432">
        <f>ROUND(K193,2)*R194</f>
        <v>1976.0640000000001</v>
      </c>
    </row>
    <row r="195" spans="1:19" x14ac:dyDescent="0.25">
      <c r="A195" s="2009"/>
      <c r="B195" s="2009"/>
      <c r="C195" s="2009"/>
      <c r="D195" s="2009"/>
      <c r="E195" s="2009"/>
      <c r="F195" s="2009"/>
      <c r="G195" s="2009"/>
      <c r="H195" s="2009"/>
      <c r="I195" s="2009"/>
      <c r="J195" s="2009"/>
      <c r="K195" s="2009"/>
      <c r="L195" s="2009"/>
      <c r="M195" s="2009"/>
      <c r="N195" s="2009"/>
      <c r="O195" s="2009"/>
      <c r="P195" s="428" t="s">
        <v>36</v>
      </c>
      <c r="Q195" s="428" t="s">
        <v>37</v>
      </c>
      <c r="R195" s="433">
        <v>1.92</v>
      </c>
      <c r="S195" s="434">
        <f>ROUND(K193,2)*R195</f>
        <v>1976.0640000000001</v>
      </c>
    </row>
    <row r="196" spans="1:19" x14ac:dyDescent="0.25">
      <c r="A196" s="2009"/>
      <c r="B196" s="2009"/>
      <c r="C196" s="2009"/>
      <c r="D196" s="2009"/>
      <c r="E196" s="2009"/>
      <c r="F196" s="2009"/>
      <c r="G196" s="2009"/>
      <c r="H196" s="2009"/>
      <c r="I196" s="2009"/>
      <c r="J196" s="2009"/>
      <c r="K196" s="2009"/>
      <c r="L196" s="2009"/>
      <c r="M196" s="2009"/>
      <c r="N196" s="2009"/>
      <c r="O196" s="2009"/>
      <c r="P196" s="428" t="s">
        <v>38</v>
      </c>
      <c r="Q196" s="428" t="s">
        <v>39</v>
      </c>
      <c r="R196" s="435">
        <v>1.92</v>
      </c>
      <c r="S196" s="436">
        <f>ROUND(K193,2)*R196</f>
        <v>1976.0640000000001</v>
      </c>
    </row>
    <row r="197" spans="1:19" x14ac:dyDescent="0.25">
      <c r="A197" s="2009"/>
      <c r="B197" s="2009"/>
      <c r="C197" s="2009"/>
      <c r="D197" s="2009"/>
      <c r="E197" s="2009"/>
      <c r="F197" s="2009"/>
      <c r="G197" s="2009"/>
      <c r="H197" s="2009"/>
      <c r="I197" s="2009"/>
      <c r="J197" s="2009"/>
      <c r="K197" s="2009"/>
      <c r="L197" s="2009"/>
      <c r="M197" s="2009"/>
      <c r="N197" s="2009"/>
      <c r="O197" s="2009"/>
      <c r="P197" s="428" t="s">
        <v>40</v>
      </c>
      <c r="Q197" s="428" t="s">
        <v>41</v>
      </c>
      <c r="R197" s="437">
        <v>1.92</v>
      </c>
      <c r="S197" s="438">
        <f>ROUND(K193,2)*R197</f>
        <v>1976.0640000000001</v>
      </c>
    </row>
    <row r="198" spans="1:19" x14ac:dyDescent="0.25">
      <c r="A198" s="2275" t="s">
        <v>23</v>
      </c>
      <c r="B198" s="2275" t="s">
        <v>152</v>
      </c>
      <c r="C198" s="2275" t="s">
        <v>25</v>
      </c>
      <c r="D198" s="2275" t="s">
        <v>153</v>
      </c>
      <c r="E198" s="2275" t="s">
        <v>154</v>
      </c>
      <c r="F198" s="2276">
        <f>R198+R199+R200+R201+R202</f>
        <v>60</v>
      </c>
      <c r="G198" s="2275" t="s">
        <v>155</v>
      </c>
      <c r="H198" s="2277">
        <v>1107.8499999999999</v>
      </c>
      <c r="I198" s="2278">
        <v>1107.8499999999999</v>
      </c>
      <c r="J198" s="2279">
        <v>0.2034</v>
      </c>
      <c r="K198" s="2280">
        <f>ROUND(I198,2)+(ROUND(I198,2)*J198)</f>
        <v>1333.18669</v>
      </c>
      <c r="L198" s="2281">
        <f>ROUND(S198,2)+ROUND(S199,2)+ROUND(S200,2)+ROUND(S201,2)+ROUND(S202,2)</f>
        <v>79991.400000000009</v>
      </c>
      <c r="M198" s="2275"/>
      <c r="N198" s="2275" t="s">
        <v>40</v>
      </c>
      <c r="O198" s="2275" t="s">
        <v>139</v>
      </c>
      <c r="P198" s="439" t="s">
        <v>20</v>
      </c>
      <c r="Q198" s="439" t="s">
        <v>29</v>
      </c>
      <c r="R198" s="440">
        <v>12</v>
      </c>
      <c r="S198" s="441">
        <f>ROUND(K198,2)*R198</f>
        <v>15998.28</v>
      </c>
    </row>
    <row r="199" spans="1:19" x14ac:dyDescent="0.25">
      <c r="A199" s="2009"/>
      <c r="B199" s="2009"/>
      <c r="C199" s="2009"/>
      <c r="D199" s="2009"/>
      <c r="E199" s="2009"/>
      <c r="F199" s="2009"/>
      <c r="G199" s="2009"/>
      <c r="H199" s="2009"/>
      <c r="I199" s="2009"/>
      <c r="J199" s="2009"/>
      <c r="K199" s="2009"/>
      <c r="L199" s="2009"/>
      <c r="M199" s="2009"/>
      <c r="N199" s="2009"/>
      <c r="O199" s="2009"/>
      <c r="P199" s="439" t="s">
        <v>34</v>
      </c>
      <c r="Q199" s="439" t="s">
        <v>35</v>
      </c>
      <c r="R199" s="442">
        <v>12</v>
      </c>
      <c r="S199" s="443">
        <f>ROUND(K198,2)*R199</f>
        <v>15998.28</v>
      </c>
    </row>
    <row r="200" spans="1:19" x14ac:dyDescent="0.25">
      <c r="A200" s="2009"/>
      <c r="B200" s="2009"/>
      <c r="C200" s="2009"/>
      <c r="D200" s="2009"/>
      <c r="E200" s="2009"/>
      <c r="F200" s="2009"/>
      <c r="G200" s="2009"/>
      <c r="H200" s="2009"/>
      <c r="I200" s="2009"/>
      <c r="J200" s="2009"/>
      <c r="K200" s="2009"/>
      <c r="L200" s="2009"/>
      <c r="M200" s="2009"/>
      <c r="N200" s="2009"/>
      <c r="O200" s="2009"/>
      <c r="P200" s="439" t="s">
        <v>36</v>
      </c>
      <c r="Q200" s="439" t="s">
        <v>37</v>
      </c>
      <c r="R200" s="444">
        <v>12</v>
      </c>
      <c r="S200" s="445">
        <f>ROUND(K198,2)*R200</f>
        <v>15998.28</v>
      </c>
    </row>
    <row r="201" spans="1:19" x14ac:dyDescent="0.25">
      <c r="A201" s="2009"/>
      <c r="B201" s="2009"/>
      <c r="C201" s="2009"/>
      <c r="D201" s="2009"/>
      <c r="E201" s="2009"/>
      <c r="F201" s="2009"/>
      <c r="G201" s="2009"/>
      <c r="H201" s="2009"/>
      <c r="I201" s="2009"/>
      <c r="J201" s="2009"/>
      <c r="K201" s="2009"/>
      <c r="L201" s="2009"/>
      <c r="M201" s="2009"/>
      <c r="N201" s="2009"/>
      <c r="O201" s="2009"/>
      <c r="P201" s="439" t="s">
        <v>38</v>
      </c>
      <c r="Q201" s="439" t="s">
        <v>39</v>
      </c>
      <c r="R201" s="446">
        <v>12</v>
      </c>
      <c r="S201" s="447">
        <f>ROUND(K198,2)*R201</f>
        <v>15998.28</v>
      </c>
    </row>
    <row r="202" spans="1:19" x14ac:dyDescent="0.25">
      <c r="A202" s="2009"/>
      <c r="B202" s="2009"/>
      <c r="C202" s="2009"/>
      <c r="D202" s="2009"/>
      <c r="E202" s="2009"/>
      <c r="F202" s="2009"/>
      <c r="G202" s="2009"/>
      <c r="H202" s="2009"/>
      <c r="I202" s="2009"/>
      <c r="J202" s="2009"/>
      <c r="K202" s="2009"/>
      <c r="L202" s="2009"/>
      <c r="M202" s="2009"/>
      <c r="N202" s="2009"/>
      <c r="O202" s="2009"/>
      <c r="P202" s="439" t="s">
        <v>40</v>
      </c>
      <c r="Q202" s="439" t="s">
        <v>41</v>
      </c>
      <c r="R202" s="448">
        <v>12</v>
      </c>
      <c r="S202" s="449">
        <f>ROUND(K198,2)*R202</f>
        <v>15998.28</v>
      </c>
    </row>
    <row r="203" spans="1:19" x14ac:dyDescent="0.25">
      <c r="A203" s="450" t="s">
        <v>19</v>
      </c>
      <c r="B203" s="450" t="s">
        <v>156</v>
      </c>
      <c r="C203" s="450" t="s">
        <v>21</v>
      </c>
      <c r="D203" s="450" t="s">
        <v>21</v>
      </c>
      <c r="E203" s="450" t="s">
        <v>157</v>
      </c>
      <c r="F203" s="450" t="s">
        <v>21</v>
      </c>
      <c r="G203" s="450" t="s">
        <v>21</v>
      </c>
      <c r="H203" s="450" t="s">
        <v>21</v>
      </c>
      <c r="I203" s="450" t="s">
        <v>21</v>
      </c>
      <c r="J203" s="450" t="s">
        <v>21</v>
      </c>
      <c r="K203" s="450" t="s">
        <v>21</v>
      </c>
      <c r="L203" s="451">
        <f>ROUND(L204,2)+ROUND(L209,2)+ROUND(L214,2)+ROUND(L219,2)+ROUND(L224,2)+ROUND(L229,2)</f>
        <v>523266.34999999992</v>
      </c>
      <c r="M203" s="450" t="s">
        <v>21</v>
      </c>
      <c r="N203" s="450" t="s">
        <v>21</v>
      </c>
      <c r="O203" s="450" t="s">
        <v>21</v>
      </c>
      <c r="P203" s="450" t="s">
        <v>21</v>
      </c>
      <c r="Q203" s="450" t="s">
        <v>21</v>
      </c>
      <c r="R203" s="450" t="s">
        <v>21</v>
      </c>
      <c r="S203" s="450" t="s">
        <v>21</v>
      </c>
    </row>
    <row r="204" spans="1:19" x14ac:dyDescent="0.25">
      <c r="A204" s="2282" t="s">
        <v>23</v>
      </c>
      <c r="B204" s="2282" t="s">
        <v>158</v>
      </c>
      <c r="C204" s="2282" t="s">
        <v>25</v>
      </c>
      <c r="D204" s="2282" t="s">
        <v>159</v>
      </c>
      <c r="E204" s="2282" t="s">
        <v>160</v>
      </c>
      <c r="F204" s="2283">
        <f>R204+R205+R206+R207+R208</f>
        <v>1469.8</v>
      </c>
      <c r="G204" s="2282" t="s">
        <v>28</v>
      </c>
      <c r="H204" s="2284">
        <v>82.88</v>
      </c>
      <c r="I204" s="2285">
        <v>82.88</v>
      </c>
      <c r="J204" s="2286">
        <v>0.2034</v>
      </c>
      <c r="K204" s="2287">
        <f>ROUND(I204,2)+(ROUND(I204,2)*J204)</f>
        <v>99.737791999999999</v>
      </c>
      <c r="L204" s="2288">
        <f>ROUND(S204,2)+ROUND(S205,2)+ROUND(S206,2)+ROUND(S207,2)+ROUND(S208,2)</f>
        <v>146597.85</v>
      </c>
      <c r="M204" s="2282"/>
      <c r="N204" s="2282" t="s">
        <v>156</v>
      </c>
      <c r="O204" s="2282" t="s">
        <v>157</v>
      </c>
      <c r="P204" s="452" t="s">
        <v>20</v>
      </c>
      <c r="Q204" s="452" t="s">
        <v>29</v>
      </c>
      <c r="R204" s="453">
        <v>293.95999999999998</v>
      </c>
      <c r="S204" s="454">
        <f>ROUND(K204,2)*R204</f>
        <v>29319.570399999997</v>
      </c>
    </row>
    <row r="205" spans="1:19" x14ac:dyDescent="0.25">
      <c r="A205" s="2009"/>
      <c r="B205" s="2009"/>
      <c r="C205" s="2009"/>
      <c r="D205" s="2009"/>
      <c r="E205" s="2009"/>
      <c r="F205" s="2009"/>
      <c r="G205" s="2009"/>
      <c r="H205" s="2009"/>
      <c r="I205" s="2009"/>
      <c r="J205" s="2009"/>
      <c r="K205" s="2009"/>
      <c r="L205" s="2009"/>
      <c r="M205" s="2009"/>
      <c r="N205" s="2009"/>
      <c r="O205" s="2009"/>
      <c r="P205" s="452" t="s">
        <v>34</v>
      </c>
      <c r="Q205" s="452" t="s">
        <v>35</v>
      </c>
      <c r="R205" s="455">
        <v>293.95999999999998</v>
      </c>
      <c r="S205" s="456">
        <f>ROUND(K204,2)*R205</f>
        <v>29319.570399999997</v>
      </c>
    </row>
    <row r="206" spans="1:19" x14ac:dyDescent="0.25">
      <c r="A206" s="2009"/>
      <c r="B206" s="2009"/>
      <c r="C206" s="2009"/>
      <c r="D206" s="2009"/>
      <c r="E206" s="2009"/>
      <c r="F206" s="2009"/>
      <c r="G206" s="2009"/>
      <c r="H206" s="2009"/>
      <c r="I206" s="2009"/>
      <c r="J206" s="2009"/>
      <c r="K206" s="2009"/>
      <c r="L206" s="2009"/>
      <c r="M206" s="2009"/>
      <c r="N206" s="2009"/>
      <c r="O206" s="2009"/>
      <c r="P206" s="452" t="s">
        <v>36</v>
      </c>
      <c r="Q206" s="452" t="s">
        <v>37</v>
      </c>
      <c r="R206" s="457">
        <v>293.95999999999998</v>
      </c>
      <c r="S206" s="458">
        <f>ROUND(K204,2)*R206</f>
        <v>29319.570399999997</v>
      </c>
    </row>
    <row r="207" spans="1:19" x14ac:dyDescent="0.25">
      <c r="A207" s="2009"/>
      <c r="B207" s="2009"/>
      <c r="C207" s="2009"/>
      <c r="D207" s="2009"/>
      <c r="E207" s="2009"/>
      <c r="F207" s="2009"/>
      <c r="G207" s="2009"/>
      <c r="H207" s="2009"/>
      <c r="I207" s="2009"/>
      <c r="J207" s="2009"/>
      <c r="K207" s="2009"/>
      <c r="L207" s="2009"/>
      <c r="M207" s="2009"/>
      <c r="N207" s="2009"/>
      <c r="O207" s="2009"/>
      <c r="P207" s="452" t="s">
        <v>38</v>
      </c>
      <c r="Q207" s="452" t="s">
        <v>39</v>
      </c>
      <c r="R207" s="459">
        <v>293.95999999999998</v>
      </c>
      <c r="S207" s="460">
        <f>ROUND(K204,2)*R207</f>
        <v>29319.570399999997</v>
      </c>
    </row>
    <row r="208" spans="1:19" x14ac:dyDescent="0.25">
      <c r="A208" s="2009"/>
      <c r="B208" s="2009"/>
      <c r="C208" s="2009"/>
      <c r="D208" s="2009"/>
      <c r="E208" s="2009"/>
      <c r="F208" s="2009"/>
      <c r="G208" s="2009"/>
      <c r="H208" s="2009"/>
      <c r="I208" s="2009"/>
      <c r="J208" s="2009"/>
      <c r="K208" s="2009"/>
      <c r="L208" s="2009"/>
      <c r="M208" s="2009"/>
      <c r="N208" s="2009"/>
      <c r="O208" s="2009"/>
      <c r="P208" s="452" t="s">
        <v>40</v>
      </c>
      <c r="Q208" s="452" t="s">
        <v>41</v>
      </c>
      <c r="R208" s="461">
        <v>293.95999999999998</v>
      </c>
      <c r="S208" s="462">
        <f>ROUND(K204,2)*R208</f>
        <v>29319.570399999997</v>
      </c>
    </row>
    <row r="209" spans="1:19" x14ac:dyDescent="0.25">
      <c r="A209" s="2289" t="s">
        <v>23</v>
      </c>
      <c r="B209" s="2289" t="s">
        <v>161</v>
      </c>
      <c r="C209" s="2289" t="s">
        <v>25</v>
      </c>
      <c r="D209" s="2289" t="s">
        <v>162</v>
      </c>
      <c r="E209" s="2289" t="s">
        <v>163</v>
      </c>
      <c r="F209" s="2290">
        <f>R209+R210+R211+R212+R213</f>
        <v>1469.8</v>
      </c>
      <c r="G209" s="2289" t="s">
        <v>28</v>
      </c>
      <c r="H209" s="2291">
        <v>89.61</v>
      </c>
      <c r="I209" s="2292">
        <v>89.61</v>
      </c>
      <c r="J209" s="2293">
        <v>0.2034</v>
      </c>
      <c r="K209" s="2294">
        <f>ROUND(I209,2)+(ROUND(I209,2)*J209)</f>
        <v>107.836674</v>
      </c>
      <c r="L209" s="2295">
        <f>ROUND(S209,2)+ROUND(S210,2)+ROUND(S211,2)+ROUND(S212,2)+ROUND(S213,2)</f>
        <v>158503.25</v>
      </c>
      <c r="M209" s="2289"/>
      <c r="N209" s="2289" t="s">
        <v>156</v>
      </c>
      <c r="O209" s="2289" t="s">
        <v>157</v>
      </c>
      <c r="P209" s="463" t="s">
        <v>20</v>
      </c>
      <c r="Q209" s="463" t="s">
        <v>29</v>
      </c>
      <c r="R209" s="464">
        <v>293.95999999999998</v>
      </c>
      <c r="S209" s="465">
        <f>ROUND(K209,2)*R209</f>
        <v>31700.646399999998</v>
      </c>
    </row>
    <row r="210" spans="1:19" x14ac:dyDescent="0.25">
      <c r="A210" s="2009"/>
      <c r="B210" s="2009"/>
      <c r="C210" s="2009"/>
      <c r="D210" s="2009"/>
      <c r="E210" s="2009"/>
      <c r="F210" s="2009"/>
      <c r="G210" s="2009"/>
      <c r="H210" s="2009"/>
      <c r="I210" s="2009"/>
      <c r="J210" s="2009"/>
      <c r="K210" s="2009"/>
      <c r="L210" s="2009"/>
      <c r="M210" s="2009"/>
      <c r="N210" s="2009"/>
      <c r="O210" s="2009"/>
      <c r="P210" s="463" t="s">
        <v>34</v>
      </c>
      <c r="Q210" s="463" t="s">
        <v>35</v>
      </c>
      <c r="R210" s="466">
        <v>293.95999999999998</v>
      </c>
      <c r="S210" s="467">
        <f>ROUND(K209,2)*R210</f>
        <v>31700.646399999998</v>
      </c>
    </row>
    <row r="211" spans="1:19" x14ac:dyDescent="0.25">
      <c r="A211" s="2009"/>
      <c r="B211" s="2009"/>
      <c r="C211" s="2009"/>
      <c r="D211" s="2009"/>
      <c r="E211" s="2009"/>
      <c r="F211" s="2009"/>
      <c r="G211" s="2009"/>
      <c r="H211" s="2009"/>
      <c r="I211" s="2009"/>
      <c r="J211" s="2009"/>
      <c r="K211" s="2009"/>
      <c r="L211" s="2009"/>
      <c r="M211" s="2009"/>
      <c r="N211" s="2009"/>
      <c r="O211" s="2009"/>
      <c r="P211" s="463" t="s">
        <v>36</v>
      </c>
      <c r="Q211" s="463" t="s">
        <v>37</v>
      </c>
      <c r="R211" s="468">
        <v>293.95999999999998</v>
      </c>
      <c r="S211" s="469">
        <f>ROUND(K209,2)*R211</f>
        <v>31700.646399999998</v>
      </c>
    </row>
    <row r="212" spans="1:19" x14ac:dyDescent="0.25">
      <c r="A212" s="2009"/>
      <c r="B212" s="2009"/>
      <c r="C212" s="2009"/>
      <c r="D212" s="2009"/>
      <c r="E212" s="2009"/>
      <c r="F212" s="2009"/>
      <c r="G212" s="2009"/>
      <c r="H212" s="2009"/>
      <c r="I212" s="2009"/>
      <c r="J212" s="2009"/>
      <c r="K212" s="2009"/>
      <c r="L212" s="2009"/>
      <c r="M212" s="2009"/>
      <c r="N212" s="2009"/>
      <c r="O212" s="2009"/>
      <c r="P212" s="463" t="s">
        <v>38</v>
      </c>
      <c r="Q212" s="463" t="s">
        <v>39</v>
      </c>
      <c r="R212" s="470">
        <v>293.95999999999998</v>
      </c>
      <c r="S212" s="471">
        <f>ROUND(K209,2)*R212</f>
        <v>31700.646399999998</v>
      </c>
    </row>
    <row r="213" spans="1:19" x14ac:dyDescent="0.25">
      <c r="A213" s="2009"/>
      <c r="B213" s="2009"/>
      <c r="C213" s="2009"/>
      <c r="D213" s="2009"/>
      <c r="E213" s="2009"/>
      <c r="F213" s="2009"/>
      <c r="G213" s="2009"/>
      <c r="H213" s="2009"/>
      <c r="I213" s="2009"/>
      <c r="J213" s="2009"/>
      <c r="K213" s="2009"/>
      <c r="L213" s="2009"/>
      <c r="M213" s="2009"/>
      <c r="N213" s="2009"/>
      <c r="O213" s="2009"/>
      <c r="P213" s="463" t="s">
        <v>40</v>
      </c>
      <c r="Q213" s="463" t="s">
        <v>41</v>
      </c>
      <c r="R213" s="472">
        <v>293.95999999999998</v>
      </c>
      <c r="S213" s="473">
        <f>ROUND(K209,2)*R213</f>
        <v>31700.646399999998</v>
      </c>
    </row>
    <row r="214" spans="1:19" x14ac:dyDescent="0.25">
      <c r="A214" s="2296" t="s">
        <v>23</v>
      </c>
      <c r="B214" s="2296" t="s">
        <v>164</v>
      </c>
      <c r="C214" s="2296" t="s">
        <v>25</v>
      </c>
      <c r="D214" s="2296" t="s">
        <v>165</v>
      </c>
      <c r="E214" s="2296" t="s">
        <v>166</v>
      </c>
      <c r="F214" s="2297">
        <f>R214+R215+R216+R217+R218</f>
        <v>2076</v>
      </c>
      <c r="G214" s="2296" t="s">
        <v>28</v>
      </c>
      <c r="H214" s="2298">
        <v>11.92</v>
      </c>
      <c r="I214" s="2299">
        <v>11.92</v>
      </c>
      <c r="J214" s="2300">
        <v>0.2034</v>
      </c>
      <c r="K214" s="2301">
        <f>ROUND(I214,2)+(ROUND(I214,2)*J214)</f>
        <v>14.344528</v>
      </c>
      <c r="L214" s="2302">
        <f>ROUND(S214,2)+ROUND(S215,2)+ROUND(S216,2)+ROUND(S217,2)+ROUND(S218,2)</f>
        <v>29769.850000000002</v>
      </c>
      <c r="M214" s="2296"/>
      <c r="N214" s="2296" t="s">
        <v>156</v>
      </c>
      <c r="O214" s="2296" t="s">
        <v>157</v>
      </c>
      <c r="P214" s="474" t="s">
        <v>20</v>
      </c>
      <c r="Q214" s="474" t="s">
        <v>29</v>
      </c>
      <c r="R214" s="475">
        <v>415.2</v>
      </c>
      <c r="S214" s="476">
        <f>ROUND(K214,2)*R214</f>
        <v>5953.9679999999998</v>
      </c>
    </row>
    <row r="215" spans="1:19" x14ac:dyDescent="0.25">
      <c r="A215" s="2009"/>
      <c r="B215" s="2009"/>
      <c r="C215" s="2009"/>
      <c r="D215" s="2009"/>
      <c r="E215" s="2009"/>
      <c r="F215" s="2009"/>
      <c r="G215" s="2009"/>
      <c r="H215" s="2009"/>
      <c r="I215" s="2009"/>
      <c r="J215" s="2009"/>
      <c r="K215" s="2009"/>
      <c r="L215" s="2009"/>
      <c r="M215" s="2009"/>
      <c r="N215" s="2009"/>
      <c r="O215" s="2009"/>
      <c r="P215" s="474" t="s">
        <v>34</v>
      </c>
      <c r="Q215" s="474" t="s">
        <v>35</v>
      </c>
      <c r="R215" s="477">
        <v>415.2</v>
      </c>
      <c r="S215" s="478">
        <f>ROUND(K214,2)*R215</f>
        <v>5953.9679999999998</v>
      </c>
    </row>
    <row r="216" spans="1:19" x14ac:dyDescent="0.25">
      <c r="A216" s="2009"/>
      <c r="B216" s="2009"/>
      <c r="C216" s="2009"/>
      <c r="D216" s="2009"/>
      <c r="E216" s="2009"/>
      <c r="F216" s="2009"/>
      <c r="G216" s="2009"/>
      <c r="H216" s="2009"/>
      <c r="I216" s="2009"/>
      <c r="J216" s="2009"/>
      <c r="K216" s="2009"/>
      <c r="L216" s="2009"/>
      <c r="M216" s="2009"/>
      <c r="N216" s="2009"/>
      <c r="O216" s="2009"/>
      <c r="P216" s="474" t="s">
        <v>36</v>
      </c>
      <c r="Q216" s="474" t="s">
        <v>37</v>
      </c>
      <c r="R216" s="479">
        <v>415.2</v>
      </c>
      <c r="S216" s="480">
        <f>ROUND(K214,2)*R216</f>
        <v>5953.9679999999998</v>
      </c>
    </row>
    <row r="217" spans="1:19" x14ac:dyDescent="0.25">
      <c r="A217" s="2009"/>
      <c r="B217" s="2009"/>
      <c r="C217" s="2009"/>
      <c r="D217" s="2009"/>
      <c r="E217" s="2009"/>
      <c r="F217" s="2009"/>
      <c r="G217" s="2009"/>
      <c r="H217" s="2009"/>
      <c r="I217" s="2009"/>
      <c r="J217" s="2009"/>
      <c r="K217" s="2009"/>
      <c r="L217" s="2009"/>
      <c r="M217" s="2009"/>
      <c r="N217" s="2009"/>
      <c r="O217" s="2009"/>
      <c r="P217" s="474" t="s">
        <v>38</v>
      </c>
      <c r="Q217" s="474" t="s">
        <v>39</v>
      </c>
      <c r="R217" s="481">
        <v>415.2</v>
      </c>
      <c r="S217" s="482">
        <f>ROUND(K214,2)*R217</f>
        <v>5953.9679999999998</v>
      </c>
    </row>
    <row r="218" spans="1:19" x14ac:dyDescent="0.25">
      <c r="A218" s="2009"/>
      <c r="B218" s="2009"/>
      <c r="C218" s="2009"/>
      <c r="D218" s="2009"/>
      <c r="E218" s="2009"/>
      <c r="F218" s="2009"/>
      <c r="G218" s="2009"/>
      <c r="H218" s="2009"/>
      <c r="I218" s="2009"/>
      <c r="J218" s="2009"/>
      <c r="K218" s="2009"/>
      <c r="L218" s="2009"/>
      <c r="M218" s="2009"/>
      <c r="N218" s="2009"/>
      <c r="O218" s="2009"/>
      <c r="P218" s="474" t="s">
        <v>40</v>
      </c>
      <c r="Q218" s="474" t="s">
        <v>41</v>
      </c>
      <c r="R218" s="483">
        <v>415.2</v>
      </c>
      <c r="S218" s="484">
        <f>ROUND(K214,2)*R218</f>
        <v>5953.9679999999998</v>
      </c>
    </row>
    <row r="219" spans="1:19" x14ac:dyDescent="0.25">
      <c r="A219" s="2303" t="s">
        <v>23</v>
      </c>
      <c r="B219" s="2303" t="s">
        <v>167</v>
      </c>
      <c r="C219" s="2303" t="s">
        <v>25</v>
      </c>
      <c r="D219" s="2303" t="s">
        <v>168</v>
      </c>
      <c r="E219" s="2303" t="s">
        <v>169</v>
      </c>
      <c r="F219" s="2304">
        <f>R219+R220+R221+R222+R223</f>
        <v>10520</v>
      </c>
      <c r="G219" s="2303" t="s">
        <v>155</v>
      </c>
      <c r="H219" s="2305">
        <v>2.93</v>
      </c>
      <c r="I219" s="2306">
        <v>2.93</v>
      </c>
      <c r="J219" s="2307">
        <v>0.2034</v>
      </c>
      <c r="K219" s="2308">
        <f>ROUND(I219,2)+(ROUND(I219,2)*J219)</f>
        <v>3.5259620000000003</v>
      </c>
      <c r="L219" s="2309">
        <f>ROUND(S219,2)+ROUND(S220,2)+ROUND(S221,2)+ROUND(S222,2)+ROUND(S223,2)</f>
        <v>37135.599999999999</v>
      </c>
      <c r="M219" s="2303"/>
      <c r="N219" s="2303" t="s">
        <v>156</v>
      </c>
      <c r="O219" s="2303" t="s">
        <v>157</v>
      </c>
      <c r="P219" s="485" t="s">
        <v>20</v>
      </c>
      <c r="Q219" s="485" t="s">
        <v>29</v>
      </c>
      <c r="R219" s="486">
        <v>2104</v>
      </c>
      <c r="S219" s="487">
        <f>ROUND(K219,2)*R219</f>
        <v>7427.12</v>
      </c>
    </row>
    <row r="220" spans="1:19" x14ac:dyDescent="0.25">
      <c r="A220" s="2009"/>
      <c r="B220" s="2009"/>
      <c r="C220" s="2009"/>
      <c r="D220" s="2009"/>
      <c r="E220" s="2009"/>
      <c r="F220" s="2009"/>
      <c r="G220" s="2009"/>
      <c r="H220" s="2009"/>
      <c r="I220" s="2009"/>
      <c r="J220" s="2009"/>
      <c r="K220" s="2009"/>
      <c r="L220" s="2009"/>
      <c r="M220" s="2009"/>
      <c r="N220" s="2009"/>
      <c r="O220" s="2009"/>
      <c r="P220" s="485" t="s">
        <v>34</v>
      </c>
      <c r="Q220" s="485" t="s">
        <v>35</v>
      </c>
      <c r="R220" s="488">
        <v>2104</v>
      </c>
      <c r="S220" s="489">
        <f>ROUND(K219,2)*R220</f>
        <v>7427.12</v>
      </c>
    </row>
    <row r="221" spans="1:19" x14ac:dyDescent="0.25">
      <c r="A221" s="2009"/>
      <c r="B221" s="2009"/>
      <c r="C221" s="2009"/>
      <c r="D221" s="2009"/>
      <c r="E221" s="2009"/>
      <c r="F221" s="2009"/>
      <c r="G221" s="2009"/>
      <c r="H221" s="2009"/>
      <c r="I221" s="2009"/>
      <c r="J221" s="2009"/>
      <c r="K221" s="2009"/>
      <c r="L221" s="2009"/>
      <c r="M221" s="2009"/>
      <c r="N221" s="2009"/>
      <c r="O221" s="2009"/>
      <c r="P221" s="485" t="s">
        <v>36</v>
      </c>
      <c r="Q221" s="485" t="s">
        <v>37</v>
      </c>
      <c r="R221" s="490">
        <v>2104</v>
      </c>
      <c r="S221" s="491">
        <f>ROUND(K219,2)*R221</f>
        <v>7427.12</v>
      </c>
    </row>
    <row r="222" spans="1:19" x14ac:dyDescent="0.25">
      <c r="A222" s="2009"/>
      <c r="B222" s="2009"/>
      <c r="C222" s="2009"/>
      <c r="D222" s="2009"/>
      <c r="E222" s="2009"/>
      <c r="F222" s="2009"/>
      <c r="G222" s="2009"/>
      <c r="H222" s="2009"/>
      <c r="I222" s="2009"/>
      <c r="J222" s="2009"/>
      <c r="K222" s="2009"/>
      <c r="L222" s="2009"/>
      <c r="M222" s="2009"/>
      <c r="N222" s="2009"/>
      <c r="O222" s="2009"/>
      <c r="P222" s="485" t="s">
        <v>38</v>
      </c>
      <c r="Q222" s="485" t="s">
        <v>39</v>
      </c>
      <c r="R222" s="492">
        <v>2104</v>
      </c>
      <c r="S222" s="493">
        <f>ROUND(K219,2)*R222</f>
        <v>7427.12</v>
      </c>
    </row>
    <row r="223" spans="1:19" x14ac:dyDescent="0.25">
      <c r="A223" s="2009"/>
      <c r="B223" s="2009"/>
      <c r="C223" s="2009"/>
      <c r="D223" s="2009"/>
      <c r="E223" s="2009"/>
      <c r="F223" s="2009"/>
      <c r="G223" s="2009"/>
      <c r="H223" s="2009"/>
      <c r="I223" s="2009"/>
      <c r="J223" s="2009"/>
      <c r="K223" s="2009"/>
      <c r="L223" s="2009"/>
      <c r="M223" s="2009"/>
      <c r="N223" s="2009"/>
      <c r="O223" s="2009"/>
      <c r="P223" s="485" t="s">
        <v>40</v>
      </c>
      <c r="Q223" s="485" t="s">
        <v>41</v>
      </c>
      <c r="R223" s="494">
        <v>2104</v>
      </c>
      <c r="S223" s="495">
        <f>ROUND(K219,2)*R223</f>
        <v>7427.12</v>
      </c>
    </row>
    <row r="224" spans="1:19" x14ac:dyDescent="0.25">
      <c r="A224" s="2310" t="s">
        <v>23</v>
      </c>
      <c r="B224" s="2310" t="s">
        <v>170</v>
      </c>
      <c r="C224" s="2310" t="s">
        <v>25</v>
      </c>
      <c r="D224" s="2310" t="s">
        <v>171</v>
      </c>
      <c r="E224" s="2310" t="s">
        <v>172</v>
      </c>
      <c r="F224" s="2311">
        <f>R224+R225+R226+R227+R228</f>
        <v>213</v>
      </c>
      <c r="G224" s="2310" t="s">
        <v>33</v>
      </c>
      <c r="H224" s="2312">
        <v>37.700000000000003</v>
      </c>
      <c r="I224" s="2313">
        <v>37.700000000000003</v>
      </c>
      <c r="J224" s="2314">
        <v>0.2034</v>
      </c>
      <c r="K224" s="2315">
        <f>ROUND(I224,2)+(ROUND(I224,2)*J224)</f>
        <v>45.368180000000002</v>
      </c>
      <c r="L224" s="2316">
        <f>ROUND(S224,2)+ROUND(S225,2)+ROUND(S226,2)+ROUND(S227,2)+ROUND(S228,2)</f>
        <v>9663.7999999999993</v>
      </c>
      <c r="M224" s="2310"/>
      <c r="N224" s="2310" t="s">
        <v>156</v>
      </c>
      <c r="O224" s="2310" t="s">
        <v>157</v>
      </c>
      <c r="P224" s="496" t="s">
        <v>20</v>
      </c>
      <c r="Q224" s="496" t="s">
        <v>29</v>
      </c>
      <c r="R224" s="497">
        <v>42.6</v>
      </c>
      <c r="S224" s="498">
        <f>ROUND(K224,2)*R224</f>
        <v>1932.7619999999999</v>
      </c>
    </row>
    <row r="225" spans="1:19" x14ac:dyDescent="0.25">
      <c r="A225" s="2009"/>
      <c r="B225" s="2009"/>
      <c r="C225" s="2009"/>
      <c r="D225" s="2009"/>
      <c r="E225" s="2009"/>
      <c r="F225" s="2009"/>
      <c r="G225" s="2009"/>
      <c r="H225" s="2009"/>
      <c r="I225" s="2009"/>
      <c r="J225" s="2009"/>
      <c r="K225" s="2009"/>
      <c r="L225" s="2009"/>
      <c r="M225" s="2009"/>
      <c r="N225" s="2009"/>
      <c r="O225" s="2009"/>
      <c r="P225" s="496" t="s">
        <v>34</v>
      </c>
      <c r="Q225" s="496" t="s">
        <v>35</v>
      </c>
      <c r="R225" s="499">
        <v>42.6</v>
      </c>
      <c r="S225" s="500">
        <f>ROUND(K224,2)*R225</f>
        <v>1932.7619999999999</v>
      </c>
    </row>
    <row r="226" spans="1:19" x14ac:dyDescent="0.25">
      <c r="A226" s="2009"/>
      <c r="B226" s="2009"/>
      <c r="C226" s="2009"/>
      <c r="D226" s="2009"/>
      <c r="E226" s="2009"/>
      <c r="F226" s="2009"/>
      <c r="G226" s="2009"/>
      <c r="H226" s="2009"/>
      <c r="I226" s="2009"/>
      <c r="J226" s="2009"/>
      <c r="K226" s="2009"/>
      <c r="L226" s="2009"/>
      <c r="M226" s="2009"/>
      <c r="N226" s="2009"/>
      <c r="O226" s="2009"/>
      <c r="P226" s="496" t="s">
        <v>36</v>
      </c>
      <c r="Q226" s="496" t="s">
        <v>37</v>
      </c>
      <c r="R226" s="501">
        <v>42.6</v>
      </c>
      <c r="S226" s="502">
        <f>ROUND(K224,2)*R226</f>
        <v>1932.7619999999999</v>
      </c>
    </row>
    <row r="227" spans="1:19" x14ac:dyDescent="0.25">
      <c r="A227" s="2009"/>
      <c r="B227" s="2009"/>
      <c r="C227" s="2009"/>
      <c r="D227" s="2009"/>
      <c r="E227" s="2009"/>
      <c r="F227" s="2009"/>
      <c r="G227" s="2009"/>
      <c r="H227" s="2009"/>
      <c r="I227" s="2009"/>
      <c r="J227" s="2009"/>
      <c r="K227" s="2009"/>
      <c r="L227" s="2009"/>
      <c r="M227" s="2009"/>
      <c r="N227" s="2009"/>
      <c r="O227" s="2009"/>
      <c r="P227" s="496" t="s">
        <v>38</v>
      </c>
      <c r="Q227" s="496" t="s">
        <v>39</v>
      </c>
      <c r="R227" s="503">
        <v>42.6</v>
      </c>
      <c r="S227" s="504">
        <f>ROUND(K224,2)*R227</f>
        <v>1932.7619999999999</v>
      </c>
    </row>
    <row r="228" spans="1:19" x14ac:dyDescent="0.25">
      <c r="A228" s="2009"/>
      <c r="B228" s="2009"/>
      <c r="C228" s="2009"/>
      <c r="D228" s="2009"/>
      <c r="E228" s="2009"/>
      <c r="F228" s="2009"/>
      <c r="G228" s="2009"/>
      <c r="H228" s="2009"/>
      <c r="I228" s="2009"/>
      <c r="J228" s="2009"/>
      <c r="K228" s="2009"/>
      <c r="L228" s="2009"/>
      <c r="M228" s="2009"/>
      <c r="N228" s="2009"/>
      <c r="O228" s="2009"/>
      <c r="P228" s="496" t="s">
        <v>40</v>
      </c>
      <c r="Q228" s="496" t="s">
        <v>41</v>
      </c>
      <c r="R228" s="505">
        <v>42.6</v>
      </c>
      <c r="S228" s="506">
        <f>ROUND(K224,2)*R228</f>
        <v>1932.7619999999999</v>
      </c>
    </row>
    <row r="229" spans="1:19" x14ac:dyDescent="0.25">
      <c r="A229" s="2317" t="s">
        <v>23</v>
      </c>
      <c r="B229" s="2317" t="s">
        <v>173</v>
      </c>
      <c r="C229" s="2317" t="s">
        <v>25</v>
      </c>
      <c r="D229" s="2317" t="s">
        <v>174</v>
      </c>
      <c r="E229" s="2317" t="s">
        <v>175</v>
      </c>
      <c r="F229" s="2318">
        <f>R229+R230+R231+R232+R233</f>
        <v>80</v>
      </c>
      <c r="G229" s="2317" t="s">
        <v>155</v>
      </c>
      <c r="H229" s="2319">
        <v>1470.79</v>
      </c>
      <c r="I229" s="2320">
        <v>1470.79</v>
      </c>
      <c r="J229" s="2321">
        <v>0.2034</v>
      </c>
      <c r="K229" s="2322">
        <f>ROUND(I229,2)+(ROUND(I229,2)*J229)</f>
        <v>1769.948686</v>
      </c>
      <c r="L229" s="2323">
        <f>ROUND(S229,2)+ROUND(S230,2)+ROUND(S231,2)+ROUND(S232,2)+ROUND(S233,2)</f>
        <v>141596</v>
      </c>
      <c r="M229" s="2317"/>
      <c r="N229" s="2317" t="s">
        <v>156</v>
      </c>
      <c r="O229" s="2317" t="s">
        <v>157</v>
      </c>
      <c r="P229" s="507" t="s">
        <v>20</v>
      </c>
      <c r="Q229" s="507" t="s">
        <v>29</v>
      </c>
      <c r="R229" s="508">
        <v>16</v>
      </c>
      <c r="S229" s="509">
        <f>ROUND(K229,2)*R229</f>
        <v>28319.200000000001</v>
      </c>
    </row>
    <row r="230" spans="1:19" x14ac:dyDescent="0.25">
      <c r="A230" s="2009"/>
      <c r="B230" s="2009"/>
      <c r="C230" s="2009"/>
      <c r="D230" s="2009"/>
      <c r="E230" s="2009"/>
      <c r="F230" s="2009"/>
      <c r="G230" s="2009"/>
      <c r="H230" s="2009"/>
      <c r="I230" s="2009"/>
      <c r="J230" s="2009"/>
      <c r="K230" s="2009"/>
      <c r="L230" s="2009"/>
      <c r="M230" s="2009"/>
      <c r="N230" s="2009"/>
      <c r="O230" s="2009"/>
      <c r="P230" s="507" t="s">
        <v>34</v>
      </c>
      <c r="Q230" s="507" t="s">
        <v>35</v>
      </c>
      <c r="R230" s="510">
        <v>16</v>
      </c>
      <c r="S230" s="511">
        <f>ROUND(K229,2)*R230</f>
        <v>28319.200000000001</v>
      </c>
    </row>
    <row r="231" spans="1:19" x14ac:dyDescent="0.25">
      <c r="A231" s="2009"/>
      <c r="B231" s="2009"/>
      <c r="C231" s="2009"/>
      <c r="D231" s="2009"/>
      <c r="E231" s="2009"/>
      <c r="F231" s="2009"/>
      <c r="G231" s="2009"/>
      <c r="H231" s="2009"/>
      <c r="I231" s="2009"/>
      <c r="J231" s="2009"/>
      <c r="K231" s="2009"/>
      <c r="L231" s="2009"/>
      <c r="M231" s="2009"/>
      <c r="N231" s="2009"/>
      <c r="O231" s="2009"/>
      <c r="P231" s="507" t="s">
        <v>36</v>
      </c>
      <c r="Q231" s="507" t="s">
        <v>37</v>
      </c>
      <c r="R231" s="512">
        <v>16</v>
      </c>
      <c r="S231" s="513">
        <f>ROUND(K229,2)*R231</f>
        <v>28319.200000000001</v>
      </c>
    </row>
    <row r="232" spans="1:19" x14ac:dyDescent="0.25">
      <c r="A232" s="2009"/>
      <c r="B232" s="2009"/>
      <c r="C232" s="2009"/>
      <c r="D232" s="2009"/>
      <c r="E232" s="2009"/>
      <c r="F232" s="2009"/>
      <c r="G232" s="2009"/>
      <c r="H232" s="2009"/>
      <c r="I232" s="2009"/>
      <c r="J232" s="2009"/>
      <c r="K232" s="2009"/>
      <c r="L232" s="2009"/>
      <c r="M232" s="2009"/>
      <c r="N232" s="2009"/>
      <c r="O232" s="2009"/>
      <c r="P232" s="507" t="s">
        <v>38</v>
      </c>
      <c r="Q232" s="507" t="s">
        <v>39</v>
      </c>
      <c r="R232" s="514">
        <v>16</v>
      </c>
      <c r="S232" s="515">
        <f>ROUND(K229,2)*R232</f>
        <v>28319.200000000001</v>
      </c>
    </row>
    <row r="233" spans="1:19" x14ac:dyDescent="0.25">
      <c r="A233" s="2009"/>
      <c r="B233" s="2009"/>
      <c r="C233" s="2009"/>
      <c r="D233" s="2009"/>
      <c r="E233" s="2009"/>
      <c r="F233" s="2009"/>
      <c r="G233" s="2009"/>
      <c r="H233" s="2009"/>
      <c r="I233" s="2009"/>
      <c r="J233" s="2009"/>
      <c r="K233" s="2009"/>
      <c r="L233" s="2009"/>
      <c r="M233" s="2009"/>
      <c r="N233" s="2009"/>
      <c r="O233" s="2009"/>
      <c r="P233" s="507" t="s">
        <v>40</v>
      </c>
      <c r="Q233" s="507" t="s">
        <v>41</v>
      </c>
      <c r="R233" s="516">
        <v>16</v>
      </c>
      <c r="S233" s="517">
        <f>ROUND(K229,2)*R233</f>
        <v>28319.200000000001</v>
      </c>
    </row>
    <row r="234" spans="1:19" x14ac:dyDescent="0.25">
      <c r="A234" s="518" t="s">
        <v>19</v>
      </c>
      <c r="B234" s="518" t="s">
        <v>176</v>
      </c>
      <c r="C234" s="518" t="s">
        <v>21</v>
      </c>
      <c r="D234" s="518" t="s">
        <v>21</v>
      </c>
      <c r="E234" s="518" t="s">
        <v>177</v>
      </c>
      <c r="F234" s="518" t="s">
        <v>21</v>
      </c>
      <c r="G234" s="518" t="s">
        <v>21</v>
      </c>
      <c r="H234" s="518" t="s">
        <v>21</v>
      </c>
      <c r="I234" s="518" t="s">
        <v>21</v>
      </c>
      <c r="J234" s="518" t="s">
        <v>21</v>
      </c>
      <c r="K234" s="518" t="s">
        <v>21</v>
      </c>
      <c r="L234" s="519">
        <f>ROUND(L235,2)+ROUND(L240,2)+ROUND(L245,2)+ROUND(L250,2)+ROUND(L255,2)+ROUND(L260,2)+ROUND(L265,2)+ROUND(L270,2)+ROUND(L275,2)+ROUND(L280,2)+ROUND(L285,2)+ROUND(L290,2)</f>
        <v>230363.7</v>
      </c>
      <c r="M234" s="518" t="s">
        <v>21</v>
      </c>
      <c r="N234" s="518" t="s">
        <v>21</v>
      </c>
      <c r="O234" s="518" t="s">
        <v>21</v>
      </c>
      <c r="P234" s="518" t="s">
        <v>21</v>
      </c>
      <c r="Q234" s="518" t="s">
        <v>21</v>
      </c>
      <c r="R234" s="518" t="s">
        <v>21</v>
      </c>
      <c r="S234" s="518" t="s">
        <v>21</v>
      </c>
    </row>
    <row r="235" spans="1:19" x14ac:dyDescent="0.25">
      <c r="A235" s="2324" t="s">
        <v>23</v>
      </c>
      <c r="B235" s="2324" t="s">
        <v>178</v>
      </c>
      <c r="C235" s="2324" t="s">
        <v>25</v>
      </c>
      <c r="D235" s="2324" t="s">
        <v>179</v>
      </c>
      <c r="E235" s="2324" t="s">
        <v>180</v>
      </c>
      <c r="F235" s="2325">
        <f>R235+R236+R237+R238+R239</f>
        <v>2722</v>
      </c>
      <c r="G235" s="2324" t="s">
        <v>28</v>
      </c>
      <c r="H235" s="2326">
        <v>4.8600000000000003</v>
      </c>
      <c r="I235" s="2327">
        <v>4.8600000000000003</v>
      </c>
      <c r="J235" s="2328">
        <v>0.2034</v>
      </c>
      <c r="K235" s="2329">
        <f>ROUND(I235,2)+(ROUND(I235,2)*J235)</f>
        <v>5.8485240000000003</v>
      </c>
      <c r="L235" s="2330">
        <f>ROUND(S235,2)+ROUND(S236,2)+ROUND(S237,2)+ROUND(S238,2)+ROUND(S239,2)</f>
        <v>15923.699999999999</v>
      </c>
      <c r="M235" s="2324"/>
      <c r="N235" s="2324" t="s">
        <v>176</v>
      </c>
      <c r="O235" s="2324" t="s">
        <v>177</v>
      </c>
      <c r="P235" s="520" t="s">
        <v>20</v>
      </c>
      <c r="Q235" s="520" t="s">
        <v>29</v>
      </c>
      <c r="R235" s="521">
        <v>544.4</v>
      </c>
      <c r="S235" s="522">
        <f>ROUND(K235,2)*R235</f>
        <v>3184.74</v>
      </c>
    </row>
    <row r="236" spans="1:19" x14ac:dyDescent="0.25">
      <c r="A236" s="2009"/>
      <c r="B236" s="2009"/>
      <c r="C236" s="2009"/>
      <c r="D236" s="2009"/>
      <c r="E236" s="2009"/>
      <c r="F236" s="2009"/>
      <c r="G236" s="2009"/>
      <c r="H236" s="2009"/>
      <c r="I236" s="2009"/>
      <c r="J236" s="2009"/>
      <c r="K236" s="2009"/>
      <c r="L236" s="2009"/>
      <c r="M236" s="2009"/>
      <c r="N236" s="2009"/>
      <c r="O236" s="2009"/>
      <c r="P236" s="520" t="s">
        <v>34</v>
      </c>
      <c r="Q236" s="520" t="s">
        <v>35</v>
      </c>
      <c r="R236" s="523">
        <v>544.4</v>
      </c>
      <c r="S236" s="524">
        <f>ROUND(K235,2)*R236</f>
        <v>3184.74</v>
      </c>
    </row>
    <row r="237" spans="1:19" x14ac:dyDescent="0.25">
      <c r="A237" s="2009"/>
      <c r="B237" s="2009"/>
      <c r="C237" s="2009"/>
      <c r="D237" s="2009"/>
      <c r="E237" s="2009"/>
      <c r="F237" s="2009"/>
      <c r="G237" s="2009"/>
      <c r="H237" s="2009"/>
      <c r="I237" s="2009"/>
      <c r="J237" s="2009"/>
      <c r="K237" s="2009"/>
      <c r="L237" s="2009"/>
      <c r="M237" s="2009"/>
      <c r="N237" s="2009"/>
      <c r="O237" s="2009"/>
      <c r="P237" s="520" t="s">
        <v>36</v>
      </c>
      <c r="Q237" s="520" t="s">
        <v>37</v>
      </c>
      <c r="R237" s="525">
        <v>544.4</v>
      </c>
      <c r="S237" s="526">
        <f>ROUND(K235,2)*R237</f>
        <v>3184.74</v>
      </c>
    </row>
    <row r="238" spans="1:19" x14ac:dyDescent="0.25">
      <c r="A238" s="2009"/>
      <c r="B238" s="2009"/>
      <c r="C238" s="2009"/>
      <c r="D238" s="2009"/>
      <c r="E238" s="2009"/>
      <c r="F238" s="2009"/>
      <c r="G238" s="2009"/>
      <c r="H238" s="2009"/>
      <c r="I238" s="2009"/>
      <c r="J238" s="2009"/>
      <c r="K238" s="2009"/>
      <c r="L238" s="2009"/>
      <c r="M238" s="2009"/>
      <c r="N238" s="2009"/>
      <c r="O238" s="2009"/>
      <c r="P238" s="520" t="s">
        <v>38</v>
      </c>
      <c r="Q238" s="520" t="s">
        <v>39</v>
      </c>
      <c r="R238" s="527">
        <v>544.4</v>
      </c>
      <c r="S238" s="528">
        <f>ROUND(K235,2)*R238</f>
        <v>3184.74</v>
      </c>
    </row>
    <row r="239" spans="1:19" x14ac:dyDescent="0.25">
      <c r="A239" s="2009"/>
      <c r="B239" s="2009"/>
      <c r="C239" s="2009"/>
      <c r="D239" s="2009"/>
      <c r="E239" s="2009"/>
      <c r="F239" s="2009"/>
      <c r="G239" s="2009"/>
      <c r="H239" s="2009"/>
      <c r="I239" s="2009"/>
      <c r="J239" s="2009"/>
      <c r="K239" s="2009"/>
      <c r="L239" s="2009"/>
      <c r="M239" s="2009"/>
      <c r="N239" s="2009"/>
      <c r="O239" s="2009"/>
      <c r="P239" s="520" t="s">
        <v>40</v>
      </c>
      <c r="Q239" s="520" t="s">
        <v>41</v>
      </c>
      <c r="R239" s="529">
        <v>544.4</v>
      </c>
      <c r="S239" s="530">
        <f>ROUND(K235,2)*R239</f>
        <v>3184.74</v>
      </c>
    </row>
    <row r="240" spans="1:19" x14ac:dyDescent="0.25">
      <c r="A240" s="2331" t="s">
        <v>23</v>
      </c>
      <c r="B240" s="2331" t="s">
        <v>181</v>
      </c>
      <c r="C240" s="2331" t="s">
        <v>25</v>
      </c>
      <c r="D240" s="2331" t="s">
        <v>182</v>
      </c>
      <c r="E240" s="2331" t="s">
        <v>183</v>
      </c>
      <c r="F240" s="2332">
        <f>R240+R241+R242+R243+R244</f>
        <v>88.800000000000011</v>
      </c>
      <c r="G240" s="2331" t="s">
        <v>28</v>
      </c>
      <c r="H240" s="2333">
        <v>7</v>
      </c>
      <c r="I240" s="2334">
        <v>7</v>
      </c>
      <c r="J240" s="2335">
        <v>0.2034</v>
      </c>
      <c r="K240" s="2336">
        <f>ROUND(I240,2)+(ROUND(I240,2)*J240)</f>
        <v>8.4238</v>
      </c>
      <c r="L240" s="2337">
        <f>ROUND(S240,2)+ROUND(S241,2)+ROUND(S242,2)+ROUND(S243,2)+ROUND(S244,2)</f>
        <v>747.69999999999993</v>
      </c>
      <c r="M240" s="2331"/>
      <c r="N240" s="2331" t="s">
        <v>176</v>
      </c>
      <c r="O240" s="2331" t="s">
        <v>177</v>
      </c>
      <c r="P240" s="531" t="s">
        <v>20</v>
      </c>
      <c r="Q240" s="531" t="s">
        <v>29</v>
      </c>
      <c r="R240" s="532">
        <v>17.760000000000002</v>
      </c>
      <c r="S240" s="533">
        <f>ROUND(K240,2)*R240</f>
        <v>149.53920000000002</v>
      </c>
    </row>
    <row r="241" spans="1:19" x14ac:dyDescent="0.25">
      <c r="A241" s="2009"/>
      <c r="B241" s="2009"/>
      <c r="C241" s="2009"/>
      <c r="D241" s="2009"/>
      <c r="E241" s="2009"/>
      <c r="F241" s="2009"/>
      <c r="G241" s="2009"/>
      <c r="H241" s="2009"/>
      <c r="I241" s="2009"/>
      <c r="J241" s="2009"/>
      <c r="K241" s="2009"/>
      <c r="L241" s="2009"/>
      <c r="M241" s="2009"/>
      <c r="N241" s="2009"/>
      <c r="O241" s="2009"/>
      <c r="P241" s="531" t="s">
        <v>34</v>
      </c>
      <c r="Q241" s="531" t="s">
        <v>35</v>
      </c>
      <c r="R241" s="534">
        <v>17.760000000000002</v>
      </c>
      <c r="S241" s="535">
        <f>ROUND(K240,2)*R241</f>
        <v>149.53920000000002</v>
      </c>
    </row>
    <row r="242" spans="1:19" x14ac:dyDescent="0.25">
      <c r="A242" s="2009"/>
      <c r="B242" s="2009"/>
      <c r="C242" s="2009"/>
      <c r="D242" s="2009"/>
      <c r="E242" s="2009"/>
      <c r="F242" s="2009"/>
      <c r="G242" s="2009"/>
      <c r="H242" s="2009"/>
      <c r="I242" s="2009"/>
      <c r="J242" s="2009"/>
      <c r="K242" s="2009"/>
      <c r="L242" s="2009"/>
      <c r="M242" s="2009"/>
      <c r="N242" s="2009"/>
      <c r="O242" s="2009"/>
      <c r="P242" s="531" t="s">
        <v>36</v>
      </c>
      <c r="Q242" s="531" t="s">
        <v>37</v>
      </c>
      <c r="R242" s="536">
        <v>17.760000000000002</v>
      </c>
      <c r="S242" s="537">
        <f>ROUND(K240,2)*R242</f>
        <v>149.53920000000002</v>
      </c>
    </row>
    <row r="243" spans="1:19" x14ac:dyDescent="0.25">
      <c r="A243" s="2009"/>
      <c r="B243" s="2009"/>
      <c r="C243" s="2009"/>
      <c r="D243" s="2009"/>
      <c r="E243" s="2009"/>
      <c r="F243" s="2009"/>
      <c r="G243" s="2009"/>
      <c r="H243" s="2009"/>
      <c r="I243" s="2009"/>
      <c r="J243" s="2009"/>
      <c r="K243" s="2009"/>
      <c r="L243" s="2009"/>
      <c r="M243" s="2009"/>
      <c r="N243" s="2009"/>
      <c r="O243" s="2009"/>
      <c r="P243" s="531" t="s">
        <v>38</v>
      </c>
      <c r="Q243" s="531" t="s">
        <v>39</v>
      </c>
      <c r="R243" s="538">
        <v>17.760000000000002</v>
      </c>
      <c r="S243" s="539">
        <f>ROUND(K240,2)*R243</f>
        <v>149.53920000000002</v>
      </c>
    </row>
    <row r="244" spans="1:19" x14ac:dyDescent="0.25">
      <c r="A244" s="2009"/>
      <c r="B244" s="2009"/>
      <c r="C244" s="2009"/>
      <c r="D244" s="2009"/>
      <c r="E244" s="2009"/>
      <c r="F244" s="2009"/>
      <c r="G244" s="2009"/>
      <c r="H244" s="2009"/>
      <c r="I244" s="2009"/>
      <c r="J244" s="2009"/>
      <c r="K244" s="2009"/>
      <c r="L244" s="2009"/>
      <c r="M244" s="2009"/>
      <c r="N244" s="2009"/>
      <c r="O244" s="2009"/>
      <c r="P244" s="531" t="s">
        <v>40</v>
      </c>
      <c r="Q244" s="531" t="s">
        <v>41</v>
      </c>
      <c r="R244" s="540">
        <v>17.760000000000002</v>
      </c>
      <c r="S244" s="541">
        <f>ROUND(K240,2)*R244</f>
        <v>149.53920000000002</v>
      </c>
    </row>
    <row r="245" spans="1:19" x14ac:dyDescent="0.25">
      <c r="A245" s="2338" t="s">
        <v>23</v>
      </c>
      <c r="B245" s="2338" t="s">
        <v>184</v>
      </c>
      <c r="C245" s="2338" t="s">
        <v>25</v>
      </c>
      <c r="D245" s="2338" t="s">
        <v>185</v>
      </c>
      <c r="E245" s="2338" t="s">
        <v>186</v>
      </c>
      <c r="F245" s="2339">
        <f>R245+R246+R247+R248+R249</f>
        <v>469.79999999999995</v>
      </c>
      <c r="G245" s="2338" t="s">
        <v>28</v>
      </c>
      <c r="H245" s="2340">
        <v>30.27</v>
      </c>
      <c r="I245" s="2341">
        <v>30.27</v>
      </c>
      <c r="J245" s="2342">
        <v>0.2034</v>
      </c>
      <c r="K245" s="2343">
        <f>ROUND(I245,2)+(ROUND(I245,2)*J245)</f>
        <v>36.426918000000001</v>
      </c>
      <c r="L245" s="2344">
        <f>ROUND(S245,2)+ROUND(S246,2)+ROUND(S247,2)+ROUND(S248,2)+ROUND(S249,2)</f>
        <v>17114.8</v>
      </c>
      <c r="M245" s="2338"/>
      <c r="N245" s="2338" t="s">
        <v>176</v>
      </c>
      <c r="O245" s="2338" t="s">
        <v>177</v>
      </c>
      <c r="P245" s="542" t="s">
        <v>20</v>
      </c>
      <c r="Q245" s="542" t="s">
        <v>29</v>
      </c>
      <c r="R245" s="543">
        <v>93.96</v>
      </c>
      <c r="S245" s="544">
        <f>ROUND(K245,2)*R245</f>
        <v>3422.9627999999998</v>
      </c>
    </row>
    <row r="246" spans="1:19" x14ac:dyDescent="0.25">
      <c r="A246" s="2009"/>
      <c r="B246" s="2009"/>
      <c r="C246" s="2009"/>
      <c r="D246" s="2009"/>
      <c r="E246" s="2009"/>
      <c r="F246" s="2009"/>
      <c r="G246" s="2009"/>
      <c r="H246" s="2009"/>
      <c r="I246" s="2009"/>
      <c r="J246" s="2009"/>
      <c r="K246" s="2009"/>
      <c r="L246" s="2009"/>
      <c r="M246" s="2009"/>
      <c r="N246" s="2009"/>
      <c r="O246" s="2009"/>
      <c r="P246" s="542" t="s">
        <v>34</v>
      </c>
      <c r="Q246" s="542" t="s">
        <v>35</v>
      </c>
      <c r="R246" s="545">
        <v>93.96</v>
      </c>
      <c r="S246" s="546">
        <f>ROUND(K245,2)*R246</f>
        <v>3422.9627999999998</v>
      </c>
    </row>
    <row r="247" spans="1:19" x14ac:dyDescent="0.25">
      <c r="A247" s="2009"/>
      <c r="B247" s="2009"/>
      <c r="C247" s="2009"/>
      <c r="D247" s="2009"/>
      <c r="E247" s="2009"/>
      <c r="F247" s="2009"/>
      <c r="G247" s="2009"/>
      <c r="H247" s="2009"/>
      <c r="I247" s="2009"/>
      <c r="J247" s="2009"/>
      <c r="K247" s="2009"/>
      <c r="L247" s="2009"/>
      <c r="M247" s="2009"/>
      <c r="N247" s="2009"/>
      <c r="O247" s="2009"/>
      <c r="P247" s="542" t="s">
        <v>36</v>
      </c>
      <c r="Q247" s="542" t="s">
        <v>37</v>
      </c>
      <c r="R247" s="547">
        <v>93.96</v>
      </c>
      <c r="S247" s="548">
        <f>ROUND(K245,2)*R247</f>
        <v>3422.9627999999998</v>
      </c>
    </row>
    <row r="248" spans="1:19" x14ac:dyDescent="0.25">
      <c r="A248" s="2009"/>
      <c r="B248" s="2009"/>
      <c r="C248" s="2009"/>
      <c r="D248" s="2009"/>
      <c r="E248" s="2009"/>
      <c r="F248" s="2009"/>
      <c r="G248" s="2009"/>
      <c r="H248" s="2009"/>
      <c r="I248" s="2009"/>
      <c r="J248" s="2009"/>
      <c r="K248" s="2009"/>
      <c r="L248" s="2009"/>
      <c r="M248" s="2009"/>
      <c r="N248" s="2009"/>
      <c r="O248" s="2009"/>
      <c r="P248" s="542" t="s">
        <v>38</v>
      </c>
      <c r="Q248" s="542" t="s">
        <v>39</v>
      </c>
      <c r="R248" s="549">
        <v>93.96</v>
      </c>
      <c r="S248" s="550">
        <f>ROUND(K245,2)*R248</f>
        <v>3422.9627999999998</v>
      </c>
    </row>
    <row r="249" spans="1:19" x14ac:dyDescent="0.25">
      <c r="A249" s="2009"/>
      <c r="B249" s="2009"/>
      <c r="C249" s="2009"/>
      <c r="D249" s="2009"/>
      <c r="E249" s="2009"/>
      <c r="F249" s="2009"/>
      <c r="G249" s="2009"/>
      <c r="H249" s="2009"/>
      <c r="I249" s="2009"/>
      <c r="J249" s="2009"/>
      <c r="K249" s="2009"/>
      <c r="L249" s="2009"/>
      <c r="M249" s="2009"/>
      <c r="N249" s="2009"/>
      <c r="O249" s="2009"/>
      <c r="P249" s="542" t="s">
        <v>40</v>
      </c>
      <c r="Q249" s="542" t="s">
        <v>41</v>
      </c>
      <c r="R249" s="551">
        <v>93.96</v>
      </c>
      <c r="S249" s="552">
        <f>ROUND(K245,2)*R249</f>
        <v>3422.9627999999998</v>
      </c>
    </row>
    <row r="250" spans="1:19" x14ac:dyDescent="0.25">
      <c r="A250" s="2345" t="s">
        <v>23</v>
      </c>
      <c r="B250" s="2345" t="s">
        <v>187</v>
      </c>
      <c r="C250" s="2345" t="s">
        <v>25</v>
      </c>
      <c r="D250" s="2345" t="s">
        <v>188</v>
      </c>
      <c r="E250" s="2345" t="s">
        <v>189</v>
      </c>
      <c r="F250" s="2346">
        <f>R250+R251+R252+R253+R254</f>
        <v>1601</v>
      </c>
      <c r="G250" s="2345" t="s">
        <v>28</v>
      </c>
      <c r="H250" s="2347">
        <v>27.13</v>
      </c>
      <c r="I250" s="2348">
        <v>27.13</v>
      </c>
      <c r="J250" s="2349">
        <v>0.2034</v>
      </c>
      <c r="K250" s="2350">
        <f>ROUND(I250,2)+(ROUND(I250,2)*J250)</f>
        <v>32.648241999999996</v>
      </c>
      <c r="L250" s="2351">
        <f>ROUND(S250,2)+ROUND(S251,2)+ROUND(S252,2)+ROUND(S253,2)+ROUND(S254,2)</f>
        <v>52272.65</v>
      </c>
      <c r="M250" s="2345"/>
      <c r="N250" s="2345" t="s">
        <v>176</v>
      </c>
      <c r="O250" s="2345" t="s">
        <v>177</v>
      </c>
      <c r="P250" s="553" t="s">
        <v>20</v>
      </c>
      <c r="Q250" s="553" t="s">
        <v>29</v>
      </c>
      <c r="R250" s="554">
        <v>320.2</v>
      </c>
      <c r="S250" s="555">
        <f>ROUND(K250,2)*R250</f>
        <v>10454.529999999999</v>
      </c>
    </row>
    <row r="251" spans="1:19" x14ac:dyDescent="0.25">
      <c r="A251" s="2009"/>
      <c r="B251" s="2009"/>
      <c r="C251" s="2009"/>
      <c r="D251" s="2009"/>
      <c r="E251" s="2009"/>
      <c r="F251" s="2009"/>
      <c r="G251" s="2009"/>
      <c r="H251" s="2009"/>
      <c r="I251" s="2009"/>
      <c r="J251" s="2009"/>
      <c r="K251" s="2009"/>
      <c r="L251" s="2009"/>
      <c r="M251" s="2009"/>
      <c r="N251" s="2009"/>
      <c r="O251" s="2009"/>
      <c r="P251" s="553" t="s">
        <v>34</v>
      </c>
      <c r="Q251" s="553" t="s">
        <v>35</v>
      </c>
      <c r="R251" s="556">
        <v>320.2</v>
      </c>
      <c r="S251" s="557">
        <f>ROUND(K250,2)*R251</f>
        <v>10454.529999999999</v>
      </c>
    </row>
    <row r="252" spans="1:19" x14ac:dyDescent="0.25">
      <c r="A252" s="2009"/>
      <c r="B252" s="2009"/>
      <c r="C252" s="2009"/>
      <c r="D252" s="2009"/>
      <c r="E252" s="2009"/>
      <c r="F252" s="2009"/>
      <c r="G252" s="2009"/>
      <c r="H252" s="2009"/>
      <c r="I252" s="2009"/>
      <c r="J252" s="2009"/>
      <c r="K252" s="2009"/>
      <c r="L252" s="2009"/>
      <c r="M252" s="2009"/>
      <c r="N252" s="2009"/>
      <c r="O252" s="2009"/>
      <c r="P252" s="553" t="s">
        <v>36</v>
      </c>
      <c r="Q252" s="553" t="s">
        <v>37</v>
      </c>
      <c r="R252" s="558">
        <v>320.2</v>
      </c>
      <c r="S252" s="559">
        <f>ROUND(K250,2)*R252</f>
        <v>10454.529999999999</v>
      </c>
    </row>
    <row r="253" spans="1:19" x14ac:dyDescent="0.25">
      <c r="A253" s="2009"/>
      <c r="B253" s="2009"/>
      <c r="C253" s="2009"/>
      <c r="D253" s="2009"/>
      <c r="E253" s="2009"/>
      <c r="F253" s="2009"/>
      <c r="G253" s="2009"/>
      <c r="H253" s="2009"/>
      <c r="I253" s="2009"/>
      <c r="J253" s="2009"/>
      <c r="K253" s="2009"/>
      <c r="L253" s="2009"/>
      <c r="M253" s="2009"/>
      <c r="N253" s="2009"/>
      <c r="O253" s="2009"/>
      <c r="P253" s="553" t="s">
        <v>38</v>
      </c>
      <c r="Q253" s="553" t="s">
        <v>39</v>
      </c>
      <c r="R253" s="560">
        <v>320.2</v>
      </c>
      <c r="S253" s="561">
        <f>ROUND(K250,2)*R253</f>
        <v>10454.529999999999</v>
      </c>
    </row>
    <row r="254" spans="1:19" x14ac:dyDescent="0.25">
      <c r="A254" s="2009"/>
      <c r="B254" s="2009"/>
      <c r="C254" s="2009"/>
      <c r="D254" s="2009"/>
      <c r="E254" s="2009"/>
      <c r="F254" s="2009"/>
      <c r="G254" s="2009"/>
      <c r="H254" s="2009"/>
      <c r="I254" s="2009"/>
      <c r="J254" s="2009"/>
      <c r="K254" s="2009"/>
      <c r="L254" s="2009"/>
      <c r="M254" s="2009"/>
      <c r="N254" s="2009"/>
      <c r="O254" s="2009"/>
      <c r="P254" s="553" t="s">
        <v>40</v>
      </c>
      <c r="Q254" s="553" t="s">
        <v>41</v>
      </c>
      <c r="R254" s="562">
        <v>320.2</v>
      </c>
      <c r="S254" s="563">
        <f>ROUND(K250,2)*R254</f>
        <v>10454.529999999999</v>
      </c>
    </row>
    <row r="255" spans="1:19" x14ac:dyDescent="0.25">
      <c r="A255" s="2352" t="s">
        <v>23</v>
      </c>
      <c r="B255" s="2352" t="s">
        <v>190</v>
      </c>
      <c r="C255" s="2352" t="s">
        <v>25</v>
      </c>
      <c r="D255" s="2352" t="s">
        <v>191</v>
      </c>
      <c r="E255" s="2352" t="s">
        <v>192</v>
      </c>
      <c r="F255" s="2353">
        <f>R255+R256+R257+R258+R259</f>
        <v>651.20000000000005</v>
      </c>
      <c r="G255" s="2352" t="s">
        <v>28</v>
      </c>
      <c r="H255" s="2354">
        <v>23.88</v>
      </c>
      <c r="I255" s="2355">
        <v>23.88</v>
      </c>
      <c r="J255" s="2356">
        <v>0.2034</v>
      </c>
      <c r="K255" s="2357">
        <f>ROUND(I255,2)+(ROUND(I255,2)*J255)</f>
        <v>28.737192</v>
      </c>
      <c r="L255" s="2358">
        <f>ROUND(S255,2)+ROUND(S256,2)+ROUND(S257,2)+ROUND(S258,2)+ROUND(S259,2)</f>
        <v>18715.5</v>
      </c>
      <c r="M255" s="2352"/>
      <c r="N255" s="2352" t="s">
        <v>176</v>
      </c>
      <c r="O255" s="2352" t="s">
        <v>177</v>
      </c>
      <c r="P255" s="564" t="s">
        <v>20</v>
      </c>
      <c r="Q255" s="564" t="s">
        <v>29</v>
      </c>
      <c r="R255" s="565">
        <v>130.24</v>
      </c>
      <c r="S255" s="566">
        <f>ROUND(K255,2)*R255</f>
        <v>3743.0976000000001</v>
      </c>
    </row>
    <row r="256" spans="1:19" x14ac:dyDescent="0.25">
      <c r="A256" s="2009"/>
      <c r="B256" s="2009"/>
      <c r="C256" s="2009"/>
      <c r="D256" s="2009"/>
      <c r="E256" s="2009"/>
      <c r="F256" s="2009"/>
      <c r="G256" s="2009"/>
      <c r="H256" s="2009"/>
      <c r="I256" s="2009"/>
      <c r="J256" s="2009"/>
      <c r="K256" s="2009"/>
      <c r="L256" s="2009"/>
      <c r="M256" s="2009"/>
      <c r="N256" s="2009"/>
      <c r="O256" s="2009"/>
      <c r="P256" s="564" t="s">
        <v>34</v>
      </c>
      <c r="Q256" s="564" t="s">
        <v>35</v>
      </c>
      <c r="R256" s="567">
        <v>130.24</v>
      </c>
      <c r="S256" s="568">
        <f>ROUND(K255,2)*R256</f>
        <v>3743.0976000000001</v>
      </c>
    </row>
    <row r="257" spans="1:19" x14ac:dyDescent="0.25">
      <c r="A257" s="2009"/>
      <c r="B257" s="2009"/>
      <c r="C257" s="2009"/>
      <c r="D257" s="2009"/>
      <c r="E257" s="2009"/>
      <c r="F257" s="2009"/>
      <c r="G257" s="2009"/>
      <c r="H257" s="2009"/>
      <c r="I257" s="2009"/>
      <c r="J257" s="2009"/>
      <c r="K257" s="2009"/>
      <c r="L257" s="2009"/>
      <c r="M257" s="2009"/>
      <c r="N257" s="2009"/>
      <c r="O257" s="2009"/>
      <c r="P257" s="564" t="s">
        <v>36</v>
      </c>
      <c r="Q257" s="564" t="s">
        <v>37</v>
      </c>
      <c r="R257" s="569">
        <v>130.24</v>
      </c>
      <c r="S257" s="570">
        <f>ROUND(K255,2)*R257</f>
        <v>3743.0976000000001</v>
      </c>
    </row>
    <row r="258" spans="1:19" x14ac:dyDescent="0.25">
      <c r="A258" s="2009"/>
      <c r="B258" s="2009"/>
      <c r="C258" s="2009"/>
      <c r="D258" s="2009"/>
      <c r="E258" s="2009"/>
      <c r="F258" s="2009"/>
      <c r="G258" s="2009"/>
      <c r="H258" s="2009"/>
      <c r="I258" s="2009"/>
      <c r="J258" s="2009"/>
      <c r="K258" s="2009"/>
      <c r="L258" s="2009"/>
      <c r="M258" s="2009"/>
      <c r="N258" s="2009"/>
      <c r="O258" s="2009"/>
      <c r="P258" s="564" t="s">
        <v>38</v>
      </c>
      <c r="Q258" s="564" t="s">
        <v>39</v>
      </c>
      <c r="R258" s="571">
        <v>130.24</v>
      </c>
      <c r="S258" s="572">
        <f>ROUND(K255,2)*R258</f>
        <v>3743.0976000000001</v>
      </c>
    </row>
    <row r="259" spans="1:19" x14ac:dyDescent="0.25">
      <c r="A259" s="2009"/>
      <c r="B259" s="2009"/>
      <c r="C259" s="2009"/>
      <c r="D259" s="2009"/>
      <c r="E259" s="2009"/>
      <c r="F259" s="2009"/>
      <c r="G259" s="2009"/>
      <c r="H259" s="2009"/>
      <c r="I259" s="2009"/>
      <c r="J259" s="2009"/>
      <c r="K259" s="2009"/>
      <c r="L259" s="2009"/>
      <c r="M259" s="2009"/>
      <c r="N259" s="2009"/>
      <c r="O259" s="2009"/>
      <c r="P259" s="564" t="s">
        <v>40</v>
      </c>
      <c r="Q259" s="564" t="s">
        <v>41</v>
      </c>
      <c r="R259" s="573">
        <v>130.24</v>
      </c>
      <c r="S259" s="574">
        <f>ROUND(K255,2)*R259</f>
        <v>3743.0976000000001</v>
      </c>
    </row>
    <row r="260" spans="1:19" x14ac:dyDescent="0.25">
      <c r="A260" s="2359" t="s">
        <v>23</v>
      </c>
      <c r="B260" s="2359" t="s">
        <v>193</v>
      </c>
      <c r="C260" s="2359" t="s">
        <v>25</v>
      </c>
      <c r="D260" s="2359" t="s">
        <v>194</v>
      </c>
      <c r="E260" s="2359" t="s">
        <v>195</v>
      </c>
      <c r="F260" s="2360">
        <f>R260+R261+R262+R263+R264</f>
        <v>88.800000000000011</v>
      </c>
      <c r="G260" s="2359" t="s">
        <v>28</v>
      </c>
      <c r="H260" s="2361">
        <v>33.229999999999997</v>
      </c>
      <c r="I260" s="2362">
        <v>33.229999999999997</v>
      </c>
      <c r="J260" s="2363">
        <v>0.2034</v>
      </c>
      <c r="K260" s="2364">
        <f>ROUND(I260,2)+(ROUND(I260,2)*J260)</f>
        <v>39.988981999999993</v>
      </c>
      <c r="L260" s="2365">
        <f>ROUND(S260,2)+ROUND(S261,2)+ROUND(S262,2)+ROUND(S263,2)+ROUND(S264,2)</f>
        <v>3551.1000000000004</v>
      </c>
      <c r="M260" s="2359"/>
      <c r="N260" s="2359" t="s">
        <v>176</v>
      </c>
      <c r="O260" s="2359" t="s">
        <v>177</v>
      </c>
      <c r="P260" s="575" t="s">
        <v>20</v>
      </c>
      <c r="Q260" s="575" t="s">
        <v>29</v>
      </c>
      <c r="R260" s="576">
        <v>17.760000000000002</v>
      </c>
      <c r="S260" s="577">
        <f>ROUND(K260,2)*R260</f>
        <v>710.22240000000011</v>
      </c>
    </row>
    <row r="261" spans="1:19" x14ac:dyDescent="0.25">
      <c r="A261" s="2009"/>
      <c r="B261" s="2009"/>
      <c r="C261" s="2009"/>
      <c r="D261" s="2009"/>
      <c r="E261" s="2009"/>
      <c r="F261" s="2009"/>
      <c r="G261" s="2009"/>
      <c r="H261" s="2009"/>
      <c r="I261" s="2009"/>
      <c r="J261" s="2009"/>
      <c r="K261" s="2009"/>
      <c r="L261" s="2009"/>
      <c r="M261" s="2009"/>
      <c r="N261" s="2009"/>
      <c r="O261" s="2009"/>
      <c r="P261" s="575" t="s">
        <v>34</v>
      </c>
      <c r="Q261" s="575" t="s">
        <v>35</v>
      </c>
      <c r="R261" s="578">
        <v>17.760000000000002</v>
      </c>
      <c r="S261" s="579">
        <f>ROUND(K260,2)*R261</f>
        <v>710.22240000000011</v>
      </c>
    </row>
    <row r="262" spans="1:19" x14ac:dyDescent="0.25">
      <c r="A262" s="2009"/>
      <c r="B262" s="2009"/>
      <c r="C262" s="2009"/>
      <c r="D262" s="2009"/>
      <c r="E262" s="2009"/>
      <c r="F262" s="2009"/>
      <c r="G262" s="2009"/>
      <c r="H262" s="2009"/>
      <c r="I262" s="2009"/>
      <c r="J262" s="2009"/>
      <c r="K262" s="2009"/>
      <c r="L262" s="2009"/>
      <c r="M262" s="2009"/>
      <c r="N262" s="2009"/>
      <c r="O262" s="2009"/>
      <c r="P262" s="575" t="s">
        <v>36</v>
      </c>
      <c r="Q262" s="575" t="s">
        <v>37</v>
      </c>
      <c r="R262" s="580">
        <v>17.760000000000002</v>
      </c>
      <c r="S262" s="581">
        <f>ROUND(K260,2)*R262</f>
        <v>710.22240000000011</v>
      </c>
    </row>
    <row r="263" spans="1:19" x14ac:dyDescent="0.25">
      <c r="A263" s="2009"/>
      <c r="B263" s="2009"/>
      <c r="C263" s="2009"/>
      <c r="D263" s="2009"/>
      <c r="E263" s="2009"/>
      <c r="F263" s="2009"/>
      <c r="G263" s="2009"/>
      <c r="H263" s="2009"/>
      <c r="I263" s="2009"/>
      <c r="J263" s="2009"/>
      <c r="K263" s="2009"/>
      <c r="L263" s="2009"/>
      <c r="M263" s="2009"/>
      <c r="N263" s="2009"/>
      <c r="O263" s="2009"/>
      <c r="P263" s="575" t="s">
        <v>38</v>
      </c>
      <c r="Q263" s="575" t="s">
        <v>39</v>
      </c>
      <c r="R263" s="582">
        <v>17.760000000000002</v>
      </c>
      <c r="S263" s="583">
        <f>ROUND(K260,2)*R263</f>
        <v>710.22240000000011</v>
      </c>
    </row>
    <row r="264" spans="1:19" x14ac:dyDescent="0.25">
      <c r="A264" s="2009"/>
      <c r="B264" s="2009"/>
      <c r="C264" s="2009"/>
      <c r="D264" s="2009"/>
      <c r="E264" s="2009"/>
      <c r="F264" s="2009"/>
      <c r="G264" s="2009"/>
      <c r="H264" s="2009"/>
      <c r="I264" s="2009"/>
      <c r="J264" s="2009"/>
      <c r="K264" s="2009"/>
      <c r="L264" s="2009"/>
      <c r="M264" s="2009"/>
      <c r="N264" s="2009"/>
      <c r="O264" s="2009"/>
      <c r="P264" s="575" t="s">
        <v>40</v>
      </c>
      <c r="Q264" s="575" t="s">
        <v>41</v>
      </c>
      <c r="R264" s="584">
        <v>17.760000000000002</v>
      </c>
      <c r="S264" s="585">
        <f>ROUND(K260,2)*R264</f>
        <v>710.22240000000011</v>
      </c>
    </row>
    <row r="265" spans="1:19" x14ac:dyDescent="0.25">
      <c r="A265" s="2366" t="s">
        <v>23</v>
      </c>
      <c r="B265" s="2366" t="s">
        <v>196</v>
      </c>
      <c r="C265" s="2366" t="s">
        <v>25</v>
      </c>
      <c r="D265" s="2366" t="s">
        <v>197</v>
      </c>
      <c r="E265" s="2366" t="s">
        <v>198</v>
      </c>
      <c r="F265" s="2367">
        <f>R265+R266+R267+R268+R269</f>
        <v>393</v>
      </c>
      <c r="G265" s="2366" t="s">
        <v>28</v>
      </c>
      <c r="H265" s="2368">
        <v>67.760000000000005</v>
      </c>
      <c r="I265" s="2369">
        <v>67.760000000000005</v>
      </c>
      <c r="J265" s="2370">
        <v>0.2034</v>
      </c>
      <c r="K265" s="2371">
        <f>ROUND(I265,2)+(ROUND(I265,2)*J265)</f>
        <v>81.542383999999998</v>
      </c>
      <c r="L265" s="2372">
        <f>ROUND(S265,2)+ROUND(S266,2)+ROUND(S267,2)+ROUND(S268,2)+ROUND(S269,2)</f>
        <v>32045.200000000001</v>
      </c>
      <c r="M265" s="2366"/>
      <c r="N265" s="2366" t="s">
        <v>176</v>
      </c>
      <c r="O265" s="2366" t="s">
        <v>177</v>
      </c>
      <c r="P265" s="586" t="s">
        <v>20</v>
      </c>
      <c r="Q265" s="586" t="s">
        <v>29</v>
      </c>
      <c r="R265" s="587">
        <v>78.599999999999994</v>
      </c>
      <c r="S265" s="588">
        <f>ROUND(K265,2)*R265</f>
        <v>6409.0439999999999</v>
      </c>
    </row>
    <row r="266" spans="1:19" x14ac:dyDescent="0.25">
      <c r="A266" s="2009"/>
      <c r="B266" s="2009"/>
      <c r="C266" s="2009"/>
      <c r="D266" s="2009"/>
      <c r="E266" s="2009"/>
      <c r="F266" s="2009"/>
      <c r="G266" s="2009"/>
      <c r="H266" s="2009"/>
      <c r="I266" s="2009"/>
      <c r="J266" s="2009"/>
      <c r="K266" s="2009"/>
      <c r="L266" s="2009"/>
      <c r="M266" s="2009"/>
      <c r="N266" s="2009"/>
      <c r="O266" s="2009"/>
      <c r="P266" s="586" t="s">
        <v>34</v>
      </c>
      <c r="Q266" s="586" t="s">
        <v>35</v>
      </c>
      <c r="R266" s="589">
        <v>78.599999999999994</v>
      </c>
      <c r="S266" s="590">
        <f>ROUND(K265,2)*R266</f>
        <v>6409.0439999999999</v>
      </c>
    </row>
    <row r="267" spans="1:19" x14ac:dyDescent="0.25">
      <c r="A267" s="2009"/>
      <c r="B267" s="2009"/>
      <c r="C267" s="2009"/>
      <c r="D267" s="2009"/>
      <c r="E267" s="2009"/>
      <c r="F267" s="2009"/>
      <c r="G267" s="2009"/>
      <c r="H267" s="2009"/>
      <c r="I267" s="2009"/>
      <c r="J267" s="2009"/>
      <c r="K267" s="2009"/>
      <c r="L267" s="2009"/>
      <c r="M267" s="2009"/>
      <c r="N267" s="2009"/>
      <c r="O267" s="2009"/>
      <c r="P267" s="586" t="s">
        <v>36</v>
      </c>
      <c r="Q267" s="586" t="s">
        <v>37</v>
      </c>
      <c r="R267" s="591">
        <v>78.599999999999994</v>
      </c>
      <c r="S267" s="592">
        <f>ROUND(K265,2)*R267</f>
        <v>6409.0439999999999</v>
      </c>
    </row>
    <row r="268" spans="1:19" x14ac:dyDescent="0.25">
      <c r="A268" s="2009"/>
      <c r="B268" s="2009"/>
      <c r="C268" s="2009"/>
      <c r="D268" s="2009"/>
      <c r="E268" s="2009"/>
      <c r="F268" s="2009"/>
      <c r="G268" s="2009"/>
      <c r="H268" s="2009"/>
      <c r="I268" s="2009"/>
      <c r="J268" s="2009"/>
      <c r="K268" s="2009"/>
      <c r="L268" s="2009"/>
      <c r="M268" s="2009"/>
      <c r="N268" s="2009"/>
      <c r="O268" s="2009"/>
      <c r="P268" s="586" t="s">
        <v>38</v>
      </c>
      <c r="Q268" s="586" t="s">
        <v>39</v>
      </c>
      <c r="R268" s="593">
        <v>78.599999999999994</v>
      </c>
      <c r="S268" s="594">
        <f>ROUND(K265,2)*R268</f>
        <v>6409.0439999999999</v>
      </c>
    </row>
    <row r="269" spans="1:19" x14ac:dyDescent="0.25">
      <c r="A269" s="2009"/>
      <c r="B269" s="2009"/>
      <c r="C269" s="2009"/>
      <c r="D269" s="2009"/>
      <c r="E269" s="2009"/>
      <c r="F269" s="2009"/>
      <c r="G269" s="2009"/>
      <c r="H269" s="2009"/>
      <c r="I269" s="2009"/>
      <c r="J269" s="2009"/>
      <c r="K269" s="2009"/>
      <c r="L269" s="2009"/>
      <c r="M269" s="2009"/>
      <c r="N269" s="2009"/>
      <c r="O269" s="2009"/>
      <c r="P269" s="586" t="s">
        <v>40</v>
      </c>
      <c r="Q269" s="586" t="s">
        <v>41</v>
      </c>
      <c r="R269" s="595">
        <v>78.599999999999994</v>
      </c>
      <c r="S269" s="596">
        <f>ROUND(K265,2)*R269</f>
        <v>6409.0439999999999</v>
      </c>
    </row>
    <row r="270" spans="1:19" x14ac:dyDescent="0.25">
      <c r="A270" s="2373" t="s">
        <v>23</v>
      </c>
      <c r="B270" s="2373" t="s">
        <v>199</v>
      </c>
      <c r="C270" s="2373" t="s">
        <v>25</v>
      </c>
      <c r="D270" s="2373" t="s">
        <v>200</v>
      </c>
      <c r="E270" s="2373" t="s">
        <v>201</v>
      </c>
      <c r="F270" s="2374">
        <f>R270+R271+R272+R273+R274</f>
        <v>76.8</v>
      </c>
      <c r="G270" s="2373" t="s">
        <v>28</v>
      </c>
      <c r="H270" s="2375">
        <v>62.54</v>
      </c>
      <c r="I270" s="2376">
        <v>62.54</v>
      </c>
      <c r="J270" s="2377">
        <v>0.2034</v>
      </c>
      <c r="K270" s="2378">
        <f>ROUND(I270,2)+(ROUND(I270,2)*J270)</f>
        <v>75.260636000000005</v>
      </c>
      <c r="L270" s="2379">
        <f>ROUND(S270,2)+ROUND(S271,2)+ROUND(S272,2)+ROUND(S273,2)+ROUND(S274,2)</f>
        <v>5779.95</v>
      </c>
      <c r="M270" s="2373"/>
      <c r="N270" s="2373" t="s">
        <v>176</v>
      </c>
      <c r="O270" s="2373" t="s">
        <v>177</v>
      </c>
      <c r="P270" s="597" t="s">
        <v>20</v>
      </c>
      <c r="Q270" s="597" t="s">
        <v>29</v>
      </c>
      <c r="R270" s="598">
        <v>15.36</v>
      </c>
      <c r="S270" s="599">
        <f>ROUND(K270,2)*R270</f>
        <v>1155.9936</v>
      </c>
    </row>
    <row r="271" spans="1:19" x14ac:dyDescent="0.25">
      <c r="A271" s="2009"/>
      <c r="B271" s="2009"/>
      <c r="C271" s="2009"/>
      <c r="D271" s="2009"/>
      <c r="E271" s="2009"/>
      <c r="F271" s="2009"/>
      <c r="G271" s="2009"/>
      <c r="H271" s="2009"/>
      <c r="I271" s="2009"/>
      <c r="J271" s="2009"/>
      <c r="K271" s="2009"/>
      <c r="L271" s="2009"/>
      <c r="M271" s="2009"/>
      <c r="N271" s="2009"/>
      <c r="O271" s="2009"/>
      <c r="P271" s="597" t="s">
        <v>34</v>
      </c>
      <c r="Q271" s="597" t="s">
        <v>35</v>
      </c>
      <c r="R271" s="600">
        <v>15.36</v>
      </c>
      <c r="S271" s="601">
        <f>ROUND(K270,2)*R271</f>
        <v>1155.9936</v>
      </c>
    </row>
    <row r="272" spans="1:19" x14ac:dyDescent="0.25">
      <c r="A272" s="2009"/>
      <c r="B272" s="2009"/>
      <c r="C272" s="2009"/>
      <c r="D272" s="2009"/>
      <c r="E272" s="2009"/>
      <c r="F272" s="2009"/>
      <c r="G272" s="2009"/>
      <c r="H272" s="2009"/>
      <c r="I272" s="2009"/>
      <c r="J272" s="2009"/>
      <c r="K272" s="2009"/>
      <c r="L272" s="2009"/>
      <c r="M272" s="2009"/>
      <c r="N272" s="2009"/>
      <c r="O272" s="2009"/>
      <c r="P272" s="597" t="s">
        <v>36</v>
      </c>
      <c r="Q272" s="597" t="s">
        <v>37</v>
      </c>
      <c r="R272" s="602">
        <v>15.36</v>
      </c>
      <c r="S272" s="603">
        <f>ROUND(K270,2)*R272</f>
        <v>1155.9936</v>
      </c>
    </row>
    <row r="273" spans="1:19" x14ac:dyDescent="0.25">
      <c r="A273" s="2009"/>
      <c r="B273" s="2009"/>
      <c r="C273" s="2009"/>
      <c r="D273" s="2009"/>
      <c r="E273" s="2009"/>
      <c r="F273" s="2009"/>
      <c r="G273" s="2009"/>
      <c r="H273" s="2009"/>
      <c r="I273" s="2009"/>
      <c r="J273" s="2009"/>
      <c r="K273" s="2009"/>
      <c r="L273" s="2009"/>
      <c r="M273" s="2009"/>
      <c r="N273" s="2009"/>
      <c r="O273" s="2009"/>
      <c r="P273" s="597" t="s">
        <v>38</v>
      </c>
      <c r="Q273" s="597" t="s">
        <v>39</v>
      </c>
      <c r="R273" s="604">
        <v>15.36</v>
      </c>
      <c r="S273" s="605">
        <f>ROUND(K270,2)*R273</f>
        <v>1155.9936</v>
      </c>
    </row>
    <row r="274" spans="1:19" x14ac:dyDescent="0.25">
      <c r="A274" s="2009"/>
      <c r="B274" s="2009"/>
      <c r="C274" s="2009"/>
      <c r="D274" s="2009"/>
      <c r="E274" s="2009"/>
      <c r="F274" s="2009"/>
      <c r="G274" s="2009"/>
      <c r="H274" s="2009"/>
      <c r="I274" s="2009"/>
      <c r="J274" s="2009"/>
      <c r="K274" s="2009"/>
      <c r="L274" s="2009"/>
      <c r="M274" s="2009"/>
      <c r="N274" s="2009"/>
      <c r="O274" s="2009"/>
      <c r="P274" s="597" t="s">
        <v>40</v>
      </c>
      <c r="Q274" s="597" t="s">
        <v>41</v>
      </c>
      <c r="R274" s="606">
        <v>15.36</v>
      </c>
      <c r="S274" s="607">
        <f>ROUND(K270,2)*R274</f>
        <v>1155.9936</v>
      </c>
    </row>
    <row r="275" spans="1:19" x14ac:dyDescent="0.25">
      <c r="A275" s="2380" t="s">
        <v>23</v>
      </c>
      <c r="B275" s="2380" t="s">
        <v>202</v>
      </c>
      <c r="C275" s="2380" t="s">
        <v>25</v>
      </c>
      <c r="D275" s="2380" t="s">
        <v>203</v>
      </c>
      <c r="E275" s="2380" t="s">
        <v>204</v>
      </c>
      <c r="F275" s="2381">
        <f>R275+R276+R277+R278+R279</f>
        <v>607</v>
      </c>
      <c r="G275" s="2380" t="s">
        <v>28</v>
      </c>
      <c r="H275" s="2382">
        <v>8.52</v>
      </c>
      <c r="I275" s="2383">
        <v>8.52</v>
      </c>
      <c r="J275" s="2384">
        <v>0.2034</v>
      </c>
      <c r="K275" s="2385">
        <f>ROUND(I275,2)+(ROUND(I275,2)*J275)</f>
        <v>10.252967999999999</v>
      </c>
      <c r="L275" s="2386">
        <f>ROUND(S275,2)+ROUND(S276,2)+ROUND(S277,2)+ROUND(S278,2)+ROUND(S279,2)</f>
        <v>6221.75</v>
      </c>
      <c r="M275" s="2380"/>
      <c r="N275" s="2380" t="s">
        <v>176</v>
      </c>
      <c r="O275" s="2380" t="s">
        <v>177</v>
      </c>
      <c r="P275" s="608" t="s">
        <v>20</v>
      </c>
      <c r="Q275" s="608" t="s">
        <v>29</v>
      </c>
      <c r="R275" s="609">
        <v>121.4</v>
      </c>
      <c r="S275" s="610">
        <f>ROUND(K275,2)*R275</f>
        <v>1244.3500000000001</v>
      </c>
    </row>
    <row r="276" spans="1:19" x14ac:dyDescent="0.25">
      <c r="A276" s="2009"/>
      <c r="B276" s="2009"/>
      <c r="C276" s="2009"/>
      <c r="D276" s="2009"/>
      <c r="E276" s="2009"/>
      <c r="F276" s="2009"/>
      <c r="G276" s="2009"/>
      <c r="H276" s="2009"/>
      <c r="I276" s="2009"/>
      <c r="J276" s="2009"/>
      <c r="K276" s="2009"/>
      <c r="L276" s="2009"/>
      <c r="M276" s="2009"/>
      <c r="N276" s="2009"/>
      <c r="O276" s="2009"/>
      <c r="P276" s="608" t="s">
        <v>34</v>
      </c>
      <c r="Q276" s="608" t="s">
        <v>35</v>
      </c>
      <c r="R276" s="611">
        <v>121.4</v>
      </c>
      <c r="S276" s="612">
        <f>ROUND(K275,2)*R276</f>
        <v>1244.3500000000001</v>
      </c>
    </row>
    <row r="277" spans="1:19" x14ac:dyDescent="0.25">
      <c r="A277" s="2009"/>
      <c r="B277" s="2009"/>
      <c r="C277" s="2009"/>
      <c r="D277" s="2009"/>
      <c r="E277" s="2009"/>
      <c r="F277" s="2009"/>
      <c r="G277" s="2009"/>
      <c r="H277" s="2009"/>
      <c r="I277" s="2009"/>
      <c r="J277" s="2009"/>
      <c r="K277" s="2009"/>
      <c r="L277" s="2009"/>
      <c r="M277" s="2009"/>
      <c r="N277" s="2009"/>
      <c r="O277" s="2009"/>
      <c r="P277" s="608" t="s">
        <v>36</v>
      </c>
      <c r="Q277" s="608" t="s">
        <v>37</v>
      </c>
      <c r="R277" s="613">
        <v>121.4</v>
      </c>
      <c r="S277" s="614">
        <f>ROUND(K275,2)*R277</f>
        <v>1244.3500000000001</v>
      </c>
    </row>
    <row r="278" spans="1:19" x14ac:dyDescent="0.25">
      <c r="A278" s="2009"/>
      <c r="B278" s="2009"/>
      <c r="C278" s="2009"/>
      <c r="D278" s="2009"/>
      <c r="E278" s="2009"/>
      <c r="F278" s="2009"/>
      <c r="G278" s="2009"/>
      <c r="H278" s="2009"/>
      <c r="I278" s="2009"/>
      <c r="J278" s="2009"/>
      <c r="K278" s="2009"/>
      <c r="L278" s="2009"/>
      <c r="M278" s="2009"/>
      <c r="N278" s="2009"/>
      <c r="O278" s="2009"/>
      <c r="P278" s="608" t="s">
        <v>38</v>
      </c>
      <c r="Q278" s="608" t="s">
        <v>39</v>
      </c>
      <c r="R278" s="615">
        <v>121.4</v>
      </c>
      <c r="S278" s="616">
        <f>ROUND(K275,2)*R278</f>
        <v>1244.3500000000001</v>
      </c>
    </row>
    <row r="279" spans="1:19" x14ac:dyDescent="0.25">
      <c r="A279" s="2009"/>
      <c r="B279" s="2009"/>
      <c r="C279" s="2009"/>
      <c r="D279" s="2009"/>
      <c r="E279" s="2009"/>
      <c r="F279" s="2009"/>
      <c r="G279" s="2009"/>
      <c r="H279" s="2009"/>
      <c r="I279" s="2009"/>
      <c r="J279" s="2009"/>
      <c r="K279" s="2009"/>
      <c r="L279" s="2009"/>
      <c r="M279" s="2009"/>
      <c r="N279" s="2009"/>
      <c r="O279" s="2009"/>
      <c r="P279" s="608" t="s">
        <v>40</v>
      </c>
      <c r="Q279" s="608" t="s">
        <v>41</v>
      </c>
      <c r="R279" s="617">
        <v>121.4</v>
      </c>
      <c r="S279" s="618">
        <f>ROUND(K275,2)*R279</f>
        <v>1244.3500000000001</v>
      </c>
    </row>
    <row r="280" spans="1:19" x14ac:dyDescent="0.25">
      <c r="A280" s="2387" t="s">
        <v>23</v>
      </c>
      <c r="B280" s="2387" t="s">
        <v>205</v>
      </c>
      <c r="C280" s="2387" t="s">
        <v>25</v>
      </c>
      <c r="D280" s="2387" t="s">
        <v>206</v>
      </c>
      <c r="E280" s="2387" t="s">
        <v>207</v>
      </c>
      <c r="F280" s="2388">
        <f>R280+R281+R282+R283+R284</f>
        <v>609</v>
      </c>
      <c r="G280" s="2387" t="s">
        <v>28</v>
      </c>
      <c r="H280" s="2389">
        <v>7.35</v>
      </c>
      <c r="I280" s="2390">
        <v>7.35</v>
      </c>
      <c r="J280" s="2391">
        <v>0.2034</v>
      </c>
      <c r="K280" s="2392">
        <f>ROUND(I280,2)+(ROUND(I280,2)*J280)</f>
        <v>8.8449899999999992</v>
      </c>
      <c r="L280" s="2393">
        <f>ROUND(S280,2)+ROUND(S281,2)+ROUND(S282,2)+ROUND(S283,2)+ROUND(S284,2)</f>
        <v>5383.55</v>
      </c>
      <c r="M280" s="2387"/>
      <c r="N280" s="2387" t="s">
        <v>176</v>
      </c>
      <c r="O280" s="2387" t="s">
        <v>177</v>
      </c>
      <c r="P280" s="619" t="s">
        <v>20</v>
      </c>
      <c r="Q280" s="619" t="s">
        <v>29</v>
      </c>
      <c r="R280" s="620">
        <v>121.8</v>
      </c>
      <c r="S280" s="621">
        <f>ROUND(K280,2)*R280</f>
        <v>1076.712</v>
      </c>
    </row>
    <row r="281" spans="1:19" x14ac:dyDescent="0.25">
      <c r="A281" s="2009"/>
      <c r="B281" s="2009"/>
      <c r="C281" s="2009"/>
      <c r="D281" s="2009"/>
      <c r="E281" s="2009"/>
      <c r="F281" s="2009"/>
      <c r="G281" s="2009"/>
      <c r="H281" s="2009"/>
      <c r="I281" s="2009"/>
      <c r="J281" s="2009"/>
      <c r="K281" s="2009"/>
      <c r="L281" s="2009"/>
      <c r="M281" s="2009"/>
      <c r="N281" s="2009"/>
      <c r="O281" s="2009"/>
      <c r="P281" s="619" t="s">
        <v>34</v>
      </c>
      <c r="Q281" s="619" t="s">
        <v>35</v>
      </c>
      <c r="R281" s="622">
        <v>121.8</v>
      </c>
      <c r="S281" s="623">
        <f>ROUND(K280,2)*R281</f>
        <v>1076.712</v>
      </c>
    </row>
    <row r="282" spans="1:19" x14ac:dyDescent="0.25">
      <c r="A282" s="2009"/>
      <c r="B282" s="2009"/>
      <c r="C282" s="2009"/>
      <c r="D282" s="2009"/>
      <c r="E282" s="2009"/>
      <c r="F282" s="2009"/>
      <c r="G282" s="2009"/>
      <c r="H282" s="2009"/>
      <c r="I282" s="2009"/>
      <c r="J282" s="2009"/>
      <c r="K282" s="2009"/>
      <c r="L282" s="2009"/>
      <c r="M282" s="2009"/>
      <c r="N282" s="2009"/>
      <c r="O282" s="2009"/>
      <c r="P282" s="619" t="s">
        <v>36</v>
      </c>
      <c r="Q282" s="619" t="s">
        <v>37</v>
      </c>
      <c r="R282" s="624">
        <v>121.8</v>
      </c>
      <c r="S282" s="625">
        <f>ROUND(K280,2)*R282</f>
        <v>1076.712</v>
      </c>
    </row>
    <row r="283" spans="1:19" x14ac:dyDescent="0.25">
      <c r="A283" s="2009"/>
      <c r="B283" s="2009"/>
      <c r="C283" s="2009"/>
      <c r="D283" s="2009"/>
      <c r="E283" s="2009"/>
      <c r="F283" s="2009"/>
      <c r="G283" s="2009"/>
      <c r="H283" s="2009"/>
      <c r="I283" s="2009"/>
      <c r="J283" s="2009"/>
      <c r="K283" s="2009"/>
      <c r="L283" s="2009"/>
      <c r="M283" s="2009"/>
      <c r="N283" s="2009"/>
      <c r="O283" s="2009"/>
      <c r="P283" s="619" t="s">
        <v>38</v>
      </c>
      <c r="Q283" s="619" t="s">
        <v>39</v>
      </c>
      <c r="R283" s="626">
        <v>121.8</v>
      </c>
      <c r="S283" s="627">
        <f>ROUND(K280,2)*R283</f>
        <v>1076.712</v>
      </c>
    </row>
    <row r="284" spans="1:19" x14ac:dyDescent="0.25">
      <c r="A284" s="2009"/>
      <c r="B284" s="2009"/>
      <c r="C284" s="2009"/>
      <c r="D284" s="2009"/>
      <c r="E284" s="2009"/>
      <c r="F284" s="2009"/>
      <c r="G284" s="2009"/>
      <c r="H284" s="2009"/>
      <c r="I284" s="2009"/>
      <c r="J284" s="2009"/>
      <c r="K284" s="2009"/>
      <c r="L284" s="2009"/>
      <c r="M284" s="2009"/>
      <c r="N284" s="2009"/>
      <c r="O284" s="2009"/>
      <c r="P284" s="619" t="s">
        <v>40</v>
      </c>
      <c r="Q284" s="619" t="s">
        <v>41</v>
      </c>
      <c r="R284" s="628">
        <v>121.8</v>
      </c>
      <c r="S284" s="629">
        <f>ROUND(K280,2)*R284</f>
        <v>1076.712</v>
      </c>
    </row>
    <row r="285" spans="1:19" x14ac:dyDescent="0.25">
      <c r="A285" s="2394" t="s">
        <v>23</v>
      </c>
      <c r="B285" s="2394" t="s">
        <v>208</v>
      </c>
      <c r="C285" s="2394" t="s">
        <v>25</v>
      </c>
      <c r="D285" s="2394" t="s">
        <v>209</v>
      </c>
      <c r="E285" s="2394" t="s">
        <v>210</v>
      </c>
      <c r="F285" s="2395">
        <f>R285+R286+R287+R288+R289</f>
        <v>609</v>
      </c>
      <c r="G285" s="2394" t="s">
        <v>28</v>
      </c>
      <c r="H285" s="2396">
        <v>42.23</v>
      </c>
      <c r="I285" s="2397">
        <v>42.23</v>
      </c>
      <c r="J285" s="2398">
        <v>0.2034</v>
      </c>
      <c r="K285" s="2399">
        <f>ROUND(I285,2)+(ROUND(I285,2)*J285)</f>
        <v>50.819581999999997</v>
      </c>
      <c r="L285" s="2400">
        <f>ROUND(S285,2)+ROUND(S286,2)+ROUND(S287,2)+ROUND(S288,2)+ROUND(S289,2)</f>
        <v>30949.4</v>
      </c>
      <c r="M285" s="2394"/>
      <c r="N285" s="2394" t="s">
        <v>176</v>
      </c>
      <c r="O285" s="2394" t="s">
        <v>177</v>
      </c>
      <c r="P285" s="630" t="s">
        <v>20</v>
      </c>
      <c r="Q285" s="630" t="s">
        <v>29</v>
      </c>
      <c r="R285" s="631">
        <v>121.8</v>
      </c>
      <c r="S285" s="632">
        <f>ROUND(K285,2)*R285</f>
        <v>6189.8760000000002</v>
      </c>
    </row>
    <row r="286" spans="1:19" x14ac:dyDescent="0.25">
      <c r="A286" s="2009"/>
      <c r="B286" s="2009"/>
      <c r="C286" s="2009"/>
      <c r="D286" s="2009"/>
      <c r="E286" s="2009"/>
      <c r="F286" s="2009"/>
      <c r="G286" s="2009"/>
      <c r="H286" s="2009"/>
      <c r="I286" s="2009"/>
      <c r="J286" s="2009"/>
      <c r="K286" s="2009"/>
      <c r="L286" s="2009"/>
      <c r="M286" s="2009"/>
      <c r="N286" s="2009"/>
      <c r="O286" s="2009"/>
      <c r="P286" s="630" t="s">
        <v>34</v>
      </c>
      <c r="Q286" s="630" t="s">
        <v>35</v>
      </c>
      <c r="R286" s="633">
        <v>121.8</v>
      </c>
      <c r="S286" s="634">
        <f>ROUND(K285,2)*R286</f>
        <v>6189.8760000000002</v>
      </c>
    </row>
    <row r="287" spans="1:19" x14ac:dyDescent="0.25">
      <c r="A287" s="2009"/>
      <c r="B287" s="2009"/>
      <c r="C287" s="2009"/>
      <c r="D287" s="2009"/>
      <c r="E287" s="2009"/>
      <c r="F287" s="2009"/>
      <c r="G287" s="2009"/>
      <c r="H287" s="2009"/>
      <c r="I287" s="2009"/>
      <c r="J287" s="2009"/>
      <c r="K287" s="2009"/>
      <c r="L287" s="2009"/>
      <c r="M287" s="2009"/>
      <c r="N287" s="2009"/>
      <c r="O287" s="2009"/>
      <c r="P287" s="630" t="s">
        <v>36</v>
      </c>
      <c r="Q287" s="630" t="s">
        <v>37</v>
      </c>
      <c r="R287" s="635">
        <v>121.8</v>
      </c>
      <c r="S287" s="636">
        <f>ROUND(K285,2)*R287</f>
        <v>6189.8760000000002</v>
      </c>
    </row>
    <row r="288" spans="1:19" x14ac:dyDescent="0.25">
      <c r="A288" s="2009"/>
      <c r="B288" s="2009"/>
      <c r="C288" s="2009"/>
      <c r="D288" s="2009"/>
      <c r="E288" s="2009"/>
      <c r="F288" s="2009"/>
      <c r="G288" s="2009"/>
      <c r="H288" s="2009"/>
      <c r="I288" s="2009"/>
      <c r="J288" s="2009"/>
      <c r="K288" s="2009"/>
      <c r="L288" s="2009"/>
      <c r="M288" s="2009"/>
      <c r="N288" s="2009"/>
      <c r="O288" s="2009"/>
      <c r="P288" s="630" t="s">
        <v>38</v>
      </c>
      <c r="Q288" s="630" t="s">
        <v>39</v>
      </c>
      <c r="R288" s="637">
        <v>121.8</v>
      </c>
      <c r="S288" s="638">
        <f>ROUND(K285,2)*R288</f>
        <v>6189.8760000000002</v>
      </c>
    </row>
    <row r="289" spans="1:19" x14ac:dyDescent="0.25">
      <c r="A289" s="2009"/>
      <c r="B289" s="2009"/>
      <c r="C289" s="2009"/>
      <c r="D289" s="2009"/>
      <c r="E289" s="2009"/>
      <c r="F289" s="2009"/>
      <c r="G289" s="2009"/>
      <c r="H289" s="2009"/>
      <c r="I289" s="2009"/>
      <c r="J289" s="2009"/>
      <c r="K289" s="2009"/>
      <c r="L289" s="2009"/>
      <c r="M289" s="2009"/>
      <c r="N289" s="2009"/>
      <c r="O289" s="2009"/>
      <c r="P289" s="630" t="s">
        <v>40</v>
      </c>
      <c r="Q289" s="630" t="s">
        <v>41</v>
      </c>
      <c r="R289" s="639">
        <v>121.8</v>
      </c>
      <c r="S289" s="640">
        <f>ROUND(K285,2)*R289</f>
        <v>6189.8760000000002</v>
      </c>
    </row>
    <row r="290" spans="1:19" x14ac:dyDescent="0.25">
      <c r="A290" s="2401" t="s">
        <v>23</v>
      </c>
      <c r="B290" s="2401" t="s">
        <v>211</v>
      </c>
      <c r="C290" s="2401" t="s">
        <v>25</v>
      </c>
      <c r="D290" s="2401" t="s">
        <v>212</v>
      </c>
      <c r="E290" s="2401" t="s">
        <v>213</v>
      </c>
      <c r="F290" s="2402">
        <f>R290+R291+R292+R293+R294</f>
        <v>607</v>
      </c>
      <c r="G290" s="2401" t="s">
        <v>28</v>
      </c>
      <c r="H290" s="2403">
        <v>57.03</v>
      </c>
      <c r="I290" s="2404">
        <v>57.03</v>
      </c>
      <c r="J290" s="2405">
        <v>0.2034</v>
      </c>
      <c r="K290" s="2406">
        <f>ROUND(I290,2)+(ROUND(I290,2)*J290)</f>
        <v>68.629902000000001</v>
      </c>
      <c r="L290" s="2407">
        <f>ROUND(S290,2)+ROUND(S291,2)+ROUND(S292,2)+ROUND(S293,2)+ROUND(S294,2)</f>
        <v>41658.400000000001</v>
      </c>
      <c r="M290" s="2401"/>
      <c r="N290" s="2401" t="s">
        <v>176</v>
      </c>
      <c r="O290" s="2401" t="s">
        <v>177</v>
      </c>
      <c r="P290" s="641" t="s">
        <v>20</v>
      </c>
      <c r="Q290" s="641" t="s">
        <v>29</v>
      </c>
      <c r="R290" s="642">
        <v>121.4</v>
      </c>
      <c r="S290" s="643">
        <f>ROUND(K290,2)*R290</f>
        <v>8331.6820000000007</v>
      </c>
    </row>
    <row r="291" spans="1:19" x14ac:dyDescent="0.25">
      <c r="A291" s="2009"/>
      <c r="B291" s="2009"/>
      <c r="C291" s="2009"/>
      <c r="D291" s="2009"/>
      <c r="E291" s="2009"/>
      <c r="F291" s="2009"/>
      <c r="G291" s="2009"/>
      <c r="H291" s="2009"/>
      <c r="I291" s="2009"/>
      <c r="J291" s="2009"/>
      <c r="K291" s="2009"/>
      <c r="L291" s="2009"/>
      <c r="M291" s="2009"/>
      <c r="N291" s="2009"/>
      <c r="O291" s="2009"/>
      <c r="P291" s="641" t="s">
        <v>34</v>
      </c>
      <c r="Q291" s="641" t="s">
        <v>35</v>
      </c>
      <c r="R291" s="644">
        <v>121.4</v>
      </c>
      <c r="S291" s="645">
        <f>ROUND(K290,2)*R291</f>
        <v>8331.6820000000007</v>
      </c>
    </row>
    <row r="292" spans="1:19" x14ac:dyDescent="0.25">
      <c r="A292" s="2009"/>
      <c r="B292" s="2009"/>
      <c r="C292" s="2009"/>
      <c r="D292" s="2009"/>
      <c r="E292" s="2009"/>
      <c r="F292" s="2009"/>
      <c r="G292" s="2009"/>
      <c r="H292" s="2009"/>
      <c r="I292" s="2009"/>
      <c r="J292" s="2009"/>
      <c r="K292" s="2009"/>
      <c r="L292" s="2009"/>
      <c r="M292" s="2009"/>
      <c r="N292" s="2009"/>
      <c r="O292" s="2009"/>
      <c r="P292" s="641" t="s">
        <v>36</v>
      </c>
      <c r="Q292" s="641" t="s">
        <v>37</v>
      </c>
      <c r="R292" s="646">
        <v>121.4</v>
      </c>
      <c r="S292" s="647">
        <f>ROUND(K290,2)*R292</f>
        <v>8331.6820000000007</v>
      </c>
    </row>
    <row r="293" spans="1:19" x14ac:dyDescent="0.25">
      <c r="A293" s="2009"/>
      <c r="B293" s="2009"/>
      <c r="C293" s="2009"/>
      <c r="D293" s="2009"/>
      <c r="E293" s="2009"/>
      <c r="F293" s="2009"/>
      <c r="G293" s="2009"/>
      <c r="H293" s="2009"/>
      <c r="I293" s="2009"/>
      <c r="J293" s="2009"/>
      <c r="K293" s="2009"/>
      <c r="L293" s="2009"/>
      <c r="M293" s="2009"/>
      <c r="N293" s="2009"/>
      <c r="O293" s="2009"/>
      <c r="P293" s="641" t="s">
        <v>38</v>
      </c>
      <c r="Q293" s="641" t="s">
        <v>39</v>
      </c>
      <c r="R293" s="648">
        <v>121.4</v>
      </c>
      <c r="S293" s="649">
        <f>ROUND(K290,2)*R293</f>
        <v>8331.6820000000007</v>
      </c>
    </row>
    <row r="294" spans="1:19" x14ac:dyDescent="0.25">
      <c r="A294" s="2009"/>
      <c r="B294" s="2009"/>
      <c r="C294" s="2009"/>
      <c r="D294" s="2009"/>
      <c r="E294" s="2009"/>
      <c r="F294" s="2009"/>
      <c r="G294" s="2009"/>
      <c r="H294" s="2009"/>
      <c r="I294" s="2009"/>
      <c r="J294" s="2009"/>
      <c r="K294" s="2009"/>
      <c r="L294" s="2009"/>
      <c r="M294" s="2009"/>
      <c r="N294" s="2009"/>
      <c r="O294" s="2009"/>
      <c r="P294" s="641" t="s">
        <v>40</v>
      </c>
      <c r="Q294" s="641" t="s">
        <v>41</v>
      </c>
      <c r="R294" s="650">
        <v>121.4</v>
      </c>
      <c r="S294" s="651">
        <f>ROUND(K290,2)*R294</f>
        <v>8331.6820000000007</v>
      </c>
    </row>
    <row r="295" spans="1:19" x14ac:dyDescent="0.25">
      <c r="A295" s="652" t="s">
        <v>19</v>
      </c>
      <c r="B295" s="652" t="s">
        <v>214</v>
      </c>
      <c r="C295" s="652" t="s">
        <v>21</v>
      </c>
      <c r="D295" s="652" t="s">
        <v>21</v>
      </c>
      <c r="E295" s="652" t="s">
        <v>215</v>
      </c>
      <c r="F295" s="652" t="s">
        <v>21</v>
      </c>
      <c r="G295" s="652" t="s">
        <v>21</v>
      </c>
      <c r="H295" s="652" t="s">
        <v>21</v>
      </c>
      <c r="I295" s="652" t="s">
        <v>21</v>
      </c>
      <c r="J295" s="652" t="s">
        <v>21</v>
      </c>
      <c r="K295" s="652" t="s">
        <v>21</v>
      </c>
      <c r="L295" s="653">
        <f>ROUND(L296,2)</f>
        <v>67032.5</v>
      </c>
      <c r="M295" s="652" t="s">
        <v>21</v>
      </c>
      <c r="N295" s="652" t="s">
        <v>21</v>
      </c>
      <c r="O295" s="652" t="s">
        <v>21</v>
      </c>
      <c r="P295" s="652" t="s">
        <v>21</v>
      </c>
      <c r="Q295" s="652" t="s">
        <v>21</v>
      </c>
      <c r="R295" s="652" t="s">
        <v>21</v>
      </c>
      <c r="S295" s="652" t="s">
        <v>21</v>
      </c>
    </row>
    <row r="296" spans="1:19" x14ac:dyDescent="0.25">
      <c r="A296" s="2408" t="s">
        <v>23</v>
      </c>
      <c r="B296" s="2408" t="s">
        <v>216</v>
      </c>
      <c r="C296" s="2408" t="s">
        <v>25</v>
      </c>
      <c r="D296" s="2408" t="s">
        <v>217</v>
      </c>
      <c r="E296" s="2408" t="s">
        <v>218</v>
      </c>
      <c r="F296" s="2409">
        <f>R296+R297+R298+R299+R300</f>
        <v>718</v>
      </c>
      <c r="G296" s="2408" t="s">
        <v>28</v>
      </c>
      <c r="H296" s="2410">
        <v>77.58</v>
      </c>
      <c r="I296" s="2411">
        <v>77.58</v>
      </c>
      <c r="J296" s="2412">
        <v>0.2034</v>
      </c>
      <c r="K296" s="2413">
        <f>ROUND(I296,2)+(ROUND(I296,2)*J296)</f>
        <v>93.359771999999992</v>
      </c>
      <c r="L296" s="2414">
        <f>ROUND(S296,2)+ROUND(S297,2)+ROUND(S298,2)+ROUND(S299,2)+ROUND(S300,2)</f>
        <v>67032.5</v>
      </c>
      <c r="M296" s="2408"/>
      <c r="N296" s="2408" t="s">
        <v>214</v>
      </c>
      <c r="O296" s="2408" t="s">
        <v>215</v>
      </c>
      <c r="P296" s="654" t="s">
        <v>20</v>
      </c>
      <c r="Q296" s="654" t="s">
        <v>29</v>
      </c>
      <c r="R296" s="655">
        <v>143.6</v>
      </c>
      <c r="S296" s="656">
        <f>ROUND(K296,2)*R296</f>
        <v>13406.495999999999</v>
      </c>
    </row>
    <row r="297" spans="1:19" x14ac:dyDescent="0.25">
      <c r="A297" s="2009"/>
      <c r="B297" s="2009"/>
      <c r="C297" s="2009"/>
      <c r="D297" s="2009"/>
      <c r="E297" s="2009"/>
      <c r="F297" s="2009"/>
      <c r="G297" s="2009"/>
      <c r="H297" s="2009"/>
      <c r="I297" s="2009"/>
      <c r="J297" s="2009"/>
      <c r="K297" s="2009"/>
      <c r="L297" s="2009"/>
      <c r="M297" s="2009"/>
      <c r="N297" s="2009"/>
      <c r="O297" s="2009"/>
      <c r="P297" s="654" t="s">
        <v>34</v>
      </c>
      <c r="Q297" s="654" t="s">
        <v>35</v>
      </c>
      <c r="R297" s="657">
        <v>143.6</v>
      </c>
      <c r="S297" s="658">
        <f>ROUND(K296,2)*R297</f>
        <v>13406.495999999999</v>
      </c>
    </row>
    <row r="298" spans="1:19" x14ac:dyDescent="0.25">
      <c r="A298" s="2009"/>
      <c r="B298" s="2009"/>
      <c r="C298" s="2009"/>
      <c r="D298" s="2009"/>
      <c r="E298" s="2009"/>
      <c r="F298" s="2009"/>
      <c r="G298" s="2009"/>
      <c r="H298" s="2009"/>
      <c r="I298" s="2009"/>
      <c r="J298" s="2009"/>
      <c r="K298" s="2009"/>
      <c r="L298" s="2009"/>
      <c r="M298" s="2009"/>
      <c r="N298" s="2009"/>
      <c r="O298" s="2009"/>
      <c r="P298" s="654" t="s">
        <v>36</v>
      </c>
      <c r="Q298" s="654" t="s">
        <v>37</v>
      </c>
      <c r="R298" s="659">
        <v>143.6</v>
      </c>
      <c r="S298" s="660">
        <f>ROUND(K296,2)*R298</f>
        <v>13406.495999999999</v>
      </c>
    </row>
    <row r="299" spans="1:19" x14ac:dyDescent="0.25">
      <c r="A299" s="2009"/>
      <c r="B299" s="2009"/>
      <c r="C299" s="2009"/>
      <c r="D299" s="2009"/>
      <c r="E299" s="2009"/>
      <c r="F299" s="2009"/>
      <c r="G299" s="2009"/>
      <c r="H299" s="2009"/>
      <c r="I299" s="2009"/>
      <c r="J299" s="2009"/>
      <c r="K299" s="2009"/>
      <c r="L299" s="2009"/>
      <c r="M299" s="2009"/>
      <c r="N299" s="2009"/>
      <c r="O299" s="2009"/>
      <c r="P299" s="654" t="s">
        <v>38</v>
      </c>
      <c r="Q299" s="654" t="s">
        <v>39</v>
      </c>
      <c r="R299" s="661">
        <v>143.6</v>
      </c>
      <c r="S299" s="662">
        <f>ROUND(K296,2)*R299</f>
        <v>13406.495999999999</v>
      </c>
    </row>
    <row r="300" spans="1:19" x14ac:dyDescent="0.25">
      <c r="A300" s="2009"/>
      <c r="B300" s="2009"/>
      <c r="C300" s="2009"/>
      <c r="D300" s="2009"/>
      <c r="E300" s="2009"/>
      <c r="F300" s="2009"/>
      <c r="G300" s="2009"/>
      <c r="H300" s="2009"/>
      <c r="I300" s="2009"/>
      <c r="J300" s="2009"/>
      <c r="K300" s="2009"/>
      <c r="L300" s="2009"/>
      <c r="M300" s="2009"/>
      <c r="N300" s="2009"/>
      <c r="O300" s="2009"/>
      <c r="P300" s="654" t="s">
        <v>40</v>
      </c>
      <c r="Q300" s="654" t="s">
        <v>41</v>
      </c>
      <c r="R300" s="663">
        <v>143.6</v>
      </c>
      <c r="S300" s="664">
        <f>ROUND(K296,2)*R300</f>
        <v>13406.495999999999</v>
      </c>
    </row>
    <row r="301" spans="1:19" x14ac:dyDescent="0.25">
      <c r="A301" s="665" t="s">
        <v>19</v>
      </c>
      <c r="B301" s="665" t="s">
        <v>219</v>
      </c>
      <c r="C301" s="665" t="s">
        <v>21</v>
      </c>
      <c r="D301" s="665" t="s">
        <v>21</v>
      </c>
      <c r="E301" s="665" t="s">
        <v>220</v>
      </c>
      <c r="F301" s="665" t="s">
        <v>21</v>
      </c>
      <c r="G301" s="665" t="s">
        <v>21</v>
      </c>
      <c r="H301" s="665" t="s">
        <v>21</v>
      </c>
      <c r="I301" s="665" t="s">
        <v>21</v>
      </c>
      <c r="J301" s="665" t="s">
        <v>21</v>
      </c>
      <c r="K301" s="665" t="s">
        <v>21</v>
      </c>
      <c r="L301" s="666">
        <f>ROUND(L302,2)+ROUND(L307,2)+ROUND(L312,2)+ROUND(L317,2)+ROUND(L322,2)+ROUND(L327,2)+ROUND(L332,2)+ROUND(L337,2)+ROUND(L342,2)+ROUND(L347,2)+ROUND(L352,2)+ROUND(L357,2)+ROUND(L362,2)+ROUND(L367,2)</f>
        <v>273451.59999999998</v>
      </c>
      <c r="M301" s="665" t="s">
        <v>21</v>
      </c>
      <c r="N301" s="665" t="s">
        <v>21</v>
      </c>
      <c r="O301" s="665" t="s">
        <v>21</v>
      </c>
      <c r="P301" s="665" t="s">
        <v>21</v>
      </c>
      <c r="Q301" s="665" t="s">
        <v>21</v>
      </c>
      <c r="R301" s="665" t="s">
        <v>21</v>
      </c>
      <c r="S301" s="665" t="s">
        <v>21</v>
      </c>
    </row>
    <row r="302" spans="1:19" x14ac:dyDescent="0.25">
      <c r="A302" s="2415" t="s">
        <v>23</v>
      </c>
      <c r="B302" s="2415" t="s">
        <v>221</v>
      </c>
      <c r="C302" s="2415" t="s">
        <v>25</v>
      </c>
      <c r="D302" s="2415" t="s">
        <v>222</v>
      </c>
      <c r="E302" s="2415" t="s">
        <v>223</v>
      </c>
      <c r="F302" s="2416">
        <f>R302+R303+R304+R305+R306</f>
        <v>1077.3999999999999</v>
      </c>
      <c r="G302" s="2415" t="s">
        <v>28</v>
      </c>
      <c r="H302" s="2417">
        <v>0.74</v>
      </c>
      <c r="I302" s="2418">
        <v>0.74</v>
      </c>
      <c r="J302" s="2419">
        <v>0.2034</v>
      </c>
      <c r="K302" s="2420">
        <f>ROUND(I302,2)+(ROUND(I302,2)*J302)</f>
        <v>0.89051599999999997</v>
      </c>
      <c r="L302" s="2421">
        <f>ROUND(S302,2)+ROUND(S303,2)+ROUND(S304,2)+ROUND(S305,2)+ROUND(S306,2)</f>
        <v>958.9</v>
      </c>
      <c r="M302" s="2415"/>
      <c r="N302" s="2415" t="s">
        <v>219</v>
      </c>
      <c r="O302" s="2415" t="s">
        <v>220</v>
      </c>
      <c r="P302" s="667" t="s">
        <v>20</v>
      </c>
      <c r="Q302" s="667" t="s">
        <v>29</v>
      </c>
      <c r="R302" s="668">
        <v>215.48</v>
      </c>
      <c r="S302" s="669">
        <f>ROUND(K302,2)*R302</f>
        <v>191.77719999999999</v>
      </c>
    </row>
    <row r="303" spans="1:19" x14ac:dyDescent="0.25">
      <c r="A303" s="2009"/>
      <c r="B303" s="2009"/>
      <c r="C303" s="2009"/>
      <c r="D303" s="2009"/>
      <c r="E303" s="2009"/>
      <c r="F303" s="2009"/>
      <c r="G303" s="2009"/>
      <c r="H303" s="2009"/>
      <c r="I303" s="2009"/>
      <c r="J303" s="2009"/>
      <c r="K303" s="2009"/>
      <c r="L303" s="2009"/>
      <c r="M303" s="2009"/>
      <c r="N303" s="2009"/>
      <c r="O303" s="2009"/>
      <c r="P303" s="667" t="s">
        <v>34</v>
      </c>
      <c r="Q303" s="667" t="s">
        <v>35</v>
      </c>
      <c r="R303" s="670">
        <v>215.48</v>
      </c>
      <c r="S303" s="671">
        <f>ROUND(K302,2)*R303</f>
        <v>191.77719999999999</v>
      </c>
    </row>
    <row r="304" spans="1:19" x14ac:dyDescent="0.25">
      <c r="A304" s="2009"/>
      <c r="B304" s="2009"/>
      <c r="C304" s="2009"/>
      <c r="D304" s="2009"/>
      <c r="E304" s="2009"/>
      <c r="F304" s="2009"/>
      <c r="G304" s="2009"/>
      <c r="H304" s="2009"/>
      <c r="I304" s="2009"/>
      <c r="J304" s="2009"/>
      <c r="K304" s="2009"/>
      <c r="L304" s="2009"/>
      <c r="M304" s="2009"/>
      <c r="N304" s="2009"/>
      <c r="O304" s="2009"/>
      <c r="P304" s="667" t="s">
        <v>36</v>
      </c>
      <c r="Q304" s="667" t="s">
        <v>37</v>
      </c>
      <c r="R304" s="672">
        <v>215.48</v>
      </c>
      <c r="S304" s="673">
        <f>ROUND(K302,2)*R304</f>
        <v>191.77719999999999</v>
      </c>
    </row>
    <row r="305" spans="1:19" x14ac:dyDescent="0.25">
      <c r="A305" s="2009"/>
      <c r="B305" s="2009"/>
      <c r="C305" s="2009"/>
      <c r="D305" s="2009"/>
      <c r="E305" s="2009"/>
      <c r="F305" s="2009"/>
      <c r="G305" s="2009"/>
      <c r="H305" s="2009"/>
      <c r="I305" s="2009"/>
      <c r="J305" s="2009"/>
      <c r="K305" s="2009"/>
      <c r="L305" s="2009"/>
      <c r="M305" s="2009"/>
      <c r="N305" s="2009"/>
      <c r="O305" s="2009"/>
      <c r="P305" s="667" t="s">
        <v>38</v>
      </c>
      <c r="Q305" s="667" t="s">
        <v>39</v>
      </c>
      <c r="R305" s="674">
        <v>215.48</v>
      </c>
      <c r="S305" s="675">
        <f>ROUND(K302,2)*R305</f>
        <v>191.77719999999999</v>
      </c>
    </row>
    <row r="306" spans="1:19" x14ac:dyDescent="0.25">
      <c r="A306" s="2009"/>
      <c r="B306" s="2009"/>
      <c r="C306" s="2009"/>
      <c r="D306" s="2009"/>
      <c r="E306" s="2009"/>
      <c r="F306" s="2009"/>
      <c r="G306" s="2009"/>
      <c r="H306" s="2009"/>
      <c r="I306" s="2009"/>
      <c r="J306" s="2009"/>
      <c r="K306" s="2009"/>
      <c r="L306" s="2009"/>
      <c r="M306" s="2009"/>
      <c r="N306" s="2009"/>
      <c r="O306" s="2009"/>
      <c r="P306" s="667" t="s">
        <v>40</v>
      </c>
      <c r="Q306" s="667" t="s">
        <v>41</v>
      </c>
      <c r="R306" s="676">
        <v>215.48</v>
      </c>
      <c r="S306" s="677">
        <f>ROUND(K302,2)*R306</f>
        <v>191.77719999999999</v>
      </c>
    </row>
    <row r="307" spans="1:19" x14ac:dyDescent="0.25">
      <c r="A307" s="2422" t="s">
        <v>23</v>
      </c>
      <c r="B307" s="2422" t="s">
        <v>224</v>
      </c>
      <c r="C307" s="2422" t="s">
        <v>25</v>
      </c>
      <c r="D307" s="2422" t="s">
        <v>225</v>
      </c>
      <c r="E307" s="2422" t="s">
        <v>226</v>
      </c>
      <c r="F307" s="2423">
        <f>R307+R308+R309+R310+R311</f>
        <v>107.8</v>
      </c>
      <c r="G307" s="2422" t="s">
        <v>46</v>
      </c>
      <c r="H307" s="2424">
        <v>163.78</v>
      </c>
      <c r="I307" s="2425">
        <v>163.78</v>
      </c>
      <c r="J307" s="2426">
        <v>0.2034</v>
      </c>
      <c r="K307" s="2427">
        <f>ROUND(I307,2)+(ROUND(I307,2)*J307)</f>
        <v>197.09285199999999</v>
      </c>
      <c r="L307" s="2428">
        <f>ROUND(S307,2)+ROUND(S308,2)+ROUND(S309,2)+ROUND(S310,2)+ROUND(S311,2)</f>
        <v>21246.300000000003</v>
      </c>
      <c r="M307" s="2422"/>
      <c r="N307" s="2422" t="s">
        <v>219</v>
      </c>
      <c r="O307" s="2422" t="s">
        <v>220</v>
      </c>
      <c r="P307" s="678" t="s">
        <v>20</v>
      </c>
      <c r="Q307" s="678" t="s">
        <v>29</v>
      </c>
      <c r="R307" s="679">
        <v>21.56</v>
      </c>
      <c r="S307" s="680">
        <f>ROUND(K307,2)*R307</f>
        <v>4249.2604000000001</v>
      </c>
    </row>
    <row r="308" spans="1:19" x14ac:dyDescent="0.25">
      <c r="A308" s="2009"/>
      <c r="B308" s="2009"/>
      <c r="C308" s="2009"/>
      <c r="D308" s="2009"/>
      <c r="E308" s="2009"/>
      <c r="F308" s="2009"/>
      <c r="G308" s="2009"/>
      <c r="H308" s="2009"/>
      <c r="I308" s="2009"/>
      <c r="J308" s="2009"/>
      <c r="K308" s="2009"/>
      <c r="L308" s="2009"/>
      <c r="M308" s="2009"/>
      <c r="N308" s="2009"/>
      <c r="O308" s="2009"/>
      <c r="P308" s="678" t="s">
        <v>34</v>
      </c>
      <c r="Q308" s="678" t="s">
        <v>35</v>
      </c>
      <c r="R308" s="681">
        <v>21.56</v>
      </c>
      <c r="S308" s="682">
        <f>ROUND(K307,2)*R308</f>
        <v>4249.2604000000001</v>
      </c>
    </row>
    <row r="309" spans="1:19" x14ac:dyDescent="0.25">
      <c r="A309" s="2009"/>
      <c r="B309" s="2009"/>
      <c r="C309" s="2009"/>
      <c r="D309" s="2009"/>
      <c r="E309" s="2009"/>
      <c r="F309" s="2009"/>
      <c r="G309" s="2009"/>
      <c r="H309" s="2009"/>
      <c r="I309" s="2009"/>
      <c r="J309" s="2009"/>
      <c r="K309" s="2009"/>
      <c r="L309" s="2009"/>
      <c r="M309" s="2009"/>
      <c r="N309" s="2009"/>
      <c r="O309" s="2009"/>
      <c r="P309" s="678" t="s">
        <v>36</v>
      </c>
      <c r="Q309" s="678" t="s">
        <v>37</v>
      </c>
      <c r="R309" s="683">
        <v>21.56</v>
      </c>
      <c r="S309" s="684">
        <f>ROUND(K307,2)*R309</f>
        <v>4249.2604000000001</v>
      </c>
    </row>
    <row r="310" spans="1:19" x14ac:dyDescent="0.25">
      <c r="A310" s="2009"/>
      <c r="B310" s="2009"/>
      <c r="C310" s="2009"/>
      <c r="D310" s="2009"/>
      <c r="E310" s="2009"/>
      <c r="F310" s="2009"/>
      <c r="G310" s="2009"/>
      <c r="H310" s="2009"/>
      <c r="I310" s="2009"/>
      <c r="J310" s="2009"/>
      <c r="K310" s="2009"/>
      <c r="L310" s="2009"/>
      <c r="M310" s="2009"/>
      <c r="N310" s="2009"/>
      <c r="O310" s="2009"/>
      <c r="P310" s="678" t="s">
        <v>38</v>
      </c>
      <c r="Q310" s="678" t="s">
        <v>39</v>
      </c>
      <c r="R310" s="685">
        <v>21.56</v>
      </c>
      <c r="S310" s="686">
        <f>ROUND(K307,2)*R310</f>
        <v>4249.2604000000001</v>
      </c>
    </row>
    <row r="311" spans="1:19" x14ac:dyDescent="0.25">
      <c r="A311" s="2009"/>
      <c r="B311" s="2009"/>
      <c r="C311" s="2009"/>
      <c r="D311" s="2009"/>
      <c r="E311" s="2009"/>
      <c r="F311" s="2009"/>
      <c r="G311" s="2009"/>
      <c r="H311" s="2009"/>
      <c r="I311" s="2009"/>
      <c r="J311" s="2009"/>
      <c r="K311" s="2009"/>
      <c r="L311" s="2009"/>
      <c r="M311" s="2009"/>
      <c r="N311" s="2009"/>
      <c r="O311" s="2009"/>
      <c r="P311" s="678" t="s">
        <v>40</v>
      </c>
      <c r="Q311" s="678" t="s">
        <v>41</v>
      </c>
      <c r="R311" s="687">
        <v>21.56</v>
      </c>
      <c r="S311" s="688">
        <f>ROUND(K307,2)*R311</f>
        <v>4249.2604000000001</v>
      </c>
    </row>
    <row r="312" spans="1:19" x14ac:dyDescent="0.25">
      <c r="A312" s="2429" t="s">
        <v>23</v>
      </c>
      <c r="B312" s="2429" t="s">
        <v>227</v>
      </c>
      <c r="C312" s="2429" t="s">
        <v>25</v>
      </c>
      <c r="D312" s="2429" t="s">
        <v>228</v>
      </c>
      <c r="E312" s="2429" t="s">
        <v>229</v>
      </c>
      <c r="F312" s="2430">
        <f>R312+R313+R314+R315+R316</f>
        <v>1077.3999999999999</v>
      </c>
      <c r="G312" s="2429" t="s">
        <v>28</v>
      </c>
      <c r="H312" s="2431">
        <v>2.79</v>
      </c>
      <c r="I312" s="2432">
        <v>2.79</v>
      </c>
      <c r="J312" s="2433">
        <v>0.2034</v>
      </c>
      <c r="K312" s="2434">
        <f>ROUND(I312,2)+(ROUND(I312,2)*J312)</f>
        <v>3.3574860000000002</v>
      </c>
      <c r="L312" s="2435">
        <f>ROUND(S312,2)+ROUND(S313,2)+ROUND(S314,2)+ROUND(S315,2)+ROUND(S316,2)</f>
        <v>3620.05</v>
      </c>
      <c r="M312" s="2429"/>
      <c r="N312" s="2429" t="s">
        <v>219</v>
      </c>
      <c r="O312" s="2429" t="s">
        <v>220</v>
      </c>
      <c r="P312" s="689" t="s">
        <v>20</v>
      </c>
      <c r="Q312" s="689" t="s">
        <v>29</v>
      </c>
      <c r="R312" s="690">
        <v>215.48</v>
      </c>
      <c r="S312" s="691">
        <f>ROUND(K312,2)*R312</f>
        <v>724.01279999999997</v>
      </c>
    </row>
    <row r="313" spans="1:19" x14ac:dyDescent="0.25">
      <c r="A313" s="2009"/>
      <c r="B313" s="2009"/>
      <c r="C313" s="2009"/>
      <c r="D313" s="2009"/>
      <c r="E313" s="2009"/>
      <c r="F313" s="2009"/>
      <c r="G313" s="2009"/>
      <c r="H313" s="2009"/>
      <c r="I313" s="2009"/>
      <c r="J313" s="2009"/>
      <c r="K313" s="2009"/>
      <c r="L313" s="2009"/>
      <c r="M313" s="2009"/>
      <c r="N313" s="2009"/>
      <c r="O313" s="2009"/>
      <c r="P313" s="689" t="s">
        <v>34</v>
      </c>
      <c r="Q313" s="689" t="s">
        <v>35</v>
      </c>
      <c r="R313" s="692">
        <v>215.48</v>
      </c>
      <c r="S313" s="693">
        <f>ROUND(K312,2)*R313</f>
        <v>724.01279999999997</v>
      </c>
    </row>
    <row r="314" spans="1:19" x14ac:dyDescent="0.25">
      <c r="A314" s="2009"/>
      <c r="B314" s="2009"/>
      <c r="C314" s="2009"/>
      <c r="D314" s="2009"/>
      <c r="E314" s="2009"/>
      <c r="F314" s="2009"/>
      <c r="G314" s="2009"/>
      <c r="H314" s="2009"/>
      <c r="I314" s="2009"/>
      <c r="J314" s="2009"/>
      <c r="K314" s="2009"/>
      <c r="L314" s="2009"/>
      <c r="M314" s="2009"/>
      <c r="N314" s="2009"/>
      <c r="O314" s="2009"/>
      <c r="P314" s="689" t="s">
        <v>36</v>
      </c>
      <c r="Q314" s="689" t="s">
        <v>37</v>
      </c>
      <c r="R314" s="694">
        <v>215.48</v>
      </c>
      <c r="S314" s="695">
        <f>ROUND(K312,2)*R314</f>
        <v>724.01279999999997</v>
      </c>
    </row>
    <row r="315" spans="1:19" x14ac:dyDescent="0.25">
      <c r="A315" s="2009"/>
      <c r="B315" s="2009"/>
      <c r="C315" s="2009"/>
      <c r="D315" s="2009"/>
      <c r="E315" s="2009"/>
      <c r="F315" s="2009"/>
      <c r="G315" s="2009"/>
      <c r="H315" s="2009"/>
      <c r="I315" s="2009"/>
      <c r="J315" s="2009"/>
      <c r="K315" s="2009"/>
      <c r="L315" s="2009"/>
      <c r="M315" s="2009"/>
      <c r="N315" s="2009"/>
      <c r="O315" s="2009"/>
      <c r="P315" s="689" t="s">
        <v>38</v>
      </c>
      <c r="Q315" s="689" t="s">
        <v>39</v>
      </c>
      <c r="R315" s="696">
        <v>215.48</v>
      </c>
      <c r="S315" s="697">
        <f>ROUND(K312,2)*R315</f>
        <v>724.01279999999997</v>
      </c>
    </row>
    <row r="316" spans="1:19" x14ac:dyDescent="0.25">
      <c r="A316" s="2009"/>
      <c r="B316" s="2009"/>
      <c r="C316" s="2009"/>
      <c r="D316" s="2009"/>
      <c r="E316" s="2009"/>
      <c r="F316" s="2009"/>
      <c r="G316" s="2009"/>
      <c r="H316" s="2009"/>
      <c r="I316" s="2009"/>
      <c r="J316" s="2009"/>
      <c r="K316" s="2009"/>
      <c r="L316" s="2009"/>
      <c r="M316" s="2009"/>
      <c r="N316" s="2009"/>
      <c r="O316" s="2009"/>
      <c r="P316" s="689" t="s">
        <v>40</v>
      </c>
      <c r="Q316" s="689" t="s">
        <v>41</v>
      </c>
      <c r="R316" s="698">
        <v>215.48</v>
      </c>
      <c r="S316" s="699">
        <f>ROUND(K312,2)*R316</f>
        <v>724.01279999999997</v>
      </c>
    </row>
    <row r="317" spans="1:19" x14ac:dyDescent="0.25">
      <c r="A317" s="2436" t="s">
        <v>23</v>
      </c>
      <c r="B317" s="2436" t="s">
        <v>230</v>
      </c>
      <c r="C317" s="2436" t="s">
        <v>25</v>
      </c>
      <c r="D317" s="2436" t="s">
        <v>231</v>
      </c>
      <c r="E317" s="2436" t="s">
        <v>232</v>
      </c>
      <c r="F317" s="2437">
        <f>R317+R318+R319+R320+R321</f>
        <v>1077.3999999999999</v>
      </c>
      <c r="G317" s="2436" t="s">
        <v>28</v>
      </c>
      <c r="H317" s="2438">
        <v>38.979999999999997</v>
      </c>
      <c r="I317" s="2439">
        <v>38.979999999999997</v>
      </c>
      <c r="J317" s="2440">
        <v>0.2034</v>
      </c>
      <c r="K317" s="2441">
        <f>ROUND(I317,2)+(ROUND(I317,2)*J317)</f>
        <v>46.908531999999994</v>
      </c>
      <c r="L317" s="2442">
        <f>ROUND(S317,2)+ROUND(S318,2)+ROUND(S319,2)+ROUND(S320,2)+ROUND(S321,2)</f>
        <v>50540.85</v>
      </c>
      <c r="M317" s="2436"/>
      <c r="N317" s="2436" t="s">
        <v>219</v>
      </c>
      <c r="O317" s="2436" t="s">
        <v>220</v>
      </c>
      <c r="P317" s="700" t="s">
        <v>20</v>
      </c>
      <c r="Q317" s="700" t="s">
        <v>29</v>
      </c>
      <c r="R317" s="701">
        <v>215.48</v>
      </c>
      <c r="S317" s="702">
        <f>ROUND(K317,2)*R317</f>
        <v>10108.166799999999</v>
      </c>
    </row>
    <row r="318" spans="1:19" x14ac:dyDescent="0.25">
      <c r="A318" s="2009"/>
      <c r="B318" s="2009"/>
      <c r="C318" s="2009"/>
      <c r="D318" s="2009"/>
      <c r="E318" s="2009"/>
      <c r="F318" s="2009"/>
      <c r="G318" s="2009"/>
      <c r="H318" s="2009"/>
      <c r="I318" s="2009"/>
      <c r="J318" s="2009"/>
      <c r="K318" s="2009"/>
      <c r="L318" s="2009"/>
      <c r="M318" s="2009"/>
      <c r="N318" s="2009"/>
      <c r="O318" s="2009"/>
      <c r="P318" s="700" t="s">
        <v>34</v>
      </c>
      <c r="Q318" s="700" t="s">
        <v>35</v>
      </c>
      <c r="R318" s="703">
        <v>215.48</v>
      </c>
      <c r="S318" s="704">
        <f>ROUND(K317,2)*R318</f>
        <v>10108.166799999999</v>
      </c>
    </row>
    <row r="319" spans="1:19" x14ac:dyDescent="0.25">
      <c r="A319" s="2009"/>
      <c r="B319" s="2009"/>
      <c r="C319" s="2009"/>
      <c r="D319" s="2009"/>
      <c r="E319" s="2009"/>
      <c r="F319" s="2009"/>
      <c r="G319" s="2009"/>
      <c r="H319" s="2009"/>
      <c r="I319" s="2009"/>
      <c r="J319" s="2009"/>
      <c r="K319" s="2009"/>
      <c r="L319" s="2009"/>
      <c r="M319" s="2009"/>
      <c r="N319" s="2009"/>
      <c r="O319" s="2009"/>
      <c r="P319" s="700" t="s">
        <v>36</v>
      </c>
      <c r="Q319" s="700" t="s">
        <v>37</v>
      </c>
      <c r="R319" s="705">
        <v>215.48</v>
      </c>
      <c r="S319" s="706">
        <f>ROUND(K317,2)*R319</f>
        <v>10108.166799999999</v>
      </c>
    </row>
    <row r="320" spans="1:19" x14ac:dyDescent="0.25">
      <c r="A320" s="2009"/>
      <c r="B320" s="2009"/>
      <c r="C320" s="2009"/>
      <c r="D320" s="2009"/>
      <c r="E320" s="2009"/>
      <c r="F320" s="2009"/>
      <c r="G320" s="2009"/>
      <c r="H320" s="2009"/>
      <c r="I320" s="2009"/>
      <c r="J320" s="2009"/>
      <c r="K320" s="2009"/>
      <c r="L320" s="2009"/>
      <c r="M320" s="2009"/>
      <c r="N320" s="2009"/>
      <c r="O320" s="2009"/>
      <c r="P320" s="700" t="s">
        <v>38</v>
      </c>
      <c r="Q320" s="700" t="s">
        <v>39</v>
      </c>
      <c r="R320" s="707">
        <v>215.48</v>
      </c>
      <c r="S320" s="708">
        <f>ROUND(K317,2)*R320</f>
        <v>10108.166799999999</v>
      </c>
    </row>
    <row r="321" spans="1:19" x14ac:dyDescent="0.25">
      <c r="A321" s="2009"/>
      <c r="B321" s="2009"/>
      <c r="C321" s="2009"/>
      <c r="D321" s="2009"/>
      <c r="E321" s="2009"/>
      <c r="F321" s="2009"/>
      <c r="G321" s="2009"/>
      <c r="H321" s="2009"/>
      <c r="I321" s="2009"/>
      <c r="J321" s="2009"/>
      <c r="K321" s="2009"/>
      <c r="L321" s="2009"/>
      <c r="M321" s="2009"/>
      <c r="N321" s="2009"/>
      <c r="O321" s="2009"/>
      <c r="P321" s="700" t="s">
        <v>40</v>
      </c>
      <c r="Q321" s="700" t="s">
        <v>41</v>
      </c>
      <c r="R321" s="709">
        <v>215.48</v>
      </c>
      <c r="S321" s="710">
        <f>ROUND(K317,2)*R321</f>
        <v>10108.166799999999</v>
      </c>
    </row>
    <row r="322" spans="1:19" x14ac:dyDescent="0.25">
      <c r="A322" s="2443" t="s">
        <v>23</v>
      </c>
      <c r="B322" s="2443" t="s">
        <v>233</v>
      </c>
      <c r="C322" s="2443" t="s">
        <v>25</v>
      </c>
      <c r="D322" s="2443" t="s">
        <v>234</v>
      </c>
      <c r="E322" s="2443" t="s">
        <v>235</v>
      </c>
      <c r="F322" s="2444">
        <f>R322+R323+R324+R325+R326</f>
        <v>302.60000000000002</v>
      </c>
      <c r="G322" s="2443" t="s">
        <v>28</v>
      </c>
      <c r="H322" s="2445">
        <v>57.59</v>
      </c>
      <c r="I322" s="2446">
        <v>57.59</v>
      </c>
      <c r="J322" s="2447">
        <v>0.2034</v>
      </c>
      <c r="K322" s="2448">
        <f>ROUND(I322,2)+(ROUND(I322,2)*J322)</f>
        <v>69.303806000000009</v>
      </c>
      <c r="L322" s="2449">
        <f>ROUND(S322,2)+ROUND(S323,2)+ROUND(S324,2)+ROUND(S325,2)+ROUND(S326,2)</f>
        <v>20970.2</v>
      </c>
      <c r="M322" s="2443"/>
      <c r="N322" s="2443" t="s">
        <v>219</v>
      </c>
      <c r="O322" s="2443" t="s">
        <v>220</v>
      </c>
      <c r="P322" s="711" t="s">
        <v>20</v>
      </c>
      <c r="Q322" s="711" t="s">
        <v>29</v>
      </c>
      <c r="R322" s="712">
        <v>60.52</v>
      </c>
      <c r="S322" s="713">
        <f>ROUND(K322,2)*R322</f>
        <v>4194.0360000000001</v>
      </c>
    </row>
    <row r="323" spans="1:19" x14ac:dyDescent="0.25">
      <c r="A323" s="2009"/>
      <c r="B323" s="2009"/>
      <c r="C323" s="2009"/>
      <c r="D323" s="2009"/>
      <c r="E323" s="2009"/>
      <c r="F323" s="2009"/>
      <c r="G323" s="2009"/>
      <c r="H323" s="2009"/>
      <c r="I323" s="2009"/>
      <c r="J323" s="2009"/>
      <c r="K323" s="2009"/>
      <c r="L323" s="2009"/>
      <c r="M323" s="2009"/>
      <c r="N323" s="2009"/>
      <c r="O323" s="2009"/>
      <c r="P323" s="711" t="s">
        <v>34</v>
      </c>
      <c r="Q323" s="711" t="s">
        <v>35</v>
      </c>
      <c r="R323" s="714">
        <v>60.52</v>
      </c>
      <c r="S323" s="715">
        <f>ROUND(K322,2)*R323</f>
        <v>4194.0360000000001</v>
      </c>
    </row>
    <row r="324" spans="1:19" x14ac:dyDescent="0.25">
      <c r="A324" s="2009"/>
      <c r="B324" s="2009"/>
      <c r="C324" s="2009"/>
      <c r="D324" s="2009"/>
      <c r="E324" s="2009"/>
      <c r="F324" s="2009"/>
      <c r="G324" s="2009"/>
      <c r="H324" s="2009"/>
      <c r="I324" s="2009"/>
      <c r="J324" s="2009"/>
      <c r="K324" s="2009"/>
      <c r="L324" s="2009"/>
      <c r="M324" s="2009"/>
      <c r="N324" s="2009"/>
      <c r="O324" s="2009"/>
      <c r="P324" s="711" t="s">
        <v>36</v>
      </c>
      <c r="Q324" s="711" t="s">
        <v>37</v>
      </c>
      <c r="R324" s="716">
        <v>60.52</v>
      </c>
      <c r="S324" s="717">
        <f>ROUND(K322,2)*R324</f>
        <v>4194.0360000000001</v>
      </c>
    </row>
    <row r="325" spans="1:19" x14ac:dyDescent="0.25">
      <c r="A325" s="2009"/>
      <c r="B325" s="2009"/>
      <c r="C325" s="2009"/>
      <c r="D325" s="2009"/>
      <c r="E325" s="2009"/>
      <c r="F325" s="2009"/>
      <c r="G325" s="2009"/>
      <c r="H325" s="2009"/>
      <c r="I325" s="2009"/>
      <c r="J325" s="2009"/>
      <c r="K325" s="2009"/>
      <c r="L325" s="2009"/>
      <c r="M325" s="2009"/>
      <c r="N325" s="2009"/>
      <c r="O325" s="2009"/>
      <c r="P325" s="711" t="s">
        <v>38</v>
      </c>
      <c r="Q325" s="711" t="s">
        <v>39</v>
      </c>
      <c r="R325" s="718">
        <v>60.52</v>
      </c>
      <c r="S325" s="719">
        <f>ROUND(K322,2)*R325</f>
        <v>4194.0360000000001</v>
      </c>
    </row>
    <row r="326" spans="1:19" x14ac:dyDescent="0.25">
      <c r="A326" s="2009"/>
      <c r="B326" s="2009"/>
      <c r="C326" s="2009"/>
      <c r="D326" s="2009"/>
      <c r="E326" s="2009"/>
      <c r="F326" s="2009"/>
      <c r="G326" s="2009"/>
      <c r="H326" s="2009"/>
      <c r="I326" s="2009"/>
      <c r="J326" s="2009"/>
      <c r="K326" s="2009"/>
      <c r="L326" s="2009"/>
      <c r="M326" s="2009"/>
      <c r="N326" s="2009"/>
      <c r="O326" s="2009"/>
      <c r="P326" s="711" t="s">
        <v>40</v>
      </c>
      <c r="Q326" s="711" t="s">
        <v>41</v>
      </c>
      <c r="R326" s="720">
        <v>60.52</v>
      </c>
      <c r="S326" s="721">
        <f>ROUND(K322,2)*R326</f>
        <v>4194.0360000000001</v>
      </c>
    </row>
    <row r="327" spans="1:19" x14ac:dyDescent="0.25">
      <c r="A327" s="2450" t="s">
        <v>23</v>
      </c>
      <c r="B327" s="2450" t="s">
        <v>236</v>
      </c>
      <c r="C327" s="2450" t="s">
        <v>25</v>
      </c>
      <c r="D327" s="2450" t="s">
        <v>237</v>
      </c>
      <c r="E327" s="2450" t="s">
        <v>238</v>
      </c>
      <c r="F327" s="2451">
        <f>R327+R328+R329+R330+R331</f>
        <v>643.79999999999995</v>
      </c>
      <c r="G327" s="2450" t="s">
        <v>28</v>
      </c>
      <c r="H327" s="2452">
        <v>45.07</v>
      </c>
      <c r="I327" s="2453">
        <v>45.07</v>
      </c>
      <c r="J327" s="2454">
        <v>0.2034</v>
      </c>
      <c r="K327" s="2455">
        <f>ROUND(I327,2)+(ROUND(I327,2)*J327)</f>
        <v>54.237237999999998</v>
      </c>
      <c r="L327" s="2456">
        <f>ROUND(S327,2)+ROUND(S328,2)+ROUND(S329,2)+ROUND(S330,2)+ROUND(S331,2)</f>
        <v>34919.699999999997</v>
      </c>
      <c r="M327" s="2450"/>
      <c r="N327" s="2450" t="s">
        <v>219</v>
      </c>
      <c r="O327" s="2450" t="s">
        <v>220</v>
      </c>
      <c r="P327" s="722" t="s">
        <v>20</v>
      </c>
      <c r="Q327" s="722" t="s">
        <v>29</v>
      </c>
      <c r="R327" s="723">
        <v>128.76</v>
      </c>
      <c r="S327" s="724">
        <f>ROUND(K327,2)*R327</f>
        <v>6983.9423999999999</v>
      </c>
    </row>
    <row r="328" spans="1:19" x14ac:dyDescent="0.25">
      <c r="A328" s="2009"/>
      <c r="B328" s="2009"/>
      <c r="C328" s="2009"/>
      <c r="D328" s="2009"/>
      <c r="E328" s="2009"/>
      <c r="F328" s="2009"/>
      <c r="G328" s="2009"/>
      <c r="H328" s="2009"/>
      <c r="I328" s="2009"/>
      <c r="J328" s="2009"/>
      <c r="K328" s="2009"/>
      <c r="L328" s="2009"/>
      <c r="M328" s="2009"/>
      <c r="N328" s="2009"/>
      <c r="O328" s="2009"/>
      <c r="P328" s="722" t="s">
        <v>34</v>
      </c>
      <c r="Q328" s="722" t="s">
        <v>35</v>
      </c>
      <c r="R328" s="725">
        <v>128.76</v>
      </c>
      <c r="S328" s="726">
        <f>ROUND(K327,2)*R328</f>
        <v>6983.9423999999999</v>
      </c>
    </row>
    <row r="329" spans="1:19" x14ac:dyDescent="0.25">
      <c r="A329" s="2009"/>
      <c r="B329" s="2009"/>
      <c r="C329" s="2009"/>
      <c r="D329" s="2009"/>
      <c r="E329" s="2009"/>
      <c r="F329" s="2009"/>
      <c r="G329" s="2009"/>
      <c r="H329" s="2009"/>
      <c r="I329" s="2009"/>
      <c r="J329" s="2009"/>
      <c r="K329" s="2009"/>
      <c r="L329" s="2009"/>
      <c r="M329" s="2009"/>
      <c r="N329" s="2009"/>
      <c r="O329" s="2009"/>
      <c r="P329" s="722" t="s">
        <v>36</v>
      </c>
      <c r="Q329" s="722" t="s">
        <v>37</v>
      </c>
      <c r="R329" s="727">
        <v>128.76</v>
      </c>
      <c r="S329" s="728">
        <f>ROUND(K327,2)*R329</f>
        <v>6983.9423999999999</v>
      </c>
    </row>
    <row r="330" spans="1:19" x14ac:dyDescent="0.25">
      <c r="A330" s="2009"/>
      <c r="B330" s="2009"/>
      <c r="C330" s="2009"/>
      <c r="D330" s="2009"/>
      <c r="E330" s="2009"/>
      <c r="F330" s="2009"/>
      <c r="G330" s="2009"/>
      <c r="H330" s="2009"/>
      <c r="I330" s="2009"/>
      <c r="J330" s="2009"/>
      <c r="K330" s="2009"/>
      <c r="L330" s="2009"/>
      <c r="M330" s="2009"/>
      <c r="N330" s="2009"/>
      <c r="O330" s="2009"/>
      <c r="P330" s="722" t="s">
        <v>38</v>
      </c>
      <c r="Q330" s="722" t="s">
        <v>39</v>
      </c>
      <c r="R330" s="729">
        <v>128.76</v>
      </c>
      <c r="S330" s="730">
        <f>ROUND(K327,2)*R330</f>
        <v>6983.9423999999999</v>
      </c>
    </row>
    <row r="331" spans="1:19" x14ac:dyDescent="0.25">
      <c r="A331" s="2009"/>
      <c r="B331" s="2009"/>
      <c r="C331" s="2009"/>
      <c r="D331" s="2009"/>
      <c r="E331" s="2009"/>
      <c r="F331" s="2009"/>
      <c r="G331" s="2009"/>
      <c r="H331" s="2009"/>
      <c r="I331" s="2009"/>
      <c r="J331" s="2009"/>
      <c r="K331" s="2009"/>
      <c r="L331" s="2009"/>
      <c r="M331" s="2009"/>
      <c r="N331" s="2009"/>
      <c r="O331" s="2009"/>
      <c r="P331" s="722" t="s">
        <v>40</v>
      </c>
      <c r="Q331" s="722" t="s">
        <v>41</v>
      </c>
      <c r="R331" s="731">
        <v>128.76</v>
      </c>
      <c r="S331" s="732">
        <f>ROUND(K327,2)*R331</f>
        <v>6983.9423999999999</v>
      </c>
    </row>
    <row r="332" spans="1:19" x14ac:dyDescent="0.25">
      <c r="A332" s="2457" t="s">
        <v>23</v>
      </c>
      <c r="B332" s="2457" t="s">
        <v>239</v>
      </c>
      <c r="C332" s="2457" t="s">
        <v>25</v>
      </c>
      <c r="D332" s="2457" t="s">
        <v>240</v>
      </c>
      <c r="E332" s="2457" t="s">
        <v>241</v>
      </c>
      <c r="F332" s="2458">
        <f>R332+R333+R334+R335+R336</f>
        <v>336</v>
      </c>
      <c r="G332" s="2457" t="s">
        <v>28</v>
      </c>
      <c r="H332" s="2459">
        <v>63.73</v>
      </c>
      <c r="I332" s="2460">
        <v>63.73</v>
      </c>
      <c r="J332" s="2461">
        <v>0.2034</v>
      </c>
      <c r="K332" s="2462">
        <f>ROUND(I332,2)+(ROUND(I332,2)*J332)</f>
        <v>76.692681999999991</v>
      </c>
      <c r="L332" s="2463">
        <f>ROUND(S332,2)+ROUND(S333,2)+ROUND(S334,2)+ROUND(S335,2)+ROUND(S336,2)</f>
        <v>25767.85</v>
      </c>
      <c r="M332" s="2457"/>
      <c r="N332" s="2457" t="s">
        <v>219</v>
      </c>
      <c r="O332" s="2457" t="s">
        <v>220</v>
      </c>
      <c r="P332" s="733" t="s">
        <v>20</v>
      </c>
      <c r="Q332" s="733" t="s">
        <v>29</v>
      </c>
      <c r="R332" s="734">
        <v>67.2</v>
      </c>
      <c r="S332" s="735">
        <f>ROUND(K332,2)*R332</f>
        <v>5153.5680000000002</v>
      </c>
    </row>
    <row r="333" spans="1:19" x14ac:dyDescent="0.25">
      <c r="A333" s="2009"/>
      <c r="B333" s="2009"/>
      <c r="C333" s="2009"/>
      <c r="D333" s="2009"/>
      <c r="E333" s="2009"/>
      <c r="F333" s="2009"/>
      <c r="G333" s="2009"/>
      <c r="H333" s="2009"/>
      <c r="I333" s="2009"/>
      <c r="J333" s="2009"/>
      <c r="K333" s="2009"/>
      <c r="L333" s="2009"/>
      <c r="M333" s="2009"/>
      <c r="N333" s="2009"/>
      <c r="O333" s="2009"/>
      <c r="P333" s="733" t="s">
        <v>34</v>
      </c>
      <c r="Q333" s="733" t="s">
        <v>35</v>
      </c>
      <c r="R333" s="736">
        <v>67.2</v>
      </c>
      <c r="S333" s="737">
        <f>ROUND(K332,2)*R333</f>
        <v>5153.5680000000002</v>
      </c>
    </row>
    <row r="334" spans="1:19" x14ac:dyDescent="0.25">
      <c r="A334" s="2009"/>
      <c r="B334" s="2009"/>
      <c r="C334" s="2009"/>
      <c r="D334" s="2009"/>
      <c r="E334" s="2009"/>
      <c r="F334" s="2009"/>
      <c r="G334" s="2009"/>
      <c r="H334" s="2009"/>
      <c r="I334" s="2009"/>
      <c r="J334" s="2009"/>
      <c r="K334" s="2009"/>
      <c r="L334" s="2009"/>
      <c r="M334" s="2009"/>
      <c r="N334" s="2009"/>
      <c r="O334" s="2009"/>
      <c r="P334" s="733" t="s">
        <v>36</v>
      </c>
      <c r="Q334" s="733" t="s">
        <v>37</v>
      </c>
      <c r="R334" s="738">
        <v>67.2</v>
      </c>
      <c r="S334" s="739">
        <f>ROUND(K332,2)*R334</f>
        <v>5153.5680000000002</v>
      </c>
    </row>
    <row r="335" spans="1:19" x14ac:dyDescent="0.25">
      <c r="A335" s="2009"/>
      <c r="B335" s="2009"/>
      <c r="C335" s="2009"/>
      <c r="D335" s="2009"/>
      <c r="E335" s="2009"/>
      <c r="F335" s="2009"/>
      <c r="G335" s="2009"/>
      <c r="H335" s="2009"/>
      <c r="I335" s="2009"/>
      <c r="J335" s="2009"/>
      <c r="K335" s="2009"/>
      <c r="L335" s="2009"/>
      <c r="M335" s="2009"/>
      <c r="N335" s="2009"/>
      <c r="O335" s="2009"/>
      <c r="P335" s="733" t="s">
        <v>38</v>
      </c>
      <c r="Q335" s="733" t="s">
        <v>39</v>
      </c>
      <c r="R335" s="740">
        <v>67.2</v>
      </c>
      <c r="S335" s="741">
        <f>ROUND(K332,2)*R335</f>
        <v>5153.5680000000002</v>
      </c>
    </row>
    <row r="336" spans="1:19" x14ac:dyDescent="0.25">
      <c r="A336" s="2009"/>
      <c r="B336" s="2009"/>
      <c r="C336" s="2009"/>
      <c r="D336" s="2009"/>
      <c r="E336" s="2009"/>
      <c r="F336" s="2009"/>
      <c r="G336" s="2009"/>
      <c r="H336" s="2009"/>
      <c r="I336" s="2009"/>
      <c r="J336" s="2009"/>
      <c r="K336" s="2009"/>
      <c r="L336" s="2009"/>
      <c r="M336" s="2009"/>
      <c r="N336" s="2009"/>
      <c r="O336" s="2009"/>
      <c r="P336" s="733" t="s">
        <v>40</v>
      </c>
      <c r="Q336" s="733" t="s">
        <v>41</v>
      </c>
      <c r="R336" s="742">
        <v>67.2</v>
      </c>
      <c r="S336" s="743">
        <f>ROUND(K332,2)*R336</f>
        <v>5153.5680000000002</v>
      </c>
    </row>
    <row r="337" spans="1:19" x14ac:dyDescent="0.25">
      <c r="A337" s="2464" t="s">
        <v>23</v>
      </c>
      <c r="B337" s="2464" t="s">
        <v>242</v>
      </c>
      <c r="C337" s="2464" t="s">
        <v>25</v>
      </c>
      <c r="D337" s="2464" t="s">
        <v>243</v>
      </c>
      <c r="E337" s="2464" t="s">
        <v>244</v>
      </c>
      <c r="F337" s="2465">
        <f>R337+R338+R339+R340+R341</f>
        <v>382</v>
      </c>
      <c r="G337" s="2464" t="s">
        <v>28</v>
      </c>
      <c r="H337" s="2466">
        <v>56.33</v>
      </c>
      <c r="I337" s="2467">
        <v>56.33</v>
      </c>
      <c r="J337" s="2468">
        <v>0.2034</v>
      </c>
      <c r="K337" s="2469">
        <f>ROUND(I337,2)+(ROUND(I337,2)*J337)</f>
        <v>67.787521999999996</v>
      </c>
      <c r="L337" s="2470">
        <f>ROUND(S337,2)+ROUND(S338,2)+ROUND(S339,2)+ROUND(S340,2)+ROUND(S341,2)</f>
        <v>25895.8</v>
      </c>
      <c r="M337" s="2464"/>
      <c r="N337" s="2464" t="s">
        <v>219</v>
      </c>
      <c r="O337" s="2464" t="s">
        <v>220</v>
      </c>
      <c r="P337" s="744" t="s">
        <v>20</v>
      </c>
      <c r="Q337" s="744" t="s">
        <v>29</v>
      </c>
      <c r="R337" s="745">
        <v>76.400000000000006</v>
      </c>
      <c r="S337" s="746">
        <f>ROUND(K337,2)*R337</f>
        <v>5179.1560000000009</v>
      </c>
    </row>
    <row r="338" spans="1:19" x14ac:dyDescent="0.25">
      <c r="A338" s="2009"/>
      <c r="B338" s="2009"/>
      <c r="C338" s="2009"/>
      <c r="D338" s="2009"/>
      <c r="E338" s="2009"/>
      <c r="F338" s="2009"/>
      <c r="G338" s="2009"/>
      <c r="H338" s="2009"/>
      <c r="I338" s="2009"/>
      <c r="J338" s="2009"/>
      <c r="K338" s="2009"/>
      <c r="L338" s="2009"/>
      <c r="M338" s="2009"/>
      <c r="N338" s="2009"/>
      <c r="O338" s="2009"/>
      <c r="P338" s="744" t="s">
        <v>34</v>
      </c>
      <c r="Q338" s="744" t="s">
        <v>35</v>
      </c>
      <c r="R338" s="747">
        <v>76.400000000000006</v>
      </c>
      <c r="S338" s="748">
        <f>ROUND(K337,2)*R338</f>
        <v>5179.1560000000009</v>
      </c>
    </row>
    <row r="339" spans="1:19" x14ac:dyDescent="0.25">
      <c r="A339" s="2009"/>
      <c r="B339" s="2009"/>
      <c r="C339" s="2009"/>
      <c r="D339" s="2009"/>
      <c r="E339" s="2009"/>
      <c r="F339" s="2009"/>
      <c r="G339" s="2009"/>
      <c r="H339" s="2009"/>
      <c r="I339" s="2009"/>
      <c r="J339" s="2009"/>
      <c r="K339" s="2009"/>
      <c r="L339" s="2009"/>
      <c r="M339" s="2009"/>
      <c r="N339" s="2009"/>
      <c r="O339" s="2009"/>
      <c r="P339" s="744" t="s">
        <v>36</v>
      </c>
      <c r="Q339" s="744" t="s">
        <v>37</v>
      </c>
      <c r="R339" s="749">
        <v>76.400000000000006</v>
      </c>
      <c r="S339" s="750">
        <f>ROUND(K337,2)*R339</f>
        <v>5179.1560000000009</v>
      </c>
    </row>
    <row r="340" spans="1:19" x14ac:dyDescent="0.25">
      <c r="A340" s="2009"/>
      <c r="B340" s="2009"/>
      <c r="C340" s="2009"/>
      <c r="D340" s="2009"/>
      <c r="E340" s="2009"/>
      <c r="F340" s="2009"/>
      <c r="G340" s="2009"/>
      <c r="H340" s="2009"/>
      <c r="I340" s="2009"/>
      <c r="J340" s="2009"/>
      <c r="K340" s="2009"/>
      <c r="L340" s="2009"/>
      <c r="M340" s="2009"/>
      <c r="N340" s="2009"/>
      <c r="O340" s="2009"/>
      <c r="P340" s="744" t="s">
        <v>38</v>
      </c>
      <c r="Q340" s="744" t="s">
        <v>39</v>
      </c>
      <c r="R340" s="751">
        <v>76.400000000000006</v>
      </c>
      <c r="S340" s="752">
        <f>ROUND(K337,2)*R340</f>
        <v>5179.1560000000009</v>
      </c>
    </row>
    <row r="341" spans="1:19" x14ac:dyDescent="0.25">
      <c r="A341" s="2009"/>
      <c r="B341" s="2009"/>
      <c r="C341" s="2009"/>
      <c r="D341" s="2009"/>
      <c r="E341" s="2009"/>
      <c r="F341" s="2009"/>
      <c r="G341" s="2009"/>
      <c r="H341" s="2009"/>
      <c r="I341" s="2009"/>
      <c r="J341" s="2009"/>
      <c r="K341" s="2009"/>
      <c r="L341" s="2009"/>
      <c r="M341" s="2009"/>
      <c r="N341" s="2009"/>
      <c r="O341" s="2009"/>
      <c r="P341" s="744" t="s">
        <v>40</v>
      </c>
      <c r="Q341" s="744" t="s">
        <v>41</v>
      </c>
      <c r="R341" s="753">
        <v>76.400000000000006</v>
      </c>
      <c r="S341" s="754">
        <f>ROUND(K337,2)*R341</f>
        <v>5179.1560000000009</v>
      </c>
    </row>
    <row r="342" spans="1:19" x14ac:dyDescent="0.25">
      <c r="A342" s="2471" t="s">
        <v>23</v>
      </c>
      <c r="B342" s="2471" t="s">
        <v>245</v>
      </c>
      <c r="C342" s="2471" t="s">
        <v>25</v>
      </c>
      <c r="D342" s="2471" t="s">
        <v>246</v>
      </c>
      <c r="E342" s="2471" t="s">
        <v>247</v>
      </c>
      <c r="F342" s="2472">
        <f>R342+R343+R344+R345+R346</f>
        <v>259.60000000000002</v>
      </c>
      <c r="G342" s="2471" t="s">
        <v>28</v>
      </c>
      <c r="H342" s="2473">
        <v>70.849999999999994</v>
      </c>
      <c r="I342" s="2474">
        <v>70.849999999999994</v>
      </c>
      <c r="J342" s="2475">
        <v>0.2034</v>
      </c>
      <c r="K342" s="2476">
        <f>ROUND(I342,2)+(ROUND(I342,2)*J342)</f>
        <v>85.260889999999989</v>
      </c>
      <c r="L342" s="2477">
        <f>ROUND(S342,2)+ROUND(S343,2)+ROUND(S344,2)+ROUND(S345,2)+ROUND(S346,2)</f>
        <v>22133.5</v>
      </c>
      <c r="M342" s="2471"/>
      <c r="N342" s="2471" t="s">
        <v>219</v>
      </c>
      <c r="O342" s="2471" t="s">
        <v>220</v>
      </c>
      <c r="P342" s="755" t="s">
        <v>20</v>
      </c>
      <c r="Q342" s="755" t="s">
        <v>29</v>
      </c>
      <c r="R342" s="756">
        <v>51.92</v>
      </c>
      <c r="S342" s="757">
        <f>ROUND(K342,2)*R342</f>
        <v>4426.6992</v>
      </c>
    </row>
    <row r="343" spans="1:19" x14ac:dyDescent="0.25">
      <c r="A343" s="2009"/>
      <c r="B343" s="2009"/>
      <c r="C343" s="2009"/>
      <c r="D343" s="2009"/>
      <c r="E343" s="2009"/>
      <c r="F343" s="2009"/>
      <c r="G343" s="2009"/>
      <c r="H343" s="2009"/>
      <c r="I343" s="2009"/>
      <c r="J343" s="2009"/>
      <c r="K343" s="2009"/>
      <c r="L343" s="2009"/>
      <c r="M343" s="2009"/>
      <c r="N343" s="2009"/>
      <c r="O343" s="2009"/>
      <c r="P343" s="755" t="s">
        <v>34</v>
      </c>
      <c r="Q343" s="755" t="s">
        <v>35</v>
      </c>
      <c r="R343" s="758">
        <v>51.92</v>
      </c>
      <c r="S343" s="759">
        <f>ROUND(K342,2)*R343</f>
        <v>4426.6992</v>
      </c>
    </row>
    <row r="344" spans="1:19" x14ac:dyDescent="0.25">
      <c r="A344" s="2009"/>
      <c r="B344" s="2009"/>
      <c r="C344" s="2009"/>
      <c r="D344" s="2009"/>
      <c r="E344" s="2009"/>
      <c r="F344" s="2009"/>
      <c r="G344" s="2009"/>
      <c r="H344" s="2009"/>
      <c r="I344" s="2009"/>
      <c r="J344" s="2009"/>
      <c r="K344" s="2009"/>
      <c r="L344" s="2009"/>
      <c r="M344" s="2009"/>
      <c r="N344" s="2009"/>
      <c r="O344" s="2009"/>
      <c r="P344" s="755" t="s">
        <v>36</v>
      </c>
      <c r="Q344" s="755" t="s">
        <v>37</v>
      </c>
      <c r="R344" s="760">
        <v>51.92</v>
      </c>
      <c r="S344" s="761">
        <f>ROUND(K342,2)*R344</f>
        <v>4426.6992</v>
      </c>
    </row>
    <row r="345" spans="1:19" x14ac:dyDescent="0.25">
      <c r="A345" s="2009"/>
      <c r="B345" s="2009"/>
      <c r="C345" s="2009"/>
      <c r="D345" s="2009"/>
      <c r="E345" s="2009"/>
      <c r="F345" s="2009"/>
      <c r="G345" s="2009"/>
      <c r="H345" s="2009"/>
      <c r="I345" s="2009"/>
      <c r="J345" s="2009"/>
      <c r="K345" s="2009"/>
      <c r="L345" s="2009"/>
      <c r="M345" s="2009"/>
      <c r="N345" s="2009"/>
      <c r="O345" s="2009"/>
      <c r="P345" s="755" t="s">
        <v>38</v>
      </c>
      <c r="Q345" s="755" t="s">
        <v>39</v>
      </c>
      <c r="R345" s="762">
        <v>51.92</v>
      </c>
      <c r="S345" s="763">
        <f>ROUND(K342,2)*R345</f>
        <v>4426.6992</v>
      </c>
    </row>
    <row r="346" spans="1:19" x14ac:dyDescent="0.25">
      <c r="A346" s="2009"/>
      <c r="B346" s="2009"/>
      <c r="C346" s="2009"/>
      <c r="D346" s="2009"/>
      <c r="E346" s="2009"/>
      <c r="F346" s="2009"/>
      <c r="G346" s="2009"/>
      <c r="H346" s="2009"/>
      <c r="I346" s="2009"/>
      <c r="J346" s="2009"/>
      <c r="K346" s="2009"/>
      <c r="L346" s="2009"/>
      <c r="M346" s="2009"/>
      <c r="N346" s="2009"/>
      <c r="O346" s="2009"/>
      <c r="P346" s="755" t="s">
        <v>40</v>
      </c>
      <c r="Q346" s="755" t="s">
        <v>41</v>
      </c>
      <c r="R346" s="764">
        <v>51.92</v>
      </c>
      <c r="S346" s="765">
        <f>ROUND(K342,2)*R346</f>
        <v>4426.6992</v>
      </c>
    </row>
    <row r="347" spans="1:19" x14ac:dyDescent="0.25">
      <c r="A347" s="2478" t="s">
        <v>23</v>
      </c>
      <c r="B347" s="2478" t="s">
        <v>248</v>
      </c>
      <c r="C347" s="2478" t="s">
        <v>25</v>
      </c>
      <c r="D347" s="2478" t="s">
        <v>222</v>
      </c>
      <c r="E347" s="2478" t="s">
        <v>223</v>
      </c>
      <c r="F347" s="2479">
        <f>R347+R348+R349+R350+R351</f>
        <v>323</v>
      </c>
      <c r="G347" s="2478" t="s">
        <v>28</v>
      </c>
      <c r="H347" s="2480">
        <v>0.74</v>
      </c>
      <c r="I347" s="2481">
        <v>0.74</v>
      </c>
      <c r="J347" s="2482">
        <v>0.2034</v>
      </c>
      <c r="K347" s="2483">
        <f>ROUND(I347,2)+(ROUND(I347,2)*J347)</f>
        <v>0.89051599999999997</v>
      </c>
      <c r="L347" s="2484">
        <f>ROUND(S347,2)+ROUND(S348,2)+ROUND(S349,2)+ROUND(S350,2)+ROUND(S351,2)</f>
        <v>287.45</v>
      </c>
      <c r="M347" s="2478"/>
      <c r="N347" s="2478" t="s">
        <v>219</v>
      </c>
      <c r="O347" s="2478" t="s">
        <v>220</v>
      </c>
      <c r="P347" s="766" t="s">
        <v>20</v>
      </c>
      <c r="Q347" s="766" t="s">
        <v>29</v>
      </c>
      <c r="R347" s="767">
        <v>64.599999999999994</v>
      </c>
      <c r="S347" s="768">
        <f>ROUND(K347,2)*R347</f>
        <v>57.493999999999993</v>
      </c>
    </row>
    <row r="348" spans="1:19" x14ac:dyDescent="0.25">
      <c r="A348" s="2009"/>
      <c r="B348" s="2009"/>
      <c r="C348" s="2009"/>
      <c r="D348" s="2009"/>
      <c r="E348" s="2009"/>
      <c r="F348" s="2009"/>
      <c r="G348" s="2009"/>
      <c r="H348" s="2009"/>
      <c r="I348" s="2009"/>
      <c r="J348" s="2009"/>
      <c r="K348" s="2009"/>
      <c r="L348" s="2009"/>
      <c r="M348" s="2009"/>
      <c r="N348" s="2009"/>
      <c r="O348" s="2009"/>
      <c r="P348" s="766" t="s">
        <v>34</v>
      </c>
      <c r="Q348" s="766" t="s">
        <v>35</v>
      </c>
      <c r="R348" s="769">
        <v>64.599999999999994</v>
      </c>
      <c r="S348" s="770">
        <f>ROUND(K347,2)*R348</f>
        <v>57.493999999999993</v>
      </c>
    </row>
    <row r="349" spans="1:19" x14ac:dyDescent="0.25">
      <c r="A349" s="2009"/>
      <c r="B349" s="2009"/>
      <c r="C349" s="2009"/>
      <c r="D349" s="2009"/>
      <c r="E349" s="2009"/>
      <c r="F349" s="2009"/>
      <c r="G349" s="2009"/>
      <c r="H349" s="2009"/>
      <c r="I349" s="2009"/>
      <c r="J349" s="2009"/>
      <c r="K349" s="2009"/>
      <c r="L349" s="2009"/>
      <c r="M349" s="2009"/>
      <c r="N349" s="2009"/>
      <c r="O349" s="2009"/>
      <c r="P349" s="766" t="s">
        <v>36</v>
      </c>
      <c r="Q349" s="766" t="s">
        <v>37</v>
      </c>
      <c r="R349" s="771">
        <v>64.599999999999994</v>
      </c>
      <c r="S349" s="772">
        <f>ROUND(K347,2)*R349</f>
        <v>57.493999999999993</v>
      </c>
    </row>
    <row r="350" spans="1:19" x14ac:dyDescent="0.25">
      <c r="A350" s="2009"/>
      <c r="B350" s="2009"/>
      <c r="C350" s="2009"/>
      <c r="D350" s="2009"/>
      <c r="E350" s="2009"/>
      <c r="F350" s="2009"/>
      <c r="G350" s="2009"/>
      <c r="H350" s="2009"/>
      <c r="I350" s="2009"/>
      <c r="J350" s="2009"/>
      <c r="K350" s="2009"/>
      <c r="L350" s="2009"/>
      <c r="M350" s="2009"/>
      <c r="N350" s="2009"/>
      <c r="O350" s="2009"/>
      <c r="P350" s="766" t="s">
        <v>38</v>
      </c>
      <c r="Q350" s="766" t="s">
        <v>39</v>
      </c>
      <c r="R350" s="773">
        <v>64.599999999999994</v>
      </c>
      <c r="S350" s="774">
        <f>ROUND(K347,2)*R350</f>
        <v>57.493999999999993</v>
      </c>
    </row>
    <row r="351" spans="1:19" x14ac:dyDescent="0.25">
      <c r="A351" s="2009"/>
      <c r="B351" s="2009"/>
      <c r="C351" s="2009"/>
      <c r="D351" s="2009"/>
      <c r="E351" s="2009"/>
      <c r="F351" s="2009"/>
      <c r="G351" s="2009"/>
      <c r="H351" s="2009"/>
      <c r="I351" s="2009"/>
      <c r="J351" s="2009"/>
      <c r="K351" s="2009"/>
      <c r="L351" s="2009"/>
      <c r="M351" s="2009"/>
      <c r="N351" s="2009"/>
      <c r="O351" s="2009"/>
      <c r="P351" s="766" t="s">
        <v>40</v>
      </c>
      <c r="Q351" s="766" t="s">
        <v>41</v>
      </c>
      <c r="R351" s="775">
        <v>64.599999999999994</v>
      </c>
      <c r="S351" s="776">
        <f>ROUND(K347,2)*R351</f>
        <v>57.493999999999993</v>
      </c>
    </row>
    <row r="352" spans="1:19" x14ac:dyDescent="0.25">
      <c r="A352" s="2485" t="s">
        <v>23</v>
      </c>
      <c r="B352" s="2485" t="s">
        <v>249</v>
      </c>
      <c r="C352" s="2485" t="s">
        <v>25</v>
      </c>
      <c r="D352" s="2485" t="s">
        <v>250</v>
      </c>
      <c r="E352" s="2485" t="s">
        <v>251</v>
      </c>
      <c r="F352" s="2486">
        <f>R352+R353+R354+R355+R356</f>
        <v>22.599999999999998</v>
      </c>
      <c r="G352" s="2485" t="s">
        <v>46</v>
      </c>
      <c r="H352" s="2487">
        <v>842.21</v>
      </c>
      <c r="I352" s="2488">
        <v>842.21</v>
      </c>
      <c r="J352" s="2489">
        <v>0.2034</v>
      </c>
      <c r="K352" s="2490">
        <f>ROUND(I352,2)+(ROUND(I352,2)*J352)</f>
        <v>1013.5155140000001</v>
      </c>
      <c r="L352" s="2491">
        <f>ROUND(S352,2)+ROUND(S353,2)+ROUND(S354,2)+ROUND(S355,2)+ROUND(S356,2)</f>
        <v>22905.55</v>
      </c>
      <c r="M352" s="2485"/>
      <c r="N352" s="2485" t="s">
        <v>219</v>
      </c>
      <c r="O352" s="2485" t="s">
        <v>220</v>
      </c>
      <c r="P352" s="777" t="s">
        <v>20</v>
      </c>
      <c r="Q352" s="777" t="s">
        <v>29</v>
      </c>
      <c r="R352" s="778">
        <v>4.5199999999999996</v>
      </c>
      <c r="S352" s="779">
        <f>ROUND(K352,2)*R352</f>
        <v>4581.1103999999996</v>
      </c>
    </row>
    <row r="353" spans="1:19" x14ac:dyDescent="0.25">
      <c r="A353" s="2009"/>
      <c r="B353" s="2009"/>
      <c r="C353" s="2009"/>
      <c r="D353" s="2009"/>
      <c r="E353" s="2009"/>
      <c r="F353" s="2009"/>
      <c r="G353" s="2009"/>
      <c r="H353" s="2009"/>
      <c r="I353" s="2009"/>
      <c r="J353" s="2009"/>
      <c r="K353" s="2009"/>
      <c r="L353" s="2009"/>
      <c r="M353" s="2009"/>
      <c r="N353" s="2009"/>
      <c r="O353" s="2009"/>
      <c r="P353" s="777" t="s">
        <v>34</v>
      </c>
      <c r="Q353" s="777" t="s">
        <v>35</v>
      </c>
      <c r="R353" s="780">
        <v>4.5199999999999996</v>
      </c>
      <c r="S353" s="781">
        <f>ROUND(K352,2)*R353</f>
        <v>4581.1103999999996</v>
      </c>
    </row>
    <row r="354" spans="1:19" x14ac:dyDescent="0.25">
      <c r="A354" s="2009"/>
      <c r="B354" s="2009"/>
      <c r="C354" s="2009"/>
      <c r="D354" s="2009"/>
      <c r="E354" s="2009"/>
      <c r="F354" s="2009"/>
      <c r="G354" s="2009"/>
      <c r="H354" s="2009"/>
      <c r="I354" s="2009"/>
      <c r="J354" s="2009"/>
      <c r="K354" s="2009"/>
      <c r="L354" s="2009"/>
      <c r="M354" s="2009"/>
      <c r="N354" s="2009"/>
      <c r="O354" s="2009"/>
      <c r="P354" s="777" t="s">
        <v>36</v>
      </c>
      <c r="Q354" s="777" t="s">
        <v>37</v>
      </c>
      <c r="R354" s="782">
        <v>4.5199999999999996</v>
      </c>
      <c r="S354" s="783">
        <f>ROUND(K352,2)*R354</f>
        <v>4581.1103999999996</v>
      </c>
    </row>
    <row r="355" spans="1:19" x14ac:dyDescent="0.25">
      <c r="A355" s="2009"/>
      <c r="B355" s="2009"/>
      <c r="C355" s="2009"/>
      <c r="D355" s="2009"/>
      <c r="E355" s="2009"/>
      <c r="F355" s="2009"/>
      <c r="G355" s="2009"/>
      <c r="H355" s="2009"/>
      <c r="I355" s="2009"/>
      <c r="J355" s="2009"/>
      <c r="K355" s="2009"/>
      <c r="L355" s="2009"/>
      <c r="M355" s="2009"/>
      <c r="N355" s="2009"/>
      <c r="O355" s="2009"/>
      <c r="P355" s="777" t="s">
        <v>38</v>
      </c>
      <c r="Q355" s="777" t="s">
        <v>39</v>
      </c>
      <c r="R355" s="784">
        <v>4.5199999999999996</v>
      </c>
      <c r="S355" s="785">
        <f>ROUND(K352,2)*R355</f>
        <v>4581.1103999999996</v>
      </c>
    </row>
    <row r="356" spans="1:19" x14ac:dyDescent="0.25">
      <c r="A356" s="2009"/>
      <c r="B356" s="2009"/>
      <c r="C356" s="2009"/>
      <c r="D356" s="2009"/>
      <c r="E356" s="2009"/>
      <c r="F356" s="2009"/>
      <c r="G356" s="2009"/>
      <c r="H356" s="2009"/>
      <c r="I356" s="2009"/>
      <c r="J356" s="2009"/>
      <c r="K356" s="2009"/>
      <c r="L356" s="2009"/>
      <c r="M356" s="2009"/>
      <c r="N356" s="2009"/>
      <c r="O356" s="2009"/>
      <c r="P356" s="777" t="s">
        <v>40</v>
      </c>
      <c r="Q356" s="777" t="s">
        <v>41</v>
      </c>
      <c r="R356" s="786">
        <v>4.5199999999999996</v>
      </c>
      <c r="S356" s="787">
        <f>ROUND(K352,2)*R356</f>
        <v>4581.1103999999996</v>
      </c>
    </row>
    <row r="357" spans="1:19" x14ac:dyDescent="0.25">
      <c r="A357" s="2492" t="s">
        <v>23</v>
      </c>
      <c r="B357" s="2492" t="s">
        <v>252</v>
      </c>
      <c r="C357" s="2492" t="s">
        <v>25</v>
      </c>
      <c r="D357" s="2492" t="s">
        <v>253</v>
      </c>
      <c r="E357" s="2492" t="s">
        <v>254</v>
      </c>
      <c r="F357" s="2493">
        <f>R357+R358+R359+R360+R361</f>
        <v>130</v>
      </c>
      <c r="G357" s="2492" t="s">
        <v>33</v>
      </c>
      <c r="H357" s="2494">
        <v>183.88</v>
      </c>
      <c r="I357" s="2495">
        <v>183.88</v>
      </c>
      <c r="J357" s="2496">
        <v>0.2034</v>
      </c>
      <c r="K357" s="2497">
        <f>ROUND(I357,2)+(ROUND(I357,2)*J357)</f>
        <v>221.281192</v>
      </c>
      <c r="L357" s="2498">
        <f>ROUND(S357,2)+ROUND(S358,2)+ROUND(S359,2)+ROUND(S360,2)+ROUND(S361,2)</f>
        <v>28766.399999999998</v>
      </c>
      <c r="M357" s="2492"/>
      <c r="N357" s="2492" t="s">
        <v>219</v>
      </c>
      <c r="O357" s="2492" t="s">
        <v>220</v>
      </c>
      <c r="P357" s="788" t="s">
        <v>20</v>
      </c>
      <c r="Q357" s="788" t="s">
        <v>29</v>
      </c>
      <c r="R357" s="789">
        <v>26</v>
      </c>
      <c r="S357" s="790">
        <f>ROUND(K357,2)*R357</f>
        <v>5753.28</v>
      </c>
    </row>
    <row r="358" spans="1:19" x14ac:dyDescent="0.25">
      <c r="A358" s="2009"/>
      <c r="B358" s="2009"/>
      <c r="C358" s="2009"/>
      <c r="D358" s="2009"/>
      <c r="E358" s="2009"/>
      <c r="F358" s="2009"/>
      <c r="G358" s="2009"/>
      <c r="H358" s="2009"/>
      <c r="I358" s="2009"/>
      <c r="J358" s="2009"/>
      <c r="K358" s="2009"/>
      <c r="L358" s="2009"/>
      <c r="M358" s="2009"/>
      <c r="N358" s="2009"/>
      <c r="O358" s="2009"/>
      <c r="P358" s="788" t="s">
        <v>34</v>
      </c>
      <c r="Q358" s="788" t="s">
        <v>35</v>
      </c>
      <c r="R358" s="791">
        <v>26</v>
      </c>
      <c r="S358" s="792">
        <f>ROUND(K357,2)*R358</f>
        <v>5753.28</v>
      </c>
    </row>
    <row r="359" spans="1:19" x14ac:dyDescent="0.25">
      <c r="A359" s="2009"/>
      <c r="B359" s="2009"/>
      <c r="C359" s="2009"/>
      <c r="D359" s="2009"/>
      <c r="E359" s="2009"/>
      <c r="F359" s="2009"/>
      <c r="G359" s="2009"/>
      <c r="H359" s="2009"/>
      <c r="I359" s="2009"/>
      <c r="J359" s="2009"/>
      <c r="K359" s="2009"/>
      <c r="L359" s="2009"/>
      <c r="M359" s="2009"/>
      <c r="N359" s="2009"/>
      <c r="O359" s="2009"/>
      <c r="P359" s="788" t="s">
        <v>36</v>
      </c>
      <c r="Q359" s="788" t="s">
        <v>37</v>
      </c>
      <c r="R359" s="793">
        <v>26</v>
      </c>
      <c r="S359" s="794">
        <f>ROUND(K357,2)*R359</f>
        <v>5753.28</v>
      </c>
    </row>
    <row r="360" spans="1:19" x14ac:dyDescent="0.25">
      <c r="A360" s="2009"/>
      <c r="B360" s="2009"/>
      <c r="C360" s="2009"/>
      <c r="D360" s="2009"/>
      <c r="E360" s="2009"/>
      <c r="F360" s="2009"/>
      <c r="G360" s="2009"/>
      <c r="H360" s="2009"/>
      <c r="I360" s="2009"/>
      <c r="J360" s="2009"/>
      <c r="K360" s="2009"/>
      <c r="L360" s="2009"/>
      <c r="M360" s="2009"/>
      <c r="N360" s="2009"/>
      <c r="O360" s="2009"/>
      <c r="P360" s="788" t="s">
        <v>38</v>
      </c>
      <c r="Q360" s="788" t="s">
        <v>39</v>
      </c>
      <c r="R360" s="795">
        <v>26</v>
      </c>
      <c r="S360" s="796">
        <f>ROUND(K357,2)*R360</f>
        <v>5753.28</v>
      </c>
    </row>
    <row r="361" spans="1:19" x14ac:dyDescent="0.25">
      <c r="A361" s="2009"/>
      <c r="B361" s="2009"/>
      <c r="C361" s="2009"/>
      <c r="D361" s="2009"/>
      <c r="E361" s="2009"/>
      <c r="F361" s="2009"/>
      <c r="G361" s="2009"/>
      <c r="H361" s="2009"/>
      <c r="I361" s="2009"/>
      <c r="J361" s="2009"/>
      <c r="K361" s="2009"/>
      <c r="L361" s="2009"/>
      <c r="M361" s="2009"/>
      <c r="N361" s="2009"/>
      <c r="O361" s="2009"/>
      <c r="P361" s="788" t="s">
        <v>40</v>
      </c>
      <c r="Q361" s="788" t="s">
        <v>41</v>
      </c>
      <c r="R361" s="797">
        <v>26</v>
      </c>
      <c r="S361" s="798">
        <f>ROUND(K357,2)*R361</f>
        <v>5753.28</v>
      </c>
    </row>
    <row r="362" spans="1:19" x14ac:dyDescent="0.25">
      <c r="A362" s="2499" t="s">
        <v>23</v>
      </c>
      <c r="B362" s="2499" t="s">
        <v>255</v>
      </c>
      <c r="C362" s="2499" t="s">
        <v>25</v>
      </c>
      <c r="D362" s="2499" t="s">
        <v>256</v>
      </c>
      <c r="E362" s="2499" t="s">
        <v>257</v>
      </c>
      <c r="F362" s="2500">
        <f>R362+R363+R364+R365+R366</f>
        <v>774</v>
      </c>
      <c r="G362" s="2499" t="s">
        <v>33</v>
      </c>
      <c r="H362" s="2501">
        <v>8.0299999999999994</v>
      </c>
      <c r="I362" s="2502">
        <v>8.0299999999999994</v>
      </c>
      <c r="J362" s="2503">
        <v>0.2034</v>
      </c>
      <c r="K362" s="2504">
        <f>ROUND(I362,2)+(ROUND(I362,2)*J362)</f>
        <v>9.6633019999999998</v>
      </c>
      <c r="L362" s="2505">
        <f>ROUND(S362,2)+ROUND(S363,2)+ROUND(S364,2)+ROUND(S365,2)+ROUND(S366,2)</f>
        <v>7476.8499999999995</v>
      </c>
      <c r="M362" s="2499"/>
      <c r="N362" s="2499" t="s">
        <v>219</v>
      </c>
      <c r="O362" s="2499" t="s">
        <v>220</v>
      </c>
      <c r="P362" s="799" t="s">
        <v>20</v>
      </c>
      <c r="Q362" s="799" t="s">
        <v>29</v>
      </c>
      <c r="R362" s="800">
        <v>154.80000000000001</v>
      </c>
      <c r="S362" s="801">
        <f>ROUND(K362,2)*R362</f>
        <v>1495.3680000000002</v>
      </c>
    </row>
    <row r="363" spans="1:19" x14ac:dyDescent="0.25">
      <c r="A363" s="2009"/>
      <c r="B363" s="2009"/>
      <c r="C363" s="2009"/>
      <c r="D363" s="2009"/>
      <c r="E363" s="2009"/>
      <c r="F363" s="2009"/>
      <c r="G363" s="2009"/>
      <c r="H363" s="2009"/>
      <c r="I363" s="2009"/>
      <c r="J363" s="2009"/>
      <c r="K363" s="2009"/>
      <c r="L363" s="2009"/>
      <c r="M363" s="2009"/>
      <c r="N363" s="2009"/>
      <c r="O363" s="2009"/>
      <c r="P363" s="799" t="s">
        <v>34</v>
      </c>
      <c r="Q363" s="799" t="s">
        <v>35</v>
      </c>
      <c r="R363" s="802">
        <v>154.80000000000001</v>
      </c>
      <c r="S363" s="803">
        <f>ROUND(K362,2)*R363</f>
        <v>1495.3680000000002</v>
      </c>
    </row>
    <row r="364" spans="1:19" x14ac:dyDescent="0.25">
      <c r="A364" s="2009"/>
      <c r="B364" s="2009"/>
      <c r="C364" s="2009"/>
      <c r="D364" s="2009"/>
      <c r="E364" s="2009"/>
      <c r="F364" s="2009"/>
      <c r="G364" s="2009"/>
      <c r="H364" s="2009"/>
      <c r="I364" s="2009"/>
      <c r="J364" s="2009"/>
      <c r="K364" s="2009"/>
      <c r="L364" s="2009"/>
      <c r="M364" s="2009"/>
      <c r="N364" s="2009"/>
      <c r="O364" s="2009"/>
      <c r="P364" s="799" t="s">
        <v>36</v>
      </c>
      <c r="Q364" s="799" t="s">
        <v>37</v>
      </c>
      <c r="R364" s="804">
        <v>154.80000000000001</v>
      </c>
      <c r="S364" s="805">
        <f>ROUND(K362,2)*R364</f>
        <v>1495.3680000000002</v>
      </c>
    </row>
    <row r="365" spans="1:19" x14ac:dyDescent="0.25">
      <c r="A365" s="2009"/>
      <c r="B365" s="2009"/>
      <c r="C365" s="2009"/>
      <c r="D365" s="2009"/>
      <c r="E365" s="2009"/>
      <c r="F365" s="2009"/>
      <c r="G365" s="2009"/>
      <c r="H365" s="2009"/>
      <c r="I365" s="2009"/>
      <c r="J365" s="2009"/>
      <c r="K365" s="2009"/>
      <c r="L365" s="2009"/>
      <c r="M365" s="2009"/>
      <c r="N365" s="2009"/>
      <c r="O365" s="2009"/>
      <c r="P365" s="799" t="s">
        <v>38</v>
      </c>
      <c r="Q365" s="799" t="s">
        <v>39</v>
      </c>
      <c r="R365" s="806">
        <v>154.80000000000001</v>
      </c>
      <c r="S365" s="807">
        <f>ROUND(K362,2)*R365</f>
        <v>1495.3680000000002</v>
      </c>
    </row>
    <row r="366" spans="1:19" x14ac:dyDescent="0.25">
      <c r="A366" s="2009"/>
      <c r="B366" s="2009"/>
      <c r="C366" s="2009"/>
      <c r="D366" s="2009"/>
      <c r="E366" s="2009"/>
      <c r="F366" s="2009"/>
      <c r="G366" s="2009"/>
      <c r="H366" s="2009"/>
      <c r="I366" s="2009"/>
      <c r="J366" s="2009"/>
      <c r="K366" s="2009"/>
      <c r="L366" s="2009"/>
      <c r="M366" s="2009"/>
      <c r="N366" s="2009"/>
      <c r="O366" s="2009"/>
      <c r="P366" s="799" t="s">
        <v>40</v>
      </c>
      <c r="Q366" s="799" t="s">
        <v>41</v>
      </c>
      <c r="R366" s="808">
        <v>154.80000000000001</v>
      </c>
      <c r="S366" s="809">
        <f>ROUND(K362,2)*R366</f>
        <v>1495.3680000000002</v>
      </c>
    </row>
    <row r="367" spans="1:19" x14ac:dyDescent="0.25">
      <c r="A367" s="2506" t="s">
        <v>23</v>
      </c>
      <c r="B367" s="2506" t="s">
        <v>258</v>
      </c>
      <c r="C367" s="2506" t="s">
        <v>25</v>
      </c>
      <c r="D367" s="2506" t="s">
        <v>259</v>
      </c>
      <c r="E367" s="2506" t="s">
        <v>260</v>
      </c>
      <c r="F367" s="2507">
        <f>R367+R368+R369+R370+R371</f>
        <v>50.4</v>
      </c>
      <c r="G367" s="2506" t="s">
        <v>33</v>
      </c>
      <c r="H367" s="2508">
        <v>131.28</v>
      </c>
      <c r="I367" s="2509">
        <v>131.28</v>
      </c>
      <c r="J367" s="2510">
        <v>0.2034</v>
      </c>
      <c r="K367" s="2511">
        <f>ROUND(I367,2)+(ROUND(I367,2)*J367)</f>
        <v>157.98235199999999</v>
      </c>
      <c r="L367" s="2512">
        <f>ROUND(S367,2)+ROUND(S368,2)+ROUND(S369,2)+ROUND(S370,2)+ROUND(S371,2)</f>
        <v>7962.2000000000007</v>
      </c>
      <c r="M367" s="2506"/>
      <c r="N367" s="2506" t="s">
        <v>219</v>
      </c>
      <c r="O367" s="2506" t="s">
        <v>220</v>
      </c>
      <c r="P367" s="810" t="s">
        <v>20</v>
      </c>
      <c r="Q367" s="810" t="s">
        <v>29</v>
      </c>
      <c r="R367" s="811">
        <v>10.08</v>
      </c>
      <c r="S367" s="812">
        <f>ROUND(K367,2)*R367</f>
        <v>1592.4384</v>
      </c>
    </row>
    <row r="368" spans="1:19" x14ac:dyDescent="0.25">
      <c r="A368" s="2009"/>
      <c r="B368" s="2009"/>
      <c r="C368" s="2009"/>
      <c r="D368" s="2009"/>
      <c r="E368" s="2009"/>
      <c r="F368" s="2009"/>
      <c r="G368" s="2009"/>
      <c r="H368" s="2009"/>
      <c r="I368" s="2009"/>
      <c r="J368" s="2009"/>
      <c r="K368" s="2009"/>
      <c r="L368" s="2009"/>
      <c r="M368" s="2009"/>
      <c r="N368" s="2009"/>
      <c r="O368" s="2009"/>
      <c r="P368" s="810" t="s">
        <v>34</v>
      </c>
      <c r="Q368" s="810" t="s">
        <v>35</v>
      </c>
      <c r="R368" s="813">
        <v>10.08</v>
      </c>
      <c r="S368" s="814">
        <f>ROUND(K367,2)*R368</f>
        <v>1592.4384</v>
      </c>
    </row>
    <row r="369" spans="1:19" x14ac:dyDescent="0.25">
      <c r="A369" s="2009"/>
      <c r="B369" s="2009"/>
      <c r="C369" s="2009"/>
      <c r="D369" s="2009"/>
      <c r="E369" s="2009"/>
      <c r="F369" s="2009"/>
      <c r="G369" s="2009"/>
      <c r="H369" s="2009"/>
      <c r="I369" s="2009"/>
      <c r="J369" s="2009"/>
      <c r="K369" s="2009"/>
      <c r="L369" s="2009"/>
      <c r="M369" s="2009"/>
      <c r="N369" s="2009"/>
      <c r="O369" s="2009"/>
      <c r="P369" s="810" t="s">
        <v>36</v>
      </c>
      <c r="Q369" s="810" t="s">
        <v>37</v>
      </c>
      <c r="R369" s="815">
        <v>10.08</v>
      </c>
      <c r="S369" s="816">
        <f>ROUND(K367,2)*R369</f>
        <v>1592.4384</v>
      </c>
    </row>
    <row r="370" spans="1:19" x14ac:dyDescent="0.25">
      <c r="A370" s="2009"/>
      <c r="B370" s="2009"/>
      <c r="C370" s="2009"/>
      <c r="D370" s="2009"/>
      <c r="E370" s="2009"/>
      <c r="F370" s="2009"/>
      <c r="G370" s="2009"/>
      <c r="H370" s="2009"/>
      <c r="I370" s="2009"/>
      <c r="J370" s="2009"/>
      <c r="K370" s="2009"/>
      <c r="L370" s="2009"/>
      <c r="M370" s="2009"/>
      <c r="N370" s="2009"/>
      <c r="O370" s="2009"/>
      <c r="P370" s="810" t="s">
        <v>38</v>
      </c>
      <c r="Q370" s="810" t="s">
        <v>39</v>
      </c>
      <c r="R370" s="817">
        <v>10.08</v>
      </c>
      <c r="S370" s="818">
        <f>ROUND(K367,2)*R370</f>
        <v>1592.4384</v>
      </c>
    </row>
    <row r="371" spans="1:19" x14ac:dyDescent="0.25">
      <c r="A371" s="2009"/>
      <c r="B371" s="2009"/>
      <c r="C371" s="2009"/>
      <c r="D371" s="2009"/>
      <c r="E371" s="2009"/>
      <c r="F371" s="2009"/>
      <c r="G371" s="2009"/>
      <c r="H371" s="2009"/>
      <c r="I371" s="2009"/>
      <c r="J371" s="2009"/>
      <c r="K371" s="2009"/>
      <c r="L371" s="2009"/>
      <c r="M371" s="2009"/>
      <c r="N371" s="2009"/>
      <c r="O371" s="2009"/>
      <c r="P371" s="810" t="s">
        <v>40</v>
      </c>
      <c r="Q371" s="810" t="s">
        <v>41</v>
      </c>
      <c r="R371" s="819">
        <v>10.08</v>
      </c>
      <c r="S371" s="820">
        <f>ROUND(K367,2)*R371</f>
        <v>1592.4384</v>
      </c>
    </row>
    <row r="372" spans="1:19" x14ac:dyDescent="0.25">
      <c r="A372" s="821" t="s">
        <v>19</v>
      </c>
      <c r="B372" s="821" t="s">
        <v>261</v>
      </c>
      <c r="C372" s="821" t="s">
        <v>21</v>
      </c>
      <c r="D372" s="821" t="s">
        <v>21</v>
      </c>
      <c r="E372" s="821" t="s">
        <v>262</v>
      </c>
      <c r="F372" s="821" t="s">
        <v>21</v>
      </c>
      <c r="G372" s="821" t="s">
        <v>21</v>
      </c>
      <c r="H372" s="821" t="s">
        <v>21</v>
      </c>
      <c r="I372" s="821" t="s">
        <v>21</v>
      </c>
      <c r="J372" s="821" t="s">
        <v>21</v>
      </c>
      <c r="K372" s="821" t="s">
        <v>21</v>
      </c>
      <c r="L372" s="822">
        <f>ROUND(L373,2)+ROUND(L378,2)+ROUND(L383,2)+ROUND(L388,2)+ROUND(L393,2)+ROUND(L398,2)+ROUND(L403,2)+ROUND(L408,2)+ROUND(L413,2)</f>
        <v>86718.650000000009</v>
      </c>
      <c r="M372" s="821" t="s">
        <v>21</v>
      </c>
      <c r="N372" s="821" t="s">
        <v>21</v>
      </c>
      <c r="O372" s="821" t="s">
        <v>21</v>
      </c>
      <c r="P372" s="821" t="s">
        <v>21</v>
      </c>
      <c r="Q372" s="821" t="s">
        <v>21</v>
      </c>
      <c r="R372" s="821" t="s">
        <v>21</v>
      </c>
      <c r="S372" s="821" t="s">
        <v>21</v>
      </c>
    </row>
    <row r="373" spans="1:19" x14ac:dyDescent="0.25">
      <c r="A373" s="2513" t="s">
        <v>23</v>
      </c>
      <c r="B373" s="2513" t="s">
        <v>263</v>
      </c>
      <c r="C373" s="2513" t="s">
        <v>25</v>
      </c>
      <c r="D373" s="2513" t="s">
        <v>264</v>
      </c>
      <c r="E373" s="2513" t="s">
        <v>265</v>
      </c>
      <c r="F373" s="2514">
        <f>R373+R374+R375+R376+R377</f>
        <v>2252.1999999999998</v>
      </c>
      <c r="G373" s="2513" t="s">
        <v>28</v>
      </c>
      <c r="H373" s="2515">
        <v>3.8</v>
      </c>
      <c r="I373" s="2516">
        <v>3.8</v>
      </c>
      <c r="J373" s="2517">
        <v>0.2034</v>
      </c>
      <c r="K373" s="2518">
        <f>ROUND(I373,2)+(ROUND(I373,2)*J373)</f>
        <v>4.5729199999999999</v>
      </c>
      <c r="L373" s="2519">
        <f>ROUND(S373,2)+ROUND(S374,2)+ROUND(S375,2)+ROUND(S376,2)+ROUND(S377,2)</f>
        <v>10292.550000000001</v>
      </c>
      <c r="M373" s="2513"/>
      <c r="N373" s="2513" t="s">
        <v>261</v>
      </c>
      <c r="O373" s="2513" t="s">
        <v>262</v>
      </c>
      <c r="P373" s="823" t="s">
        <v>20</v>
      </c>
      <c r="Q373" s="823" t="s">
        <v>29</v>
      </c>
      <c r="R373" s="824">
        <v>450.44</v>
      </c>
      <c r="S373" s="825">
        <f>ROUND(K373,2)*R373</f>
        <v>2058.5108</v>
      </c>
    </row>
    <row r="374" spans="1:19" x14ac:dyDescent="0.25">
      <c r="A374" s="2009"/>
      <c r="B374" s="2009"/>
      <c r="C374" s="2009"/>
      <c r="D374" s="2009"/>
      <c r="E374" s="2009"/>
      <c r="F374" s="2009"/>
      <c r="G374" s="2009"/>
      <c r="H374" s="2009"/>
      <c r="I374" s="2009"/>
      <c r="J374" s="2009"/>
      <c r="K374" s="2009"/>
      <c r="L374" s="2009"/>
      <c r="M374" s="2009"/>
      <c r="N374" s="2009"/>
      <c r="O374" s="2009"/>
      <c r="P374" s="823" t="s">
        <v>34</v>
      </c>
      <c r="Q374" s="823" t="s">
        <v>35</v>
      </c>
      <c r="R374" s="826">
        <v>450.44</v>
      </c>
      <c r="S374" s="827">
        <f>ROUND(K373,2)*R374</f>
        <v>2058.5108</v>
      </c>
    </row>
    <row r="375" spans="1:19" x14ac:dyDescent="0.25">
      <c r="A375" s="2009"/>
      <c r="B375" s="2009"/>
      <c r="C375" s="2009"/>
      <c r="D375" s="2009"/>
      <c r="E375" s="2009"/>
      <c r="F375" s="2009"/>
      <c r="G375" s="2009"/>
      <c r="H375" s="2009"/>
      <c r="I375" s="2009"/>
      <c r="J375" s="2009"/>
      <c r="K375" s="2009"/>
      <c r="L375" s="2009"/>
      <c r="M375" s="2009"/>
      <c r="N375" s="2009"/>
      <c r="O375" s="2009"/>
      <c r="P375" s="823" t="s">
        <v>36</v>
      </c>
      <c r="Q375" s="823" t="s">
        <v>37</v>
      </c>
      <c r="R375" s="828">
        <v>450.44</v>
      </c>
      <c r="S375" s="829">
        <f>ROUND(K373,2)*R375</f>
        <v>2058.5108</v>
      </c>
    </row>
    <row r="376" spans="1:19" x14ac:dyDescent="0.25">
      <c r="A376" s="2009"/>
      <c r="B376" s="2009"/>
      <c r="C376" s="2009"/>
      <c r="D376" s="2009"/>
      <c r="E376" s="2009"/>
      <c r="F376" s="2009"/>
      <c r="G376" s="2009"/>
      <c r="H376" s="2009"/>
      <c r="I376" s="2009"/>
      <c r="J376" s="2009"/>
      <c r="K376" s="2009"/>
      <c r="L376" s="2009"/>
      <c r="M376" s="2009"/>
      <c r="N376" s="2009"/>
      <c r="O376" s="2009"/>
      <c r="P376" s="823" t="s">
        <v>38</v>
      </c>
      <c r="Q376" s="823" t="s">
        <v>39</v>
      </c>
      <c r="R376" s="830">
        <v>450.44</v>
      </c>
      <c r="S376" s="831">
        <f>ROUND(K373,2)*R376</f>
        <v>2058.5108</v>
      </c>
    </row>
    <row r="377" spans="1:19" x14ac:dyDescent="0.25">
      <c r="A377" s="2009"/>
      <c r="B377" s="2009"/>
      <c r="C377" s="2009"/>
      <c r="D377" s="2009"/>
      <c r="E377" s="2009"/>
      <c r="F377" s="2009"/>
      <c r="G377" s="2009"/>
      <c r="H377" s="2009"/>
      <c r="I377" s="2009"/>
      <c r="J377" s="2009"/>
      <c r="K377" s="2009"/>
      <c r="L377" s="2009"/>
      <c r="M377" s="2009"/>
      <c r="N377" s="2009"/>
      <c r="O377" s="2009"/>
      <c r="P377" s="823" t="s">
        <v>40</v>
      </c>
      <c r="Q377" s="823" t="s">
        <v>41</v>
      </c>
      <c r="R377" s="832">
        <v>450.44</v>
      </c>
      <c r="S377" s="833">
        <f>ROUND(K373,2)*R377</f>
        <v>2058.5108</v>
      </c>
    </row>
    <row r="378" spans="1:19" x14ac:dyDescent="0.25">
      <c r="A378" s="2520" t="s">
        <v>23</v>
      </c>
      <c r="B378" s="2520" t="s">
        <v>266</v>
      </c>
      <c r="C378" s="2520" t="s">
        <v>25</v>
      </c>
      <c r="D378" s="2520" t="s">
        <v>267</v>
      </c>
      <c r="E378" s="2520" t="s">
        <v>268</v>
      </c>
      <c r="F378" s="2521">
        <f>R378+R379+R380+R381+R382</f>
        <v>88.800000000000011</v>
      </c>
      <c r="G378" s="2520" t="s">
        <v>28</v>
      </c>
      <c r="H378" s="2522">
        <v>4.7699999999999996</v>
      </c>
      <c r="I378" s="2523">
        <v>4.7699999999999996</v>
      </c>
      <c r="J378" s="2524">
        <v>0.2034</v>
      </c>
      <c r="K378" s="2525">
        <f>ROUND(I378,2)+(ROUND(I378,2)*J378)</f>
        <v>5.7402179999999996</v>
      </c>
      <c r="L378" s="2526">
        <f>ROUND(S378,2)+ROUND(S379,2)+ROUND(S380,2)+ROUND(S381,2)+ROUND(S382,2)</f>
        <v>509.7</v>
      </c>
      <c r="M378" s="2520"/>
      <c r="N378" s="2520" t="s">
        <v>261</v>
      </c>
      <c r="O378" s="2520" t="s">
        <v>262</v>
      </c>
      <c r="P378" s="834" t="s">
        <v>20</v>
      </c>
      <c r="Q378" s="834" t="s">
        <v>29</v>
      </c>
      <c r="R378" s="835">
        <v>17.760000000000002</v>
      </c>
      <c r="S378" s="836">
        <f>ROUND(K378,2)*R378</f>
        <v>101.94240000000001</v>
      </c>
    </row>
    <row r="379" spans="1:19" x14ac:dyDescent="0.25">
      <c r="A379" s="2009"/>
      <c r="B379" s="2009"/>
      <c r="C379" s="2009"/>
      <c r="D379" s="2009"/>
      <c r="E379" s="2009"/>
      <c r="F379" s="2009"/>
      <c r="G379" s="2009"/>
      <c r="H379" s="2009"/>
      <c r="I379" s="2009"/>
      <c r="J379" s="2009"/>
      <c r="K379" s="2009"/>
      <c r="L379" s="2009"/>
      <c r="M379" s="2009"/>
      <c r="N379" s="2009"/>
      <c r="O379" s="2009"/>
      <c r="P379" s="834" t="s">
        <v>34</v>
      </c>
      <c r="Q379" s="834" t="s">
        <v>35</v>
      </c>
      <c r="R379" s="837">
        <v>17.760000000000002</v>
      </c>
      <c r="S379" s="838">
        <f>ROUND(K378,2)*R379</f>
        <v>101.94240000000001</v>
      </c>
    </row>
    <row r="380" spans="1:19" x14ac:dyDescent="0.25">
      <c r="A380" s="2009"/>
      <c r="B380" s="2009"/>
      <c r="C380" s="2009"/>
      <c r="D380" s="2009"/>
      <c r="E380" s="2009"/>
      <c r="F380" s="2009"/>
      <c r="G380" s="2009"/>
      <c r="H380" s="2009"/>
      <c r="I380" s="2009"/>
      <c r="J380" s="2009"/>
      <c r="K380" s="2009"/>
      <c r="L380" s="2009"/>
      <c r="M380" s="2009"/>
      <c r="N380" s="2009"/>
      <c r="O380" s="2009"/>
      <c r="P380" s="834" t="s">
        <v>36</v>
      </c>
      <c r="Q380" s="834" t="s">
        <v>37</v>
      </c>
      <c r="R380" s="839">
        <v>17.760000000000002</v>
      </c>
      <c r="S380" s="840">
        <f>ROUND(K378,2)*R380</f>
        <v>101.94240000000001</v>
      </c>
    </row>
    <row r="381" spans="1:19" x14ac:dyDescent="0.25">
      <c r="A381" s="2009"/>
      <c r="B381" s="2009"/>
      <c r="C381" s="2009"/>
      <c r="D381" s="2009"/>
      <c r="E381" s="2009"/>
      <c r="F381" s="2009"/>
      <c r="G381" s="2009"/>
      <c r="H381" s="2009"/>
      <c r="I381" s="2009"/>
      <c r="J381" s="2009"/>
      <c r="K381" s="2009"/>
      <c r="L381" s="2009"/>
      <c r="M381" s="2009"/>
      <c r="N381" s="2009"/>
      <c r="O381" s="2009"/>
      <c r="P381" s="834" t="s">
        <v>38</v>
      </c>
      <c r="Q381" s="834" t="s">
        <v>39</v>
      </c>
      <c r="R381" s="841">
        <v>17.760000000000002</v>
      </c>
      <c r="S381" s="842">
        <f>ROUND(K378,2)*R381</f>
        <v>101.94240000000001</v>
      </c>
    </row>
    <row r="382" spans="1:19" x14ac:dyDescent="0.25">
      <c r="A382" s="2009"/>
      <c r="B382" s="2009"/>
      <c r="C382" s="2009"/>
      <c r="D382" s="2009"/>
      <c r="E382" s="2009"/>
      <c r="F382" s="2009"/>
      <c r="G382" s="2009"/>
      <c r="H382" s="2009"/>
      <c r="I382" s="2009"/>
      <c r="J382" s="2009"/>
      <c r="K382" s="2009"/>
      <c r="L382" s="2009"/>
      <c r="M382" s="2009"/>
      <c r="N382" s="2009"/>
      <c r="O382" s="2009"/>
      <c r="P382" s="834" t="s">
        <v>40</v>
      </c>
      <c r="Q382" s="834" t="s">
        <v>41</v>
      </c>
      <c r="R382" s="843">
        <v>17.760000000000002</v>
      </c>
      <c r="S382" s="844">
        <f>ROUND(K378,2)*R382</f>
        <v>101.94240000000001</v>
      </c>
    </row>
    <row r="383" spans="1:19" x14ac:dyDescent="0.25">
      <c r="A383" s="2527" t="s">
        <v>23</v>
      </c>
      <c r="B383" s="2527" t="s">
        <v>269</v>
      </c>
      <c r="C383" s="2527" t="s">
        <v>25</v>
      </c>
      <c r="D383" s="2527" t="s">
        <v>270</v>
      </c>
      <c r="E383" s="2527" t="s">
        <v>271</v>
      </c>
      <c r="F383" s="2528">
        <f>R383+R384+R385+R386+R387</f>
        <v>88.800000000000011</v>
      </c>
      <c r="G383" s="2527" t="s">
        <v>28</v>
      </c>
      <c r="H383" s="2529">
        <v>13.96</v>
      </c>
      <c r="I383" s="2530">
        <v>13.96</v>
      </c>
      <c r="J383" s="2531">
        <v>0.2034</v>
      </c>
      <c r="K383" s="2532">
        <f>ROUND(I383,2)+(ROUND(I383,2)*J383)</f>
        <v>16.799464</v>
      </c>
      <c r="L383" s="2533">
        <f>ROUND(S383,2)+ROUND(S384,2)+ROUND(S385,2)+ROUND(S386,2)+ROUND(S387,2)</f>
        <v>1491.85</v>
      </c>
      <c r="M383" s="2527"/>
      <c r="N383" s="2527" t="s">
        <v>261</v>
      </c>
      <c r="O383" s="2527" t="s">
        <v>262</v>
      </c>
      <c r="P383" s="845" t="s">
        <v>20</v>
      </c>
      <c r="Q383" s="845" t="s">
        <v>29</v>
      </c>
      <c r="R383" s="846">
        <v>17.760000000000002</v>
      </c>
      <c r="S383" s="847">
        <f>ROUND(K383,2)*R383</f>
        <v>298.36800000000005</v>
      </c>
    </row>
    <row r="384" spans="1:19" x14ac:dyDescent="0.25">
      <c r="A384" s="2009"/>
      <c r="B384" s="2009"/>
      <c r="C384" s="2009"/>
      <c r="D384" s="2009"/>
      <c r="E384" s="2009"/>
      <c r="F384" s="2009"/>
      <c r="G384" s="2009"/>
      <c r="H384" s="2009"/>
      <c r="I384" s="2009"/>
      <c r="J384" s="2009"/>
      <c r="K384" s="2009"/>
      <c r="L384" s="2009"/>
      <c r="M384" s="2009"/>
      <c r="N384" s="2009"/>
      <c r="O384" s="2009"/>
      <c r="P384" s="845" t="s">
        <v>34</v>
      </c>
      <c r="Q384" s="845" t="s">
        <v>35</v>
      </c>
      <c r="R384" s="848">
        <v>17.760000000000002</v>
      </c>
      <c r="S384" s="849">
        <f>ROUND(K383,2)*R384</f>
        <v>298.36800000000005</v>
      </c>
    </row>
    <row r="385" spans="1:19" x14ac:dyDescent="0.25">
      <c r="A385" s="2009"/>
      <c r="B385" s="2009"/>
      <c r="C385" s="2009"/>
      <c r="D385" s="2009"/>
      <c r="E385" s="2009"/>
      <c r="F385" s="2009"/>
      <c r="G385" s="2009"/>
      <c r="H385" s="2009"/>
      <c r="I385" s="2009"/>
      <c r="J385" s="2009"/>
      <c r="K385" s="2009"/>
      <c r="L385" s="2009"/>
      <c r="M385" s="2009"/>
      <c r="N385" s="2009"/>
      <c r="O385" s="2009"/>
      <c r="P385" s="845" t="s">
        <v>36</v>
      </c>
      <c r="Q385" s="845" t="s">
        <v>37</v>
      </c>
      <c r="R385" s="850">
        <v>17.760000000000002</v>
      </c>
      <c r="S385" s="851">
        <f>ROUND(K383,2)*R385</f>
        <v>298.36800000000005</v>
      </c>
    </row>
    <row r="386" spans="1:19" x14ac:dyDescent="0.25">
      <c r="A386" s="2009"/>
      <c r="B386" s="2009"/>
      <c r="C386" s="2009"/>
      <c r="D386" s="2009"/>
      <c r="E386" s="2009"/>
      <c r="F386" s="2009"/>
      <c r="G386" s="2009"/>
      <c r="H386" s="2009"/>
      <c r="I386" s="2009"/>
      <c r="J386" s="2009"/>
      <c r="K386" s="2009"/>
      <c r="L386" s="2009"/>
      <c r="M386" s="2009"/>
      <c r="N386" s="2009"/>
      <c r="O386" s="2009"/>
      <c r="P386" s="845" t="s">
        <v>38</v>
      </c>
      <c r="Q386" s="845" t="s">
        <v>39</v>
      </c>
      <c r="R386" s="852">
        <v>17.760000000000002</v>
      </c>
      <c r="S386" s="853">
        <f>ROUND(K383,2)*R386</f>
        <v>298.36800000000005</v>
      </c>
    </row>
    <row r="387" spans="1:19" x14ac:dyDescent="0.25">
      <c r="A387" s="2009"/>
      <c r="B387" s="2009"/>
      <c r="C387" s="2009"/>
      <c r="D387" s="2009"/>
      <c r="E387" s="2009"/>
      <c r="F387" s="2009"/>
      <c r="G387" s="2009"/>
      <c r="H387" s="2009"/>
      <c r="I387" s="2009"/>
      <c r="J387" s="2009"/>
      <c r="K387" s="2009"/>
      <c r="L387" s="2009"/>
      <c r="M387" s="2009"/>
      <c r="N387" s="2009"/>
      <c r="O387" s="2009"/>
      <c r="P387" s="845" t="s">
        <v>40</v>
      </c>
      <c r="Q387" s="845" t="s">
        <v>41</v>
      </c>
      <c r="R387" s="854">
        <v>17.760000000000002</v>
      </c>
      <c r="S387" s="855">
        <f>ROUND(K383,2)*R387</f>
        <v>298.36800000000005</v>
      </c>
    </row>
    <row r="388" spans="1:19" x14ac:dyDescent="0.25">
      <c r="A388" s="2534" t="s">
        <v>23</v>
      </c>
      <c r="B388" s="2534" t="s">
        <v>272</v>
      </c>
      <c r="C388" s="2534" t="s">
        <v>25</v>
      </c>
      <c r="D388" s="2534" t="s">
        <v>273</v>
      </c>
      <c r="E388" s="2534" t="s">
        <v>274</v>
      </c>
      <c r="F388" s="2535">
        <f>R388+R389+R390+R391+R392</f>
        <v>2252.1999999999998</v>
      </c>
      <c r="G388" s="2534" t="s">
        <v>28</v>
      </c>
      <c r="H388" s="2536">
        <v>11.56</v>
      </c>
      <c r="I388" s="2537">
        <v>11.56</v>
      </c>
      <c r="J388" s="2538">
        <v>0.2034</v>
      </c>
      <c r="K388" s="2539">
        <f>ROUND(I388,2)+(ROUND(I388,2)*J388)</f>
        <v>13.911304000000001</v>
      </c>
      <c r="L388" s="2540">
        <f>ROUND(S388,2)+ROUND(S389,2)+ROUND(S390,2)+ROUND(S391,2)+ROUND(S392,2)</f>
        <v>31328.1</v>
      </c>
      <c r="M388" s="2534"/>
      <c r="N388" s="2534" t="s">
        <v>261</v>
      </c>
      <c r="O388" s="2534" t="s">
        <v>262</v>
      </c>
      <c r="P388" s="856" t="s">
        <v>20</v>
      </c>
      <c r="Q388" s="856" t="s">
        <v>29</v>
      </c>
      <c r="R388" s="857">
        <v>450.44</v>
      </c>
      <c r="S388" s="858">
        <f>ROUND(K388,2)*R388</f>
        <v>6265.6203999999998</v>
      </c>
    </row>
    <row r="389" spans="1:19" x14ac:dyDescent="0.25">
      <c r="A389" s="2009"/>
      <c r="B389" s="2009"/>
      <c r="C389" s="2009"/>
      <c r="D389" s="2009"/>
      <c r="E389" s="2009"/>
      <c r="F389" s="2009"/>
      <c r="G389" s="2009"/>
      <c r="H389" s="2009"/>
      <c r="I389" s="2009"/>
      <c r="J389" s="2009"/>
      <c r="K389" s="2009"/>
      <c r="L389" s="2009"/>
      <c r="M389" s="2009"/>
      <c r="N389" s="2009"/>
      <c r="O389" s="2009"/>
      <c r="P389" s="856" t="s">
        <v>34</v>
      </c>
      <c r="Q389" s="856" t="s">
        <v>35</v>
      </c>
      <c r="R389" s="859">
        <v>450.44</v>
      </c>
      <c r="S389" s="860">
        <f>ROUND(K388,2)*R389</f>
        <v>6265.6203999999998</v>
      </c>
    </row>
    <row r="390" spans="1:19" x14ac:dyDescent="0.25">
      <c r="A390" s="2009"/>
      <c r="B390" s="2009"/>
      <c r="C390" s="2009"/>
      <c r="D390" s="2009"/>
      <c r="E390" s="2009"/>
      <c r="F390" s="2009"/>
      <c r="G390" s="2009"/>
      <c r="H390" s="2009"/>
      <c r="I390" s="2009"/>
      <c r="J390" s="2009"/>
      <c r="K390" s="2009"/>
      <c r="L390" s="2009"/>
      <c r="M390" s="2009"/>
      <c r="N390" s="2009"/>
      <c r="O390" s="2009"/>
      <c r="P390" s="856" t="s">
        <v>36</v>
      </c>
      <c r="Q390" s="856" t="s">
        <v>37</v>
      </c>
      <c r="R390" s="861">
        <v>450.44</v>
      </c>
      <c r="S390" s="862">
        <f>ROUND(K388,2)*R390</f>
        <v>6265.6203999999998</v>
      </c>
    </row>
    <row r="391" spans="1:19" x14ac:dyDescent="0.25">
      <c r="A391" s="2009"/>
      <c r="B391" s="2009"/>
      <c r="C391" s="2009"/>
      <c r="D391" s="2009"/>
      <c r="E391" s="2009"/>
      <c r="F391" s="2009"/>
      <c r="G391" s="2009"/>
      <c r="H391" s="2009"/>
      <c r="I391" s="2009"/>
      <c r="J391" s="2009"/>
      <c r="K391" s="2009"/>
      <c r="L391" s="2009"/>
      <c r="M391" s="2009"/>
      <c r="N391" s="2009"/>
      <c r="O391" s="2009"/>
      <c r="P391" s="856" t="s">
        <v>38</v>
      </c>
      <c r="Q391" s="856" t="s">
        <v>39</v>
      </c>
      <c r="R391" s="863">
        <v>450.44</v>
      </c>
      <c r="S391" s="864">
        <f>ROUND(K388,2)*R391</f>
        <v>6265.6203999999998</v>
      </c>
    </row>
    <row r="392" spans="1:19" x14ac:dyDescent="0.25">
      <c r="A392" s="2009"/>
      <c r="B392" s="2009"/>
      <c r="C392" s="2009"/>
      <c r="D392" s="2009"/>
      <c r="E392" s="2009"/>
      <c r="F392" s="2009"/>
      <c r="G392" s="2009"/>
      <c r="H392" s="2009"/>
      <c r="I392" s="2009"/>
      <c r="J392" s="2009"/>
      <c r="K392" s="2009"/>
      <c r="L392" s="2009"/>
      <c r="M392" s="2009"/>
      <c r="N392" s="2009"/>
      <c r="O392" s="2009"/>
      <c r="P392" s="856" t="s">
        <v>40</v>
      </c>
      <c r="Q392" s="856" t="s">
        <v>41</v>
      </c>
      <c r="R392" s="865">
        <v>450.44</v>
      </c>
      <c r="S392" s="866">
        <f>ROUND(K388,2)*R392</f>
        <v>6265.6203999999998</v>
      </c>
    </row>
    <row r="393" spans="1:19" x14ac:dyDescent="0.25">
      <c r="A393" s="2541" t="s">
        <v>23</v>
      </c>
      <c r="B393" s="2541" t="s">
        <v>275</v>
      </c>
      <c r="C393" s="2541" t="s">
        <v>25</v>
      </c>
      <c r="D393" s="2541" t="s">
        <v>276</v>
      </c>
      <c r="E393" s="2541" t="s">
        <v>277</v>
      </c>
      <c r="F393" s="2542">
        <f>R393+R394+R395+R396+R397</f>
        <v>1216</v>
      </c>
      <c r="G393" s="2541" t="s">
        <v>28</v>
      </c>
      <c r="H393" s="2543">
        <v>4.22</v>
      </c>
      <c r="I393" s="2544">
        <v>4.22</v>
      </c>
      <c r="J393" s="2545">
        <v>0.2034</v>
      </c>
      <c r="K393" s="2546">
        <f>ROUND(I393,2)+(ROUND(I393,2)*J393)</f>
        <v>5.0783480000000001</v>
      </c>
      <c r="L393" s="2547">
        <f>ROUND(S393,2)+ROUND(S394,2)+ROUND(S395,2)+ROUND(S396,2)+ROUND(S397,2)</f>
        <v>6177.3</v>
      </c>
      <c r="M393" s="2541"/>
      <c r="N393" s="2541" t="s">
        <v>261</v>
      </c>
      <c r="O393" s="2541" t="s">
        <v>262</v>
      </c>
      <c r="P393" s="867" t="s">
        <v>20</v>
      </c>
      <c r="Q393" s="867" t="s">
        <v>29</v>
      </c>
      <c r="R393" s="868">
        <v>243.2</v>
      </c>
      <c r="S393" s="869">
        <f>ROUND(K393,2)*R393</f>
        <v>1235.4559999999999</v>
      </c>
    </row>
    <row r="394" spans="1:19" x14ac:dyDescent="0.25">
      <c r="A394" s="2009"/>
      <c r="B394" s="2009"/>
      <c r="C394" s="2009"/>
      <c r="D394" s="2009"/>
      <c r="E394" s="2009"/>
      <c r="F394" s="2009"/>
      <c r="G394" s="2009"/>
      <c r="H394" s="2009"/>
      <c r="I394" s="2009"/>
      <c r="J394" s="2009"/>
      <c r="K394" s="2009"/>
      <c r="L394" s="2009"/>
      <c r="M394" s="2009"/>
      <c r="N394" s="2009"/>
      <c r="O394" s="2009"/>
      <c r="P394" s="867" t="s">
        <v>34</v>
      </c>
      <c r="Q394" s="867" t="s">
        <v>35</v>
      </c>
      <c r="R394" s="870">
        <v>243.2</v>
      </c>
      <c r="S394" s="871">
        <f>ROUND(K393,2)*R394</f>
        <v>1235.4559999999999</v>
      </c>
    </row>
    <row r="395" spans="1:19" x14ac:dyDescent="0.25">
      <c r="A395" s="2009"/>
      <c r="B395" s="2009"/>
      <c r="C395" s="2009"/>
      <c r="D395" s="2009"/>
      <c r="E395" s="2009"/>
      <c r="F395" s="2009"/>
      <c r="G395" s="2009"/>
      <c r="H395" s="2009"/>
      <c r="I395" s="2009"/>
      <c r="J395" s="2009"/>
      <c r="K395" s="2009"/>
      <c r="L395" s="2009"/>
      <c r="M395" s="2009"/>
      <c r="N395" s="2009"/>
      <c r="O395" s="2009"/>
      <c r="P395" s="867" t="s">
        <v>36</v>
      </c>
      <c r="Q395" s="867" t="s">
        <v>37</v>
      </c>
      <c r="R395" s="872">
        <v>243.2</v>
      </c>
      <c r="S395" s="873">
        <f>ROUND(K393,2)*R395</f>
        <v>1235.4559999999999</v>
      </c>
    </row>
    <row r="396" spans="1:19" x14ac:dyDescent="0.25">
      <c r="A396" s="2009"/>
      <c r="B396" s="2009"/>
      <c r="C396" s="2009"/>
      <c r="D396" s="2009"/>
      <c r="E396" s="2009"/>
      <c r="F396" s="2009"/>
      <c r="G396" s="2009"/>
      <c r="H396" s="2009"/>
      <c r="I396" s="2009"/>
      <c r="J396" s="2009"/>
      <c r="K396" s="2009"/>
      <c r="L396" s="2009"/>
      <c r="M396" s="2009"/>
      <c r="N396" s="2009"/>
      <c r="O396" s="2009"/>
      <c r="P396" s="867" t="s">
        <v>38</v>
      </c>
      <c r="Q396" s="867" t="s">
        <v>39</v>
      </c>
      <c r="R396" s="874">
        <v>243.2</v>
      </c>
      <c r="S396" s="875">
        <f>ROUND(K393,2)*R396</f>
        <v>1235.4559999999999</v>
      </c>
    </row>
    <row r="397" spans="1:19" x14ac:dyDescent="0.25">
      <c r="A397" s="2009"/>
      <c r="B397" s="2009"/>
      <c r="C397" s="2009"/>
      <c r="D397" s="2009"/>
      <c r="E397" s="2009"/>
      <c r="F397" s="2009"/>
      <c r="G397" s="2009"/>
      <c r="H397" s="2009"/>
      <c r="I397" s="2009"/>
      <c r="J397" s="2009"/>
      <c r="K397" s="2009"/>
      <c r="L397" s="2009"/>
      <c r="M397" s="2009"/>
      <c r="N397" s="2009"/>
      <c r="O397" s="2009"/>
      <c r="P397" s="867" t="s">
        <v>40</v>
      </c>
      <c r="Q397" s="867" t="s">
        <v>41</v>
      </c>
      <c r="R397" s="876">
        <v>243.2</v>
      </c>
      <c r="S397" s="877">
        <f>ROUND(K393,2)*R397</f>
        <v>1235.4559999999999</v>
      </c>
    </row>
    <row r="398" spans="1:19" x14ac:dyDescent="0.25">
      <c r="A398" s="2548" t="s">
        <v>23</v>
      </c>
      <c r="B398" s="2548" t="s">
        <v>278</v>
      </c>
      <c r="C398" s="2548" t="s">
        <v>25</v>
      </c>
      <c r="D398" s="2548" t="s">
        <v>273</v>
      </c>
      <c r="E398" s="2548" t="s">
        <v>274</v>
      </c>
      <c r="F398" s="2549">
        <f>R398+R399+R400+R401+R402</f>
        <v>1216</v>
      </c>
      <c r="G398" s="2548" t="s">
        <v>28</v>
      </c>
      <c r="H398" s="2550">
        <v>11.56</v>
      </c>
      <c r="I398" s="2551">
        <v>11.56</v>
      </c>
      <c r="J398" s="2552">
        <v>0.2034</v>
      </c>
      <c r="K398" s="2553">
        <f>ROUND(I398,2)+(ROUND(I398,2)*J398)</f>
        <v>13.911304000000001</v>
      </c>
      <c r="L398" s="2554">
        <f>ROUND(S398,2)+ROUND(S399,2)+ROUND(S400,2)+ROUND(S401,2)+ROUND(S402,2)</f>
        <v>16914.55</v>
      </c>
      <c r="M398" s="2548"/>
      <c r="N398" s="2548" t="s">
        <v>261</v>
      </c>
      <c r="O398" s="2548" t="s">
        <v>262</v>
      </c>
      <c r="P398" s="878" t="s">
        <v>20</v>
      </c>
      <c r="Q398" s="878" t="s">
        <v>29</v>
      </c>
      <c r="R398" s="879">
        <v>243.2</v>
      </c>
      <c r="S398" s="880">
        <f>ROUND(K398,2)*R398</f>
        <v>3382.9119999999998</v>
      </c>
    </row>
    <row r="399" spans="1:19" x14ac:dyDescent="0.25">
      <c r="A399" s="2009"/>
      <c r="B399" s="2009"/>
      <c r="C399" s="2009"/>
      <c r="D399" s="2009"/>
      <c r="E399" s="2009"/>
      <c r="F399" s="2009"/>
      <c r="G399" s="2009"/>
      <c r="H399" s="2009"/>
      <c r="I399" s="2009"/>
      <c r="J399" s="2009"/>
      <c r="K399" s="2009"/>
      <c r="L399" s="2009"/>
      <c r="M399" s="2009"/>
      <c r="N399" s="2009"/>
      <c r="O399" s="2009"/>
      <c r="P399" s="878" t="s">
        <v>34</v>
      </c>
      <c r="Q399" s="878" t="s">
        <v>35</v>
      </c>
      <c r="R399" s="881">
        <v>243.2</v>
      </c>
      <c r="S399" s="882">
        <f>ROUND(K398,2)*R399</f>
        <v>3382.9119999999998</v>
      </c>
    </row>
    <row r="400" spans="1:19" x14ac:dyDescent="0.25">
      <c r="A400" s="2009"/>
      <c r="B400" s="2009"/>
      <c r="C400" s="2009"/>
      <c r="D400" s="2009"/>
      <c r="E400" s="2009"/>
      <c r="F400" s="2009"/>
      <c r="G400" s="2009"/>
      <c r="H400" s="2009"/>
      <c r="I400" s="2009"/>
      <c r="J400" s="2009"/>
      <c r="K400" s="2009"/>
      <c r="L400" s="2009"/>
      <c r="M400" s="2009"/>
      <c r="N400" s="2009"/>
      <c r="O400" s="2009"/>
      <c r="P400" s="878" t="s">
        <v>36</v>
      </c>
      <c r="Q400" s="878" t="s">
        <v>37</v>
      </c>
      <c r="R400" s="883">
        <v>243.2</v>
      </c>
      <c r="S400" s="884">
        <f>ROUND(K398,2)*R400</f>
        <v>3382.9119999999998</v>
      </c>
    </row>
    <row r="401" spans="1:19" x14ac:dyDescent="0.25">
      <c r="A401" s="2009"/>
      <c r="B401" s="2009"/>
      <c r="C401" s="2009"/>
      <c r="D401" s="2009"/>
      <c r="E401" s="2009"/>
      <c r="F401" s="2009"/>
      <c r="G401" s="2009"/>
      <c r="H401" s="2009"/>
      <c r="I401" s="2009"/>
      <c r="J401" s="2009"/>
      <c r="K401" s="2009"/>
      <c r="L401" s="2009"/>
      <c r="M401" s="2009"/>
      <c r="N401" s="2009"/>
      <c r="O401" s="2009"/>
      <c r="P401" s="878" t="s">
        <v>38</v>
      </c>
      <c r="Q401" s="878" t="s">
        <v>39</v>
      </c>
      <c r="R401" s="885">
        <v>243.2</v>
      </c>
      <c r="S401" s="886">
        <f>ROUND(K398,2)*R401</f>
        <v>3382.9119999999998</v>
      </c>
    </row>
    <row r="402" spans="1:19" x14ac:dyDescent="0.25">
      <c r="A402" s="2009"/>
      <c r="B402" s="2009"/>
      <c r="C402" s="2009"/>
      <c r="D402" s="2009"/>
      <c r="E402" s="2009"/>
      <c r="F402" s="2009"/>
      <c r="G402" s="2009"/>
      <c r="H402" s="2009"/>
      <c r="I402" s="2009"/>
      <c r="J402" s="2009"/>
      <c r="K402" s="2009"/>
      <c r="L402" s="2009"/>
      <c r="M402" s="2009"/>
      <c r="N402" s="2009"/>
      <c r="O402" s="2009"/>
      <c r="P402" s="878" t="s">
        <v>40</v>
      </c>
      <c r="Q402" s="878" t="s">
        <v>41</v>
      </c>
      <c r="R402" s="887">
        <v>243.2</v>
      </c>
      <c r="S402" s="888">
        <f>ROUND(K398,2)*R402</f>
        <v>3382.9119999999998</v>
      </c>
    </row>
    <row r="403" spans="1:19" x14ac:dyDescent="0.25">
      <c r="A403" s="2555" t="s">
        <v>23</v>
      </c>
      <c r="B403" s="2555" t="s">
        <v>279</v>
      </c>
      <c r="C403" s="2555" t="s">
        <v>25</v>
      </c>
      <c r="D403" s="2555" t="s">
        <v>280</v>
      </c>
      <c r="E403" s="2555" t="s">
        <v>281</v>
      </c>
      <c r="F403" s="2556">
        <f>R403+R404+R405+R406+R407</f>
        <v>420</v>
      </c>
      <c r="G403" s="2555" t="s">
        <v>28</v>
      </c>
      <c r="H403" s="2557">
        <v>2.21</v>
      </c>
      <c r="I403" s="2558">
        <v>2.21</v>
      </c>
      <c r="J403" s="2559">
        <v>0.2034</v>
      </c>
      <c r="K403" s="2560">
        <f>ROUND(I403,2)+(ROUND(I403,2)*J403)</f>
        <v>2.6595139999999997</v>
      </c>
      <c r="L403" s="2561">
        <f>ROUND(S403,2)+ROUND(S404,2)+ROUND(S405,2)+ROUND(S406,2)+ROUND(S407,2)</f>
        <v>1117.2</v>
      </c>
      <c r="M403" s="2555"/>
      <c r="N403" s="2555" t="s">
        <v>261</v>
      </c>
      <c r="O403" s="2555" t="s">
        <v>262</v>
      </c>
      <c r="P403" s="889" t="s">
        <v>20</v>
      </c>
      <c r="Q403" s="889" t="s">
        <v>29</v>
      </c>
      <c r="R403" s="890">
        <v>84</v>
      </c>
      <c r="S403" s="891">
        <f>ROUND(K403,2)*R403</f>
        <v>223.44</v>
      </c>
    </row>
    <row r="404" spans="1:19" x14ac:dyDescent="0.25">
      <c r="A404" s="2009"/>
      <c r="B404" s="2009"/>
      <c r="C404" s="2009"/>
      <c r="D404" s="2009"/>
      <c r="E404" s="2009"/>
      <c r="F404" s="2009"/>
      <c r="G404" s="2009"/>
      <c r="H404" s="2009"/>
      <c r="I404" s="2009"/>
      <c r="J404" s="2009"/>
      <c r="K404" s="2009"/>
      <c r="L404" s="2009"/>
      <c r="M404" s="2009"/>
      <c r="N404" s="2009"/>
      <c r="O404" s="2009"/>
      <c r="P404" s="889" t="s">
        <v>34</v>
      </c>
      <c r="Q404" s="889" t="s">
        <v>35</v>
      </c>
      <c r="R404" s="892">
        <v>84</v>
      </c>
      <c r="S404" s="893">
        <f>ROUND(K403,2)*R404</f>
        <v>223.44</v>
      </c>
    </row>
    <row r="405" spans="1:19" x14ac:dyDescent="0.25">
      <c r="A405" s="2009"/>
      <c r="B405" s="2009"/>
      <c r="C405" s="2009"/>
      <c r="D405" s="2009"/>
      <c r="E405" s="2009"/>
      <c r="F405" s="2009"/>
      <c r="G405" s="2009"/>
      <c r="H405" s="2009"/>
      <c r="I405" s="2009"/>
      <c r="J405" s="2009"/>
      <c r="K405" s="2009"/>
      <c r="L405" s="2009"/>
      <c r="M405" s="2009"/>
      <c r="N405" s="2009"/>
      <c r="O405" s="2009"/>
      <c r="P405" s="889" t="s">
        <v>36</v>
      </c>
      <c r="Q405" s="889" t="s">
        <v>37</v>
      </c>
      <c r="R405" s="894">
        <v>84</v>
      </c>
      <c r="S405" s="895">
        <f>ROUND(K403,2)*R405</f>
        <v>223.44</v>
      </c>
    </row>
    <row r="406" spans="1:19" x14ac:dyDescent="0.25">
      <c r="A406" s="2009"/>
      <c r="B406" s="2009"/>
      <c r="C406" s="2009"/>
      <c r="D406" s="2009"/>
      <c r="E406" s="2009"/>
      <c r="F406" s="2009"/>
      <c r="G406" s="2009"/>
      <c r="H406" s="2009"/>
      <c r="I406" s="2009"/>
      <c r="J406" s="2009"/>
      <c r="K406" s="2009"/>
      <c r="L406" s="2009"/>
      <c r="M406" s="2009"/>
      <c r="N406" s="2009"/>
      <c r="O406" s="2009"/>
      <c r="P406" s="889" t="s">
        <v>38</v>
      </c>
      <c r="Q406" s="889" t="s">
        <v>39</v>
      </c>
      <c r="R406" s="896">
        <v>84</v>
      </c>
      <c r="S406" s="897">
        <f>ROUND(K403,2)*R406</f>
        <v>223.44</v>
      </c>
    </row>
    <row r="407" spans="1:19" x14ac:dyDescent="0.25">
      <c r="A407" s="2009"/>
      <c r="B407" s="2009"/>
      <c r="C407" s="2009"/>
      <c r="D407" s="2009"/>
      <c r="E407" s="2009"/>
      <c r="F407" s="2009"/>
      <c r="G407" s="2009"/>
      <c r="H407" s="2009"/>
      <c r="I407" s="2009"/>
      <c r="J407" s="2009"/>
      <c r="K407" s="2009"/>
      <c r="L407" s="2009"/>
      <c r="M407" s="2009"/>
      <c r="N407" s="2009"/>
      <c r="O407" s="2009"/>
      <c r="P407" s="889" t="s">
        <v>40</v>
      </c>
      <c r="Q407" s="889" t="s">
        <v>41</v>
      </c>
      <c r="R407" s="898">
        <v>84</v>
      </c>
      <c r="S407" s="899">
        <f>ROUND(K403,2)*R407</f>
        <v>223.44</v>
      </c>
    </row>
    <row r="408" spans="1:19" x14ac:dyDescent="0.25">
      <c r="A408" s="2562" t="s">
        <v>23</v>
      </c>
      <c r="B408" s="2562" t="s">
        <v>282</v>
      </c>
      <c r="C408" s="2562" t="s">
        <v>67</v>
      </c>
      <c r="D408" s="2562" t="s">
        <v>283</v>
      </c>
      <c r="E408" s="2562" t="s">
        <v>284</v>
      </c>
      <c r="F408" s="2563">
        <f>R408+R409+R410+R411+R412</f>
        <v>420</v>
      </c>
      <c r="G408" s="2562" t="s">
        <v>28</v>
      </c>
      <c r="H408" s="2564">
        <v>19.510000000000002</v>
      </c>
      <c r="I408" s="2565">
        <v>19.510000000000002</v>
      </c>
      <c r="J408" s="2566">
        <v>0.2034</v>
      </c>
      <c r="K408" s="2567">
        <f>ROUND(I408,2)+(ROUND(I408,2)*J408)</f>
        <v>23.478334000000004</v>
      </c>
      <c r="L408" s="2568">
        <f>ROUND(S408,2)+ROUND(S409,2)+ROUND(S410,2)+ROUND(S411,2)+ROUND(S412,2)</f>
        <v>9861.6</v>
      </c>
      <c r="M408" s="2562"/>
      <c r="N408" s="2562" t="s">
        <v>261</v>
      </c>
      <c r="O408" s="2562" t="s">
        <v>262</v>
      </c>
      <c r="P408" s="900" t="s">
        <v>20</v>
      </c>
      <c r="Q408" s="900" t="s">
        <v>29</v>
      </c>
      <c r="R408" s="901">
        <v>84</v>
      </c>
      <c r="S408" s="902">
        <f>ROUND(K408,2)*R408</f>
        <v>1972.32</v>
      </c>
    </row>
    <row r="409" spans="1:19" x14ac:dyDescent="0.25">
      <c r="A409" s="2009"/>
      <c r="B409" s="2009"/>
      <c r="C409" s="2009"/>
      <c r="D409" s="2009"/>
      <c r="E409" s="2009"/>
      <c r="F409" s="2009"/>
      <c r="G409" s="2009"/>
      <c r="H409" s="2009"/>
      <c r="I409" s="2009"/>
      <c r="J409" s="2009"/>
      <c r="K409" s="2009"/>
      <c r="L409" s="2009"/>
      <c r="M409" s="2009"/>
      <c r="N409" s="2009"/>
      <c r="O409" s="2009"/>
      <c r="P409" s="900" t="s">
        <v>34</v>
      </c>
      <c r="Q409" s="900" t="s">
        <v>35</v>
      </c>
      <c r="R409" s="903">
        <v>84</v>
      </c>
      <c r="S409" s="904">
        <f>ROUND(K408,2)*R409</f>
        <v>1972.32</v>
      </c>
    </row>
    <row r="410" spans="1:19" x14ac:dyDescent="0.25">
      <c r="A410" s="2009"/>
      <c r="B410" s="2009"/>
      <c r="C410" s="2009"/>
      <c r="D410" s="2009"/>
      <c r="E410" s="2009"/>
      <c r="F410" s="2009"/>
      <c r="G410" s="2009"/>
      <c r="H410" s="2009"/>
      <c r="I410" s="2009"/>
      <c r="J410" s="2009"/>
      <c r="K410" s="2009"/>
      <c r="L410" s="2009"/>
      <c r="M410" s="2009"/>
      <c r="N410" s="2009"/>
      <c r="O410" s="2009"/>
      <c r="P410" s="900" t="s">
        <v>36</v>
      </c>
      <c r="Q410" s="900" t="s">
        <v>37</v>
      </c>
      <c r="R410" s="905">
        <v>84</v>
      </c>
      <c r="S410" s="906">
        <f>ROUND(K408,2)*R410</f>
        <v>1972.32</v>
      </c>
    </row>
    <row r="411" spans="1:19" x14ac:dyDescent="0.25">
      <c r="A411" s="2009"/>
      <c r="B411" s="2009"/>
      <c r="C411" s="2009"/>
      <c r="D411" s="2009"/>
      <c r="E411" s="2009"/>
      <c r="F411" s="2009"/>
      <c r="G411" s="2009"/>
      <c r="H411" s="2009"/>
      <c r="I411" s="2009"/>
      <c r="J411" s="2009"/>
      <c r="K411" s="2009"/>
      <c r="L411" s="2009"/>
      <c r="M411" s="2009"/>
      <c r="N411" s="2009"/>
      <c r="O411" s="2009"/>
      <c r="P411" s="900" t="s">
        <v>38</v>
      </c>
      <c r="Q411" s="900" t="s">
        <v>39</v>
      </c>
      <c r="R411" s="907">
        <v>84</v>
      </c>
      <c r="S411" s="908">
        <f>ROUND(K408,2)*R411</f>
        <v>1972.32</v>
      </c>
    </row>
    <row r="412" spans="1:19" x14ac:dyDescent="0.25">
      <c r="A412" s="2009"/>
      <c r="B412" s="2009"/>
      <c r="C412" s="2009"/>
      <c r="D412" s="2009"/>
      <c r="E412" s="2009"/>
      <c r="F412" s="2009"/>
      <c r="G412" s="2009"/>
      <c r="H412" s="2009"/>
      <c r="I412" s="2009"/>
      <c r="J412" s="2009"/>
      <c r="K412" s="2009"/>
      <c r="L412" s="2009"/>
      <c r="M412" s="2009"/>
      <c r="N412" s="2009"/>
      <c r="O412" s="2009"/>
      <c r="P412" s="900" t="s">
        <v>40</v>
      </c>
      <c r="Q412" s="900" t="s">
        <v>41</v>
      </c>
      <c r="R412" s="909">
        <v>84</v>
      </c>
      <c r="S412" s="910">
        <f>ROUND(K408,2)*R412</f>
        <v>1972.32</v>
      </c>
    </row>
    <row r="413" spans="1:19" x14ac:dyDescent="0.25">
      <c r="A413" s="2569" t="s">
        <v>23</v>
      </c>
      <c r="B413" s="2569" t="s">
        <v>285</v>
      </c>
      <c r="C413" s="2569" t="s">
        <v>25</v>
      </c>
      <c r="D413" s="2569" t="s">
        <v>286</v>
      </c>
      <c r="E413" s="2569" t="s">
        <v>287</v>
      </c>
      <c r="F413" s="2570">
        <f>R413+R414+R415+R416+R417</f>
        <v>420</v>
      </c>
      <c r="G413" s="2569" t="s">
        <v>28</v>
      </c>
      <c r="H413" s="2571">
        <v>17.86</v>
      </c>
      <c r="I413" s="2572">
        <v>17.86</v>
      </c>
      <c r="J413" s="2573">
        <v>0.2034</v>
      </c>
      <c r="K413" s="2574">
        <f>ROUND(I413,2)+(ROUND(I413,2)*J413)</f>
        <v>21.492723999999999</v>
      </c>
      <c r="L413" s="2575">
        <f>ROUND(S413,2)+ROUND(S414,2)+ROUND(S415,2)+ROUND(S416,2)+ROUND(S417,2)</f>
        <v>9025.8000000000011</v>
      </c>
      <c r="M413" s="2569"/>
      <c r="N413" s="2569" t="s">
        <v>261</v>
      </c>
      <c r="O413" s="2569" t="s">
        <v>262</v>
      </c>
      <c r="P413" s="911" t="s">
        <v>20</v>
      </c>
      <c r="Q413" s="911" t="s">
        <v>29</v>
      </c>
      <c r="R413" s="912">
        <v>84</v>
      </c>
      <c r="S413" s="913">
        <f>ROUND(K413,2)*R413</f>
        <v>1805.1599999999999</v>
      </c>
    </row>
    <row r="414" spans="1:19" x14ac:dyDescent="0.25">
      <c r="A414" s="2009"/>
      <c r="B414" s="2009"/>
      <c r="C414" s="2009"/>
      <c r="D414" s="2009"/>
      <c r="E414" s="2009"/>
      <c r="F414" s="2009"/>
      <c r="G414" s="2009"/>
      <c r="H414" s="2009"/>
      <c r="I414" s="2009"/>
      <c r="J414" s="2009"/>
      <c r="K414" s="2009"/>
      <c r="L414" s="2009"/>
      <c r="M414" s="2009"/>
      <c r="N414" s="2009"/>
      <c r="O414" s="2009"/>
      <c r="P414" s="911" t="s">
        <v>34</v>
      </c>
      <c r="Q414" s="911" t="s">
        <v>35</v>
      </c>
      <c r="R414" s="914">
        <v>84</v>
      </c>
      <c r="S414" s="915">
        <f>ROUND(K413,2)*R414</f>
        <v>1805.1599999999999</v>
      </c>
    </row>
    <row r="415" spans="1:19" x14ac:dyDescent="0.25">
      <c r="A415" s="2009"/>
      <c r="B415" s="2009"/>
      <c r="C415" s="2009"/>
      <c r="D415" s="2009"/>
      <c r="E415" s="2009"/>
      <c r="F415" s="2009"/>
      <c r="G415" s="2009"/>
      <c r="H415" s="2009"/>
      <c r="I415" s="2009"/>
      <c r="J415" s="2009"/>
      <c r="K415" s="2009"/>
      <c r="L415" s="2009"/>
      <c r="M415" s="2009"/>
      <c r="N415" s="2009"/>
      <c r="O415" s="2009"/>
      <c r="P415" s="911" t="s">
        <v>36</v>
      </c>
      <c r="Q415" s="911" t="s">
        <v>37</v>
      </c>
      <c r="R415" s="916">
        <v>84</v>
      </c>
      <c r="S415" s="917">
        <f>ROUND(K413,2)*R415</f>
        <v>1805.1599999999999</v>
      </c>
    </row>
    <row r="416" spans="1:19" x14ac:dyDescent="0.25">
      <c r="A416" s="2009"/>
      <c r="B416" s="2009"/>
      <c r="C416" s="2009"/>
      <c r="D416" s="2009"/>
      <c r="E416" s="2009"/>
      <c r="F416" s="2009"/>
      <c r="G416" s="2009"/>
      <c r="H416" s="2009"/>
      <c r="I416" s="2009"/>
      <c r="J416" s="2009"/>
      <c r="K416" s="2009"/>
      <c r="L416" s="2009"/>
      <c r="M416" s="2009"/>
      <c r="N416" s="2009"/>
      <c r="O416" s="2009"/>
      <c r="P416" s="911" t="s">
        <v>38</v>
      </c>
      <c r="Q416" s="911" t="s">
        <v>39</v>
      </c>
      <c r="R416" s="918">
        <v>84</v>
      </c>
      <c r="S416" s="919">
        <f>ROUND(K413,2)*R416</f>
        <v>1805.1599999999999</v>
      </c>
    </row>
    <row r="417" spans="1:19" x14ac:dyDescent="0.25">
      <c r="A417" s="2009"/>
      <c r="B417" s="2009"/>
      <c r="C417" s="2009"/>
      <c r="D417" s="2009"/>
      <c r="E417" s="2009"/>
      <c r="F417" s="2009"/>
      <c r="G417" s="2009"/>
      <c r="H417" s="2009"/>
      <c r="I417" s="2009"/>
      <c r="J417" s="2009"/>
      <c r="K417" s="2009"/>
      <c r="L417" s="2009"/>
      <c r="M417" s="2009"/>
      <c r="N417" s="2009"/>
      <c r="O417" s="2009"/>
      <c r="P417" s="911" t="s">
        <v>40</v>
      </c>
      <c r="Q417" s="911" t="s">
        <v>41</v>
      </c>
      <c r="R417" s="920">
        <v>84</v>
      </c>
      <c r="S417" s="921">
        <f>ROUND(K413,2)*R417</f>
        <v>1805.1599999999999</v>
      </c>
    </row>
    <row r="418" spans="1:19" x14ac:dyDescent="0.25">
      <c r="A418" s="922" t="s">
        <v>19</v>
      </c>
      <c r="B418" s="922" t="s">
        <v>288</v>
      </c>
      <c r="C418" s="922" t="s">
        <v>21</v>
      </c>
      <c r="D418" s="922" t="s">
        <v>21</v>
      </c>
      <c r="E418" s="922" t="s">
        <v>289</v>
      </c>
      <c r="F418" s="922" t="s">
        <v>21</v>
      </c>
      <c r="G418" s="922" t="s">
        <v>21</v>
      </c>
      <c r="H418" s="922" t="s">
        <v>21</v>
      </c>
      <c r="I418" s="922" t="s">
        <v>21</v>
      </c>
      <c r="J418" s="922" t="s">
        <v>21</v>
      </c>
      <c r="K418" s="922" t="s">
        <v>21</v>
      </c>
      <c r="L418" s="923">
        <f>ROUND(L419,2)+ROUND(L424,2)+ROUND(L429,2)+ROUND(L434,2)+ROUND(L439,2)+ROUND(L444,2)+ROUND(L449,2)+ROUND(L454,2)+ROUND(L459,2)+ROUND(L464,2)+ROUND(L469,2)+ROUND(L474,2)+ROUND(L479,2)+ROUND(L484,2)+ROUND(L489,2)+ROUND(L494,2)+ROUND(L499,2)+ROUND(L504,2)+ROUND(L509,2)+ROUND(L514,2)+ROUND(L519,2)+ROUND(L524,2)+ROUND(L529,2)+ROUND(L534,2)+ROUND(L539,2)+ROUND(L544,2)+ROUND(L549,2)+ROUND(L554,2)+ROUND(L559,2)</f>
        <v>197253.85</v>
      </c>
      <c r="M418" s="922" t="s">
        <v>21</v>
      </c>
      <c r="N418" s="922" t="s">
        <v>21</v>
      </c>
      <c r="O418" s="922" t="s">
        <v>21</v>
      </c>
      <c r="P418" s="922" t="s">
        <v>21</v>
      </c>
      <c r="Q418" s="922" t="s">
        <v>21</v>
      </c>
      <c r="R418" s="922" t="s">
        <v>21</v>
      </c>
      <c r="S418" s="922" t="s">
        <v>21</v>
      </c>
    </row>
    <row r="419" spans="1:19" x14ac:dyDescent="0.25">
      <c r="A419" s="2576" t="s">
        <v>23</v>
      </c>
      <c r="B419" s="2576" t="s">
        <v>290</v>
      </c>
      <c r="C419" s="2576" t="s">
        <v>25</v>
      </c>
      <c r="D419" s="2576" t="s">
        <v>291</v>
      </c>
      <c r="E419" s="2576" t="s">
        <v>292</v>
      </c>
      <c r="F419" s="2577">
        <f>R419+R420+R421+R422+R423</f>
        <v>40</v>
      </c>
      <c r="G419" s="2576" t="s">
        <v>155</v>
      </c>
      <c r="H419" s="2578">
        <v>11.4</v>
      </c>
      <c r="I419" s="2579">
        <v>11.4</v>
      </c>
      <c r="J419" s="2580">
        <v>0.2034</v>
      </c>
      <c r="K419" s="2581">
        <f>ROUND(I419,2)+(ROUND(I419,2)*J419)</f>
        <v>13.71876</v>
      </c>
      <c r="L419" s="2582">
        <f>ROUND(S419,2)+ROUND(S420,2)+ROUND(S421,2)+ROUND(S422,2)+ROUND(S423,2)</f>
        <v>548.80000000000007</v>
      </c>
      <c r="M419" s="2576"/>
      <c r="N419" s="2576" t="s">
        <v>288</v>
      </c>
      <c r="O419" s="2576" t="s">
        <v>289</v>
      </c>
      <c r="P419" s="924" t="s">
        <v>20</v>
      </c>
      <c r="Q419" s="924" t="s">
        <v>29</v>
      </c>
      <c r="R419" s="925">
        <v>8</v>
      </c>
      <c r="S419" s="926">
        <f>ROUND(K419,2)*R419</f>
        <v>109.76</v>
      </c>
    </row>
    <row r="420" spans="1:19" x14ac:dyDescent="0.25">
      <c r="A420" s="2009"/>
      <c r="B420" s="2009"/>
      <c r="C420" s="2009"/>
      <c r="D420" s="2009"/>
      <c r="E420" s="2009"/>
      <c r="F420" s="2009"/>
      <c r="G420" s="2009"/>
      <c r="H420" s="2009"/>
      <c r="I420" s="2009"/>
      <c r="J420" s="2009"/>
      <c r="K420" s="2009"/>
      <c r="L420" s="2009"/>
      <c r="M420" s="2009"/>
      <c r="N420" s="2009"/>
      <c r="O420" s="2009"/>
      <c r="P420" s="924" t="s">
        <v>34</v>
      </c>
      <c r="Q420" s="924" t="s">
        <v>35</v>
      </c>
      <c r="R420" s="927">
        <v>8</v>
      </c>
      <c r="S420" s="928">
        <f>ROUND(K419,2)*R420</f>
        <v>109.76</v>
      </c>
    </row>
    <row r="421" spans="1:19" x14ac:dyDescent="0.25">
      <c r="A421" s="2009"/>
      <c r="B421" s="2009"/>
      <c r="C421" s="2009"/>
      <c r="D421" s="2009"/>
      <c r="E421" s="2009"/>
      <c r="F421" s="2009"/>
      <c r="G421" s="2009"/>
      <c r="H421" s="2009"/>
      <c r="I421" s="2009"/>
      <c r="J421" s="2009"/>
      <c r="K421" s="2009"/>
      <c r="L421" s="2009"/>
      <c r="M421" s="2009"/>
      <c r="N421" s="2009"/>
      <c r="O421" s="2009"/>
      <c r="P421" s="924" t="s">
        <v>36</v>
      </c>
      <c r="Q421" s="924" t="s">
        <v>37</v>
      </c>
      <c r="R421" s="929">
        <v>8</v>
      </c>
      <c r="S421" s="930">
        <f>ROUND(K419,2)*R421</f>
        <v>109.76</v>
      </c>
    </row>
    <row r="422" spans="1:19" x14ac:dyDescent="0.25">
      <c r="A422" s="2009"/>
      <c r="B422" s="2009"/>
      <c r="C422" s="2009"/>
      <c r="D422" s="2009"/>
      <c r="E422" s="2009"/>
      <c r="F422" s="2009"/>
      <c r="G422" s="2009"/>
      <c r="H422" s="2009"/>
      <c r="I422" s="2009"/>
      <c r="J422" s="2009"/>
      <c r="K422" s="2009"/>
      <c r="L422" s="2009"/>
      <c r="M422" s="2009"/>
      <c r="N422" s="2009"/>
      <c r="O422" s="2009"/>
      <c r="P422" s="924" t="s">
        <v>38</v>
      </c>
      <c r="Q422" s="924" t="s">
        <v>39</v>
      </c>
      <c r="R422" s="931">
        <v>8</v>
      </c>
      <c r="S422" s="932">
        <f>ROUND(K419,2)*R422</f>
        <v>109.76</v>
      </c>
    </row>
    <row r="423" spans="1:19" x14ac:dyDescent="0.25">
      <c r="A423" s="2009"/>
      <c r="B423" s="2009"/>
      <c r="C423" s="2009"/>
      <c r="D423" s="2009"/>
      <c r="E423" s="2009"/>
      <c r="F423" s="2009"/>
      <c r="G423" s="2009"/>
      <c r="H423" s="2009"/>
      <c r="I423" s="2009"/>
      <c r="J423" s="2009"/>
      <c r="K423" s="2009"/>
      <c r="L423" s="2009"/>
      <c r="M423" s="2009"/>
      <c r="N423" s="2009"/>
      <c r="O423" s="2009"/>
      <c r="P423" s="924" t="s">
        <v>40</v>
      </c>
      <c r="Q423" s="924" t="s">
        <v>41</v>
      </c>
      <c r="R423" s="933">
        <v>8</v>
      </c>
      <c r="S423" s="934">
        <f>ROUND(K419,2)*R423</f>
        <v>109.76</v>
      </c>
    </row>
    <row r="424" spans="1:19" x14ac:dyDescent="0.25">
      <c r="A424" s="2583" t="s">
        <v>23</v>
      </c>
      <c r="B424" s="2583" t="s">
        <v>293</v>
      </c>
      <c r="C424" s="2583" t="s">
        <v>25</v>
      </c>
      <c r="D424" s="2583" t="s">
        <v>294</v>
      </c>
      <c r="E424" s="2583" t="s">
        <v>295</v>
      </c>
      <c r="F424" s="2584">
        <f>R424+R425+R426+R427+R428</f>
        <v>20</v>
      </c>
      <c r="G424" s="2583" t="s">
        <v>155</v>
      </c>
      <c r="H424" s="2585">
        <v>11.4</v>
      </c>
      <c r="I424" s="2586">
        <v>11.4</v>
      </c>
      <c r="J424" s="2587">
        <v>0.2034</v>
      </c>
      <c r="K424" s="2588">
        <f>ROUND(I424,2)+(ROUND(I424,2)*J424)</f>
        <v>13.71876</v>
      </c>
      <c r="L424" s="2589">
        <f>ROUND(S424,2)+ROUND(S425,2)+ROUND(S426,2)+ROUND(S427,2)+ROUND(S428,2)</f>
        <v>274.40000000000003</v>
      </c>
      <c r="M424" s="2583"/>
      <c r="N424" s="2583" t="s">
        <v>288</v>
      </c>
      <c r="O424" s="2583" t="s">
        <v>289</v>
      </c>
      <c r="P424" s="935" t="s">
        <v>20</v>
      </c>
      <c r="Q424" s="935" t="s">
        <v>29</v>
      </c>
      <c r="R424" s="936">
        <v>4</v>
      </c>
      <c r="S424" s="937">
        <f>ROUND(K424,2)*R424</f>
        <v>54.88</v>
      </c>
    </row>
    <row r="425" spans="1:19" x14ac:dyDescent="0.25">
      <c r="A425" s="2009"/>
      <c r="B425" s="2009"/>
      <c r="C425" s="2009"/>
      <c r="D425" s="2009"/>
      <c r="E425" s="2009"/>
      <c r="F425" s="2009"/>
      <c r="G425" s="2009"/>
      <c r="H425" s="2009"/>
      <c r="I425" s="2009"/>
      <c r="J425" s="2009"/>
      <c r="K425" s="2009"/>
      <c r="L425" s="2009"/>
      <c r="M425" s="2009"/>
      <c r="N425" s="2009"/>
      <c r="O425" s="2009"/>
      <c r="P425" s="935" t="s">
        <v>34</v>
      </c>
      <c r="Q425" s="935" t="s">
        <v>35</v>
      </c>
      <c r="R425" s="938">
        <v>4</v>
      </c>
      <c r="S425" s="939">
        <f>ROUND(K424,2)*R425</f>
        <v>54.88</v>
      </c>
    </row>
    <row r="426" spans="1:19" x14ac:dyDescent="0.25">
      <c r="A426" s="2009"/>
      <c r="B426" s="2009"/>
      <c r="C426" s="2009"/>
      <c r="D426" s="2009"/>
      <c r="E426" s="2009"/>
      <c r="F426" s="2009"/>
      <c r="G426" s="2009"/>
      <c r="H426" s="2009"/>
      <c r="I426" s="2009"/>
      <c r="J426" s="2009"/>
      <c r="K426" s="2009"/>
      <c r="L426" s="2009"/>
      <c r="M426" s="2009"/>
      <c r="N426" s="2009"/>
      <c r="O426" s="2009"/>
      <c r="P426" s="935" t="s">
        <v>36</v>
      </c>
      <c r="Q426" s="935" t="s">
        <v>37</v>
      </c>
      <c r="R426" s="940">
        <v>4</v>
      </c>
      <c r="S426" s="941">
        <f>ROUND(K424,2)*R426</f>
        <v>54.88</v>
      </c>
    </row>
    <row r="427" spans="1:19" x14ac:dyDescent="0.25">
      <c r="A427" s="2009"/>
      <c r="B427" s="2009"/>
      <c r="C427" s="2009"/>
      <c r="D427" s="2009"/>
      <c r="E427" s="2009"/>
      <c r="F427" s="2009"/>
      <c r="G427" s="2009"/>
      <c r="H427" s="2009"/>
      <c r="I427" s="2009"/>
      <c r="J427" s="2009"/>
      <c r="K427" s="2009"/>
      <c r="L427" s="2009"/>
      <c r="M427" s="2009"/>
      <c r="N427" s="2009"/>
      <c r="O427" s="2009"/>
      <c r="P427" s="935" t="s">
        <v>38</v>
      </c>
      <c r="Q427" s="935" t="s">
        <v>39</v>
      </c>
      <c r="R427" s="942">
        <v>4</v>
      </c>
      <c r="S427" s="943">
        <f>ROUND(K424,2)*R427</f>
        <v>54.88</v>
      </c>
    </row>
    <row r="428" spans="1:19" x14ac:dyDescent="0.25">
      <c r="A428" s="2009"/>
      <c r="B428" s="2009"/>
      <c r="C428" s="2009"/>
      <c r="D428" s="2009"/>
      <c r="E428" s="2009"/>
      <c r="F428" s="2009"/>
      <c r="G428" s="2009"/>
      <c r="H428" s="2009"/>
      <c r="I428" s="2009"/>
      <c r="J428" s="2009"/>
      <c r="K428" s="2009"/>
      <c r="L428" s="2009"/>
      <c r="M428" s="2009"/>
      <c r="N428" s="2009"/>
      <c r="O428" s="2009"/>
      <c r="P428" s="935" t="s">
        <v>40</v>
      </c>
      <c r="Q428" s="935" t="s">
        <v>41</v>
      </c>
      <c r="R428" s="944">
        <v>4</v>
      </c>
      <c r="S428" s="945">
        <f>ROUND(K424,2)*R428</f>
        <v>54.88</v>
      </c>
    </row>
    <row r="429" spans="1:19" x14ac:dyDescent="0.25">
      <c r="A429" s="2590" t="s">
        <v>23</v>
      </c>
      <c r="B429" s="2590" t="s">
        <v>296</v>
      </c>
      <c r="C429" s="2590" t="s">
        <v>25</v>
      </c>
      <c r="D429" s="2590" t="s">
        <v>297</v>
      </c>
      <c r="E429" s="2590" t="s">
        <v>298</v>
      </c>
      <c r="F429" s="2591">
        <f>R429+R430+R431+R432+R433</f>
        <v>20</v>
      </c>
      <c r="G429" s="2590" t="s">
        <v>155</v>
      </c>
      <c r="H429" s="2592">
        <v>13.33</v>
      </c>
      <c r="I429" s="2593">
        <v>13.33</v>
      </c>
      <c r="J429" s="2594">
        <v>0.2034</v>
      </c>
      <c r="K429" s="2595">
        <f>ROUND(I429,2)+(ROUND(I429,2)*J429)</f>
        <v>16.041322000000001</v>
      </c>
      <c r="L429" s="2596">
        <f>ROUND(S429,2)+ROUND(S430,2)+ROUND(S431,2)+ROUND(S432,2)+ROUND(S433,2)</f>
        <v>320.79999999999995</v>
      </c>
      <c r="M429" s="2590"/>
      <c r="N429" s="2590" t="s">
        <v>288</v>
      </c>
      <c r="O429" s="2590" t="s">
        <v>289</v>
      </c>
      <c r="P429" s="946" t="s">
        <v>20</v>
      </c>
      <c r="Q429" s="946" t="s">
        <v>29</v>
      </c>
      <c r="R429" s="947">
        <v>4</v>
      </c>
      <c r="S429" s="948">
        <f>ROUND(K429,2)*R429</f>
        <v>64.16</v>
      </c>
    </row>
    <row r="430" spans="1:19" x14ac:dyDescent="0.25">
      <c r="A430" s="2009"/>
      <c r="B430" s="2009"/>
      <c r="C430" s="2009"/>
      <c r="D430" s="2009"/>
      <c r="E430" s="2009"/>
      <c r="F430" s="2009"/>
      <c r="G430" s="2009"/>
      <c r="H430" s="2009"/>
      <c r="I430" s="2009"/>
      <c r="J430" s="2009"/>
      <c r="K430" s="2009"/>
      <c r="L430" s="2009"/>
      <c r="M430" s="2009"/>
      <c r="N430" s="2009"/>
      <c r="O430" s="2009"/>
      <c r="P430" s="946" t="s">
        <v>34</v>
      </c>
      <c r="Q430" s="946" t="s">
        <v>35</v>
      </c>
      <c r="R430" s="949">
        <v>4</v>
      </c>
      <c r="S430" s="950">
        <f>ROUND(K429,2)*R430</f>
        <v>64.16</v>
      </c>
    </row>
    <row r="431" spans="1:19" x14ac:dyDescent="0.25">
      <c r="A431" s="2009"/>
      <c r="B431" s="2009"/>
      <c r="C431" s="2009"/>
      <c r="D431" s="2009"/>
      <c r="E431" s="2009"/>
      <c r="F431" s="2009"/>
      <c r="G431" s="2009"/>
      <c r="H431" s="2009"/>
      <c r="I431" s="2009"/>
      <c r="J431" s="2009"/>
      <c r="K431" s="2009"/>
      <c r="L431" s="2009"/>
      <c r="M431" s="2009"/>
      <c r="N431" s="2009"/>
      <c r="O431" s="2009"/>
      <c r="P431" s="946" t="s">
        <v>36</v>
      </c>
      <c r="Q431" s="946" t="s">
        <v>37</v>
      </c>
      <c r="R431" s="951">
        <v>4</v>
      </c>
      <c r="S431" s="952">
        <f>ROUND(K429,2)*R431</f>
        <v>64.16</v>
      </c>
    </row>
    <row r="432" spans="1:19" x14ac:dyDescent="0.25">
      <c r="A432" s="2009"/>
      <c r="B432" s="2009"/>
      <c r="C432" s="2009"/>
      <c r="D432" s="2009"/>
      <c r="E432" s="2009"/>
      <c r="F432" s="2009"/>
      <c r="G432" s="2009"/>
      <c r="H432" s="2009"/>
      <c r="I432" s="2009"/>
      <c r="J432" s="2009"/>
      <c r="K432" s="2009"/>
      <c r="L432" s="2009"/>
      <c r="M432" s="2009"/>
      <c r="N432" s="2009"/>
      <c r="O432" s="2009"/>
      <c r="P432" s="946" t="s">
        <v>38</v>
      </c>
      <c r="Q432" s="946" t="s">
        <v>39</v>
      </c>
      <c r="R432" s="953">
        <v>4</v>
      </c>
      <c r="S432" s="954">
        <f>ROUND(K429,2)*R432</f>
        <v>64.16</v>
      </c>
    </row>
    <row r="433" spans="1:19" x14ac:dyDescent="0.25">
      <c r="A433" s="2009"/>
      <c r="B433" s="2009"/>
      <c r="C433" s="2009"/>
      <c r="D433" s="2009"/>
      <c r="E433" s="2009"/>
      <c r="F433" s="2009"/>
      <c r="G433" s="2009"/>
      <c r="H433" s="2009"/>
      <c r="I433" s="2009"/>
      <c r="J433" s="2009"/>
      <c r="K433" s="2009"/>
      <c r="L433" s="2009"/>
      <c r="M433" s="2009"/>
      <c r="N433" s="2009"/>
      <c r="O433" s="2009"/>
      <c r="P433" s="946" t="s">
        <v>40</v>
      </c>
      <c r="Q433" s="946" t="s">
        <v>41</v>
      </c>
      <c r="R433" s="955">
        <v>4</v>
      </c>
      <c r="S433" s="956">
        <f>ROUND(K429,2)*R433</f>
        <v>64.16</v>
      </c>
    </row>
    <row r="434" spans="1:19" x14ac:dyDescent="0.25">
      <c r="A434" s="2597" t="s">
        <v>23</v>
      </c>
      <c r="B434" s="2597" t="s">
        <v>299</v>
      </c>
      <c r="C434" s="2597" t="s">
        <v>25</v>
      </c>
      <c r="D434" s="2597" t="s">
        <v>300</v>
      </c>
      <c r="E434" s="2597" t="s">
        <v>301</v>
      </c>
      <c r="F434" s="2598">
        <f>R434+R435+R436+R437+R438</f>
        <v>20</v>
      </c>
      <c r="G434" s="2597" t="s">
        <v>155</v>
      </c>
      <c r="H434" s="2599">
        <v>24.33</v>
      </c>
      <c r="I434" s="2600">
        <v>24.33</v>
      </c>
      <c r="J434" s="2601">
        <v>0.2034</v>
      </c>
      <c r="K434" s="2602">
        <f>ROUND(I434,2)+(ROUND(I434,2)*J434)</f>
        <v>29.278721999999998</v>
      </c>
      <c r="L434" s="2603">
        <f>ROUND(S434,2)+ROUND(S435,2)+ROUND(S436,2)+ROUND(S437,2)+ROUND(S438,2)</f>
        <v>585.6</v>
      </c>
      <c r="M434" s="2597"/>
      <c r="N434" s="2597" t="s">
        <v>288</v>
      </c>
      <c r="O434" s="2597" t="s">
        <v>289</v>
      </c>
      <c r="P434" s="957" t="s">
        <v>20</v>
      </c>
      <c r="Q434" s="957" t="s">
        <v>29</v>
      </c>
      <c r="R434" s="958">
        <v>4</v>
      </c>
      <c r="S434" s="959">
        <f>ROUND(K434,2)*R434</f>
        <v>117.12</v>
      </c>
    </row>
    <row r="435" spans="1:19" x14ac:dyDescent="0.25">
      <c r="A435" s="2009"/>
      <c r="B435" s="2009"/>
      <c r="C435" s="2009"/>
      <c r="D435" s="2009"/>
      <c r="E435" s="2009"/>
      <c r="F435" s="2009"/>
      <c r="G435" s="2009"/>
      <c r="H435" s="2009"/>
      <c r="I435" s="2009"/>
      <c r="J435" s="2009"/>
      <c r="K435" s="2009"/>
      <c r="L435" s="2009"/>
      <c r="M435" s="2009"/>
      <c r="N435" s="2009"/>
      <c r="O435" s="2009"/>
      <c r="P435" s="957" t="s">
        <v>34</v>
      </c>
      <c r="Q435" s="957" t="s">
        <v>35</v>
      </c>
      <c r="R435" s="960">
        <v>4</v>
      </c>
      <c r="S435" s="961">
        <f>ROUND(K434,2)*R435</f>
        <v>117.12</v>
      </c>
    </row>
    <row r="436" spans="1:19" x14ac:dyDescent="0.25">
      <c r="A436" s="2009"/>
      <c r="B436" s="2009"/>
      <c r="C436" s="2009"/>
      <c r="D436" s="2009"/>
      <c r="E436" s="2009"/>
      <c r="F436" s="2009"/>
      <c r="G436" s="2009"/>
      <c r="H436" s="2009"/>
      <c r="I436" s="2009"/>
      <c r="J436" s="2009"/>
      <c r="K436" s="2009"/>
      <c r="L436" s="2009"/>
      <c r="M436" s="2009"/>
      <c r="N436" s="2009"/>
      <c r="O436" s="2009"/>
      <c r="P436" s="957" t="s">
        <v>36</v>
      </c>
      <c r="Q436" s="957" t="s">
        <v>37</v>
      </c>
      <c r="R436" s="962">
        <v>4</v>
      </c>
      <c r="S436" s="963">
        <f>ROUND(K434,2)*R436</f>
        <v>117.12</v>
      </c>
    </row>
    <row r="437" spans="1:19" x14ac:dyDescent="0.25">
      <c r="A437" s="2009"/>
      <c r="B437" s="2009"/>
      <c r="C437" s="2009"/>
      <c r="D437" s="2009"/>
      <c r="E437" s="2009"/>
      <c r="F437" s="2009"/>
      <c r="G437" s="2009"/>
      <c r="H437" s="2009"/>
      <c r="I437" s="2009"/>
      <c r="J437" s="2009"/>
      <c r="K437" s="2009"/>
      <c r="L437" s="2009"/>
      <c r="M437" s="2009"/>
      <c r="N437" s="2009"/>
      <c r="O437" s="2009"/>
      <c r="P437" s="957" t="s">
        <v>38</v>
      </c>
      <c r="Q437" s="957" t="s">
        <v>39</v>
      </c>
      <c r="R437" s="964">
        <v>4</v>
      </c>
      <c r="S437" s="965">
        <f>ROUND(K434,2)*R437</f>
        <v>117.12</v>
      </c>
    </row>
    <row r="438" spans="1:19" x14ac:dyDescent="0.25">
      <c r="A438" s="2009"/>
      <c r="B438" s="2009"/>
      <c r="C438" s="2009"/>
      <c r="D438" s="2009"/>
      <c r="E438" s="2009"/>
      <c r="F438" s="2009"/>
      <c r="G438" s="2009"/>
      <c r="H438" s="2009"/>
      <c r="I438" s="2009"/>
      <c r="J438" s="2009"/>
      <c r="K438" s="2009"/>
      <c r="L438" s="2009"/>
      <c r="M438" s="2009"/>
      <c r="N438" s="2009"/>
      <c r="O438" s="2009"/>
      <c r="P438" s="957" t="s">
        <v>40</v>
      </c>
      <c r="Q438" s="957" t="s">
        <v>41</v>
      </c>
      <c r="R438" s="966">
        <v>4</v>
      </c>
      <c r="S438" s="967">
        <f>ROUND(K434,2)*R438</f>
        <v>117.12</v>
      </c>
    </row>
    <row r="439" spans="1:19" x14ac:dyDescent="0.25">
      <c r="A439" s="2604" t="s">
        <v>23</v>
      </c>
      <c r="B439" s="2604" t="s">
        <v>302</v>
      </c>
      <c r="C439" s="2604" t="s">
        <v>25</v>
      </c>
      <c r="D439" s="2604" t="s">
        <v>303</v>
      </c>
      <c r="E439" s="2604" t="s">
        <v>304</v>
      </c>
      <c r="F439" s="2605">
        <f>R439+R440+R441+R442+R443</f>
        <v>40</v>
      </c>
      <c r="G439" s="2604" t="s">
        <v>155</v>
      </c>
      <c r="H439" s="2606">
        <v>137.04</v>
      </c>
      <c r="I439" s="2607">
        <v>137.04</v>
      </c>
      <c r="J439" s="2608">
        <v>0.2034</v>
      </c>
      <c r="K439" s="2609">
        <f>ROUND(I439,2)+(ROUND(I439,2)*J439)</f>
        <v>164.91393599999998</v>
      </c>
      <c r="L439" s="2610">
        <f>ROUND(S439,2)+ROUND(S440,2)+ROUND(S441,2)+ROUND(S442,2)+ROUND(S443,2)</f>
        <v>6596.4</v>
      </c>
      <c r="M439" s="2604"/>
      <c r="N439" s="2604" t="s">
        <v>288</v>
      </c>
      <c r="O439" s="2604" t="s">
        <v>289</v>
      </c>
      <c r="P439" s="968" t="s">
        <v>20</v>
      </c>
      <c r="Q439" s="968" t="s">
        <v>29</v>
      </c>
      <c r="R439" s="969">
        <v>8</v>
      </c>
      <c r="S439" s="970">
        <f>ROUND(K439,2)*R439</f>
        <v>1319.28</v>
      </c>
    </row>
    <row r="440" spans="1:19" x14ac:dyDescent="0.25">
      <c r="A440" s="2009"/>
      <c r="B440" s="2009"/>
      <c r="C440" s="2009"/>
      <c r="D440" s="2009"/>
      <c r="E440" s="2009"/>
      <c r="F440" s="2009"/>
      <c r="G440" s="2009"/>
      <c r="H440" s="2009"/>
      <c r="I440" s="2009"/>
      <c r="J440" s="2009"/>
      <c r="K440" s="2009"/>
      <c r="L440" s="2009"/>
      <c r="M440" s="2009"/>
      <c r="N440" s="2009"/>
      <c r="O440" s="2009"/>
      <c r="P440" s="968" t="s">
        <v>34</v>
      </c>
      <c r="Q440" s="968" t="s">
        <v>35</v>
      </c>
      <c r="R440" s="971">
        <v>8</v>
      </c>
      <c r="S440" s="972">
        <f>ROUND(K439,2)*R440</f>
        <v>1319.28</v>
      </c>
    </row>
    <row r="441" spans="1:19" x14ac:dyDescent="0.25">
      <c r="A441" s="2009"/>
      <c r="B441" s="2009"/>
      <c r="C441" s="2009"/>
      <c r="D441" s="2009"/>
      <c r="E441" s="2009"/>
      <c r="F441" s="2009"/>
      <c r="G441" s="2009"/>
      <c r="H441" s="2009"/>
      <c r="I441" s="2009"/>
      <c r="J441" s="2009"/>
      <c r="K441" s="2009"/>
      <c r="L441" s="2009"/>
      <c r="M441" s="2009"/>
      <c r="N441" s="2009"/>
      <c r="O441" s="2009"/>
      <c r="P441" s="968" t="s">
        <v>36</v>
      </c>
      <c r="Q441" s="968" t="s">
        <v>37</v>
      </c>
      <c r="R441" s="973">
        <v>8</v>
      </c>
      <c r="S441" s="974">
        <f>ROUND(K439,2)*R441</f>
        <v>1319.28</v>
      </c>
    </row>
    <row r="442" spans="1:19" x14ac:dyDescent="0.25">
      <c r="A442" s="2009"/>
      <c r="B442" s="2009"/>
      <c r="C442" s="2009"/>
      <c r="D442" s="2009"/>
      <c r="E442" s="2009"/>
      <c r="F442" s="2009"/>
      <c r="G442" s="2009"/>
      <c r="H442" s="2009"/>
      <c r="I442" s="2009"/>
      <c r="J442" s="2009"/>
      <c r="K442" s="2009"/>
      <c r="L442" s="2009"/>
      <c r="M442" s="2009"/>
      <c r="N442" s="2009"/>
      <c r="O442" s="2009"/>
      <c r="P442" s="968" t="s">
        <v>38</v>
      </c>
      <c r="Q442" s="968" t="s">
        <v>39</v>
      </c>
      <c r="R442" s="975">
        <v>8</v>
      </c>
      <c r="S442" s="976">
        <f>ROUND(K439,2)*R442</f>
        <v>1319.28</v>
      </c>
    </row>
    <row r="443" spans="1:19" x14ac:dyDescent="0.25">
      <c r="A443" s="2009"/>
      <c r="B443" s="2009"/>
      <c r="C443" s="2009"/>
      <c r="D443" s="2009"/>
      <c r="E443" s="2009"/>
      <c r="F443" s="2009"/>
      <c r="G443" s="2009"/>
      <c r="H443" s="2009"/>
      <c r="I443" s="2009"/>
      <c r="J443" s="2009"/>
      <c r="K443" s="2009"/>
      <c r="L443" s="2009"/>
      <c r="M443" s="2009"/>
      <c r="N443" s="2009"/>
      <c r="O443" s="2009"/>
      <c r="P443" s="968" t="s">
        <v>40</v>
      </c>
      <c r="Q443" s="968" t="s">
        <v>41</v>
      </c>
      <c r="R443" s="977">
        <v>8</v>
      </c>
      <c r="S443" s="978">
        <f>ROUND(K439,2)*R443</f>
        <v>1319.28</v>
      </c>
    </row>
    <row r="444" spans="1:19" x14ac:dyDescent="0.25">
      <c r="A444" s="2611" t="s">
        <v>23</v>
      </c>
      <c r="B444" s="2611" t="s">
        <v>305</v>
      </c>
      <c r="C444" s="2611" t="s">
        <v>25</v>
      </c>
      <c r="D444" s="2611" t="s">
        <v>306</v>
      </c>
      <c r="E444" s="2611" t="s">
        <v>307</v>
      </c>
      <c r="F444" s="2612">
        <f>R444+R445+R446+R447+R448</f>
        <v>20</v>
      </c>
      <c r="G444" s="2611" t="s">
        <v>155</v>
      </c>
      <c r="H444" s="2613">
        <v>1555.94</v>
      </c>
      <c r="I444" s="2614">
        <v>1555.94</v>
      </c>
      <c r="J444" s="2615">
        <v>0.2034</v>
      </c>
      <c r="K444" s="2616">
        <f>ROUND(I444,2)+(ROUND(I444,2)*J444)</f>
        <v>1872.4181960000001</v>
      </c>
      <c r="L444" s="2617">
        <f>ROUND(S444,2)+ROUND(S445,2)+ROUND(S446,2)+ROUND(S447,2)+ROUND(S448,2)</f>
        <v>37448.400000000001</v>
      </c>
      <c r="M444" s="2611"/>
      <c r="N444" s="2611" t="s">
        <v>288</v>
      </c>
      <c r="O444" s="2611" t="s">
        <v>289</v>
      </c>
      <c r="P444" s="979" t="s">
        <v>20</v>
      </c>
      <c r="Q444" s="979" t="s">
        <v>29</v>
      </c>
      <c r="R444" s="980">
        <v>4</v>
      </c>
      <c r="S444" s="981">
        <f>ROUND(K444,2)*R444</f>
        <v>7489.68</v>
      </c>
    </row>
    <row r="445" spans="1:19" x14ac:dyDescent="0.25">
      <c r="A445" s="2009"/>
      <c r="B445" s="2009"/>
      <c r="C445" s="2009"/>
      <c r="D445" s="2009"/>
      <c r="E445" s="2009"/>
      <c r="F445" s="2009"/>
      <c r="G445" s="2009"/>
      <c r="H445" s="2009"/>
      <c r="I445" s="2009"/>
      <c r="J445" s="2009"/>
      <c r="K445" s="2009"/>
      <c r="L445" s="2009"/>
      <c r="M445" s="2009"/>
      <c r="N445" s="2009"/>
      <c r="O445" s="2009"/>
      <c r="P445" s="979" t="s">
        <v>34</v>
      </c>
      <c r="Q445" s="979" t="s">
        <v>35</v>
      </c>
      <c r="R445" s="982">
        <v>4</v>
      </c>
      <c r="S445" s="983">
        <f>ROUND(K444,2)*R445</f>
        <v>7489.68</v>
      </c>
    </row>
    <row r="446" spans="1:19" x14ac:dyDescent="0.25">
      <c r="A446" s="2009"/>
      <c r="B446" s="2009"/>
      <c r="C446" s="2009"/>
      <c r="D446" s="2009"/>
      <c r="E446" s="2009"/>
      <c r="F446" s="2009"/>
      <c r="G446" s="2009"/>
      <c r="H446" s="2009"/>
      <c r="I446" s="2009"/>
      <c r="J446" s="2009"/>
      <c r="K446" s="2009"/>
      <c r="L446" s="2009"/>
      <c r="M446" s="2009"/>
      <c r="N446" s="2009"/>
      <c r="O446" s="2009"/>
      <c r="P446" s="979" t="s">
        <v>36</v>
      </c>
      <c r="Q446" s="979" t="s">
        <v>37</v>
      </c>
      <c r="R446" s="984">
        <v>4</v>
      </c>
      <c r="S446" s="985">
        <f>ROUND(K444,2)*R446</f>
        <v>7489.68</v>
      </c>
    </row>
    <row r="447" spans="1:19" x14ac:dyDescent="0.25">
      <c r="A447" s="2009"/>
      <c r="B447" s="2009"/>
      <c r="C447" s="2009"/>
      <c r="D447" s="2009"/>
      <c r="E447" s="2009"/>
      <c r="F447" s="2009"/>
      <c r="G447" s="2009"/>
      <c r="H447" s="2009"/>
      <c r="I447" s="2009"/>
      <c r="J447" s="2009"/>
      <c r="K447" s="2009"/>
      <c r="L447" s="2009"/>
      <c r="M447" s="2009"/>
      <c r="N447" s="2009"/>
      <c r="O447" s="2009"/>
      <c r="P447" s="979" t="s">
        <v>38</v>
      </c>
      <c r="Q447" s="979" t="s">
        <v>39</v>
      </c>
      <c r="R447" s="986">
        <v>4</v>
      </c>
      <c r="S447" s="987">
        <f>ROUND(K444,2)*R447</f>
        <v>7489.68</v>
      </c>
    </row>
    <row r="448" spans="1:19" x14ac:dyDescent="0.25">
      <c r="A448" s="2009"/>
      <c r="B448" s="2009"/>
      <c r="C448" s="2009"/>
      <c r="D448" s="2009"/>
      <c r="E448" s="2009"/>
      <c r="F448" s="2009"/>
      <c r="G448" s="2009"/>
      <c r="H448" s="2009"/>
      <c r="I448" s="2009"/>
      <c r="J448" s="2009"/>
      <c r="K448" s="2009"/>
      <c r="L448" s="2009"/>
      <c r="M448" s="2009"/>
      <c r="N448" s="2009"/>
      <c r="O448" s="2009"/>
      <c r="P448" s="979" t="s">
        <v>40</v>
      </c>
      <c r="Q448" s="979" t="s">
        <v>41</v>
      </c>
      <c r="R448" s="988">
        <v>4</v>
      </c>
      <c r="S448" s="989">
        <f>ROUND(K444,2)*R448</f>
        <v>7489.68</v>
      </c>
    </row>
    <row r="449" spans="1:19" x14ac:dyDescent="0.25">
      <c r="A449" s="2618" t="s">
        <v>23</v>
      </c>
      <c r="B449" s="2618" t="s">
        <v>308</v>
      </c>
      <c r="C449" s="2618" t="s">
        <v>67</v>
      </c>
      <c r="D449" s="2618" t="s">
        <v>309</v>
      </c>
      <c r="E449" s="2618" t="s">
        <v>310</v>
      </c>
      <c r="F449" s="2619">
        <f>R449+R450+R451+R452+R453</f>
        <v>20</v>
      </c>
      <c r="G449" s="2618" t="s">
        <v>155</v>
      </c>
      <c r="H449" s="2620">
        <v>221.52</v>
      </c>
      <c r="I449" s="2621">
        <v>221.52</v>
      </c>
      <c r="J449" s="2622">
        <v>0.2034</v>
      </c>
      <c r="K449" s="2623">
        <f>ROUND(I449,2)+(ROUND(I449,2)*J449)</f>
        <v>266.57716800000003</v>
      </c>
      <c r="L449" s="2624">
        <f>ROUND(S449,2)+ROUND(S450,2)+ROUND(S451,2)+ROUND(S452,2)+ROUND(S453,2)</f>
        <v>5331.5999999999995</v>
      </c>
      <c r="M449" s="2618"/>
      <c r="N449" s="2618" t="s">
        <v>288</v>
      </c>
      <c r="O449" s="2618" t="s">
        <v>289</v>
      </c>
      <c r="P449" s="990" t="s">
        <v>20</v>
      </c>
      <c r="Q449" s="990" t="s">
        <v>29</v>
      </c>
      <c r="R449" s="991">
        <v>4</v>
      </c>
      <c r="S449" s="992">
        <f>ROUND(K449,2)*R449</f>
        <v>1066.32</v>
      </c>
    </row>
    <row r="450" spans="1:19" x14ac:dyDescent="0.25">
      <c r="A450" s="2009"/>
      <c r="B450" s="2009"/>
      <c r="C450" s="2009"/>
      <c r="D450" s="2009"/>
      <c r="E450" s="2009"/>
      <c r="F450" s="2009"/>
      <c r="G450" s="2009"/>
      <c r="H450" s="2009"/>
      <c r="I450" s="2009"/>
      <c r="J450" s="2009"/>
      <c r="K450" s="2009"/>
      <c r="L450" s="2009"/>
      <c r="M450" s="2009"/>
      <c r="N450" s="2009"/>
      <c r="O450" s="2009"/>
      <c r="P450" s="990" t="s">
        <v>34</v>
      </c>
      <c r="Q450" s="990" t="s">
        <v>35</v>
      </c>
      <c r="R450" s="993">
        <v>4</v>
      </c>
      <c r="S450" s="994">
        <f>ROUND(K449,2)*R450</f>
        <v>1066.32</v>
      </c>
    </row>
    <row r="451" spans="1:19" x14ac:dyDescent="0.25">
      <c r="A451" s="2009"/>
      <c r="B451" s="2009"/>
      <c r="C451" s="2009"/>
      <c r="D451" s="2009"/>
      <c r="E451" s="2009"/>
      <c r="F451" s="2009"/>
      <c r="G451" s="2009"/>
      <c r="H451" s="2009"/>
      <c r="I451" s="2009"/>
      <c r="J451" s="2009"/>
      <c r="K451" s="2009"/>
      <c r="L451" s="2009"/>
      <c r="M451" s="2009"/>
      <c r="N451" s="2009"/>
      <c r="O451" s="2009"/>
      <c r="P451" s="990" t="s">
        <v>36</v>
      </c>
      <c r="Q451" s="990" t="s">
        <v>37</v>
      </c>
      <c r="R451" s="995">
        <v>4</v>
      </c>
      <c r="S451" s="996">
        <f>ROUND(K449,2)*R451</f>
        <v>1066.32</v>
      </c>
    </row>
    <row r="452" spans="1:19" x14ac:dyDescent="0.25">
      <c r="A452" s="2009"/>
      <c r="B452" s="2009"/>
      <c r="C452" s="2009"/>
      <c r="D452" s="2009"/>
      <c r="E452" s="2009"/>
      <c r="F452" s="2009"/>
      <c r="G452" s="2009"/>
      <c r="H452" s="2009"/>
      <c r="I452" s="2009"/>
      <c r="J452" s="2009"/>
      <c r="K452" s="2009"/>
      <c r="L452" s="2009"/>
      <c r="M452" s="2009"/>
      <c r="N452" s="2009"/>
      <c r="O452" s="2009"/>
      <c r="P452" s="990" t="s">
        <v>38</v>
      </c>
      <c r="Q452" s="990" t="s">
        <v>39</v>
      </c>
      <c r="R452" s="997">
        <v>4</v>
      </c>
      <c r="S452" s="998">
        <f>ROUND(K449,2)*R452</f>
        <v>1066.32</v>
      </c>
    </row>
    <row r="453" spans="1:19" x14ac:dyDescent="0.25">
      <c r="A453" s="2009"/>
      <c r="B453" s="2009"/>
      <c r="C453" s="2009"/>
      <c r="D453" s="2009"/>
      <c r="E453" s="2009"/>
      <c r="F453" s="2009"/>
      <c r="G453" s="2009"/>
      <c r="H453" s="2009"/>
      <c r="I453" s="2009"/>
      <c r="J453" s="2009"/>
      <c r="K453" s="2009"/>
      <c r="L453" s="2009"/>
      <c r="M453" s="2009"/>
      <c r="N453" s="2009"/>
      <c r="O453" s="2009"/>
      <c r="P453" s="990" t="s">
        <v>40</v>
      </c>
      <c r="Q453" s="990" t="s">
        <v>41</v>
      </c>
      <c r="R453" s="999">
        <v>4</v>
      </c>
      <c r="S453" s="1000">
        <f>ROUND(K449,2)*R453</f>
        <v>1066.32</v>
      </c>
    </row>
    <row r="454" spans="1:19" x14ac:dyDescent="0.25">
      <c r="A454" s="2625" t="s">
        <v>23</v>
      </c>
      <c r="B454" s="2625" t="s">
        <v>311</v>
      </c>
      <c r="C454" s="2625" t="s">
        <v>25</v>
      </c>
      <c r="D454" s="2625" t="s">
        <v>312</v>
      </c>
      <c r="E454" s="2625" t="s">
        <v>313</v>
      </c>
      <c r="F454" s="2626">
        <f>R454+R455+R456+R457+R458</f>
        <v>140</v>
      </c>
      <c r="G454" s="2625" t="s">
        <v>155</v>
      </c>
      <c r="H454" s="2627">
        <v>28.82</v>
      </c>
      <c r="I454" s="2628">
        <v>28.82</v>
      </c>
      <c r="J454" s="2629">
        <v>0.2034</v>
      </c>
      <c r="K454" s="2630">
        <f>ROUND(I454,2)+(ROUND(I454,2)*J454)</f>
        <v>34.681988000000004</v>
      </c>
      <c r="L454" s="2631">
        <f>ROUND(S454,2)+ROUND(S455,2)+ROUND(S456,2)+ROUND(S457,2)+ROUND(S458,2)</f>
        <v>4855.2</v>
      </c>
      <c r="M454" s="2625"/>
      <c r="N454" s="2625" t="s">
        <v>288</v>
      </c>
      <c r="O454" s="2625" t="s">
        <v>289</v>
      </c>
      <c r="P454" s="1001" t="s">
        <v>20</v>
      </c>
      <c r="Q454" s="1001" t="s">
        <v>29</v>
      </c>
      <c r="R454" s="1002">
        <v>28</v>
      </c>
      <c r="S454" s="1003">
        <f>ROUND(K454,2)*R454</f>
        <v>971.04</v>
      </c>
    </row>
    <row r="455" spans="1:19" x14ac:dyDescent="0.25">
      <c r="A455" s="2009"/>
      <c r="B455" s="2009"/>
      <c r="C455" s="2009"/>
      <c r="D455" s="2009"/>
      <c r="E455" s="2009"/>
      <c r="F455" s="2009"/>
      <c r="G455" s="2009"/>
      <c r="H455" s="2009"/>
      <c r="I455" s="2009"/>
      <c r="J455" s="2009"/>
      <c r="K455" s="2009"/>
      <c r="L455" s="2009"/>
      <c r="M455" s="2009"/>
      <c r="N455" s="2009"/>
      <c r="O455" s="2009"/>
      <c r="P455" s="1001" t="s">
        <v>34</v>
      </c>
      <c r="Q455" s="1001" t="s">
        <v>35</v>
      </c>
      <c r="R455" s="1004">
        <v>28</v>
      </c>
      <c r="S455" s="1005">
        <f>ROUND(K454,2)*R455</f>
        <v>971.04</v>
      </c>
    </row>
    <row r="456" spans="1:19" x14ac:dyDescent="0.25">
      <c r="A456" s="2009"/>
      <c r="B456" s="2009"/>
      <c r="C456" s="2009"/>
      <c r="D456" s="2009"/>
      <c r="E456" s="2009"/>
      <c r="F456" s="2009"/>
      <c r="G456" s="2009"/>
      <c r="H456" s="2009"/>
      <c r="I456" s="2009"/>
      <c r="J456" s="2009"/>
      <c r="K456" s="2009"/>
      <c r="L456" s="2009"/>
      <c r="M456" s="2009"/>
      <c r="N456" s="2009"/>
      <c r="O456" s="2009"/>
      <c r="P456" s="1001" t="s">
        <v>36</v>
      </c>
      <c r="Q456" s="1001" t="s">
        <v>37</v>
      </c>
      <c r="R456" s="1006">
        <v>28</v>
      </c>
      <c r="S456" s="1007">
        <f>ROUND(K454,2)*R456</f>
        <v>971.04</v>
      </c>
    </row>
    <row r="457" spans="1:19" x14ac:dyDescent="0.25">
      <c r="A457" s="2009"/>
      <c r="B457" s="2009"/>
      <c r="C457" s="2009"/>
      <c r="D457" s="2009"/>
      <c r="E457" s="2009"/>
      <c r="F457" s="2009"/>
      <c r="G457" s="2009"/>
      <c r="H457" s="2009"/>
      <c r="I457" s="2009"/>
      <c r="J457" s="2009"/>
      <c r="K457" s="2009"/>
      <c r="L457" s="2009"/>
      <c r="M457" s="2009"/>
      <c r="N457" s="2009"/>
      <c r="O457" s="2009"/>
      <c r="P457" s="1001" t="s">
        <v>38</v>
      </c>
      <c r="Q457" s="1001" t="s">
        <v>39</v>
      </c>
      <c r="R457" s="1008">
        <v>28</v>
      </c>
      <c r="S457" s="1009">
        <f>ROUND(K454,2)*R457</f>
        <v>971.04</v>
      </c>
    </row>
    <row r="458" spans="1:19" x14ac:dyDescent="0.25">
      <c r="A458" s="2009"/>
      <c r="B458" s="2009"/>
      <c r="C458" s="2009"/>
      <c r="D458" s="2009"/>
      <c r="E458" s="2009"/>
      <c r="F458" s="2009"/>
      <c r="G458" s="2009"/>
      <c r="H458" s="2009"/>
      <c r="I458" s="2009"/>
      <c r="J458" s="2009"/>
      <c r="K458" s="2009"/>
      <c r="L458" s="2009"/>
      <c r="M458" s="2009"/>
      <c r="N458" s="2009"/>
      <c r="O458" s="2009"/>
      <c r="P458" s="1001" t="s">
        <v>40</v>
      </c>
      <c r="Q458" s="1001" t="s">
        <v>41</v>
      </c>
      <c r="R458" s="1010">
        <v>28</v>
      </c>
      <c r="S458" s="1011">
        <f>ROUND(K454,2)*R458</f>
        <v>971.04</v>
      </c>
    </row>
    <row r="459" spans="1:19" x14ac:dyDescent="0.25">
      <c r="A459" s="2632" t="s">
        <v>23</v>
      </c>
      <c r="B459" s="2632" t="s">
        <v>314</v>
      </c>
      <c r="C459" s="2632" t="s">
        <v>25</v>
      </c>
      <c r="D459" s="2632" t="s">
        <v>315</v>
      </c>
      <c r="E459" s="2632" t="s">
        <v>316</v>
      </c>
      <c r="F459" s="2633">
        <f>R459+R460+R461+R462+R463</f>
        <v>100</v>
      </c>
      <c r="G459" s="2632" t="s">
        <v>155</v>
      </c>
      <c r="H459" s="2634">
        <v>33.39</v>
      </c>
      <c r="I459" s="2635">
        <v>33.39</v>
      </c>
      <c r="J459" s="2636">
        <v>0.2034</v>
      </c>
      <c r="K459" s="2637">
        <f>ROUND(I459,2)+(ROUND(I459,2)*J459)</f>
        <v>40.181525999999998</v>
      </c>
      <c r="L459" s="2638">
        <f>ROUND(S459,2)+ROUND(S460,2)+ROUND(S461,2)+ROUND(S462,2)+ROUND(S463,2)</f>
        <v>4018</v>
      </c>
      <c r="M459" s="2632"/>
      <c r="N459" s="2632" t="s">
        <v>288</v>
      </c>
      <c r="O459" s="2632" t="s">
        <v>289</v>
      </c>
      <c r="P459" s="1012" t="s">
        <v>20</v>
      </c>
      <c r="Q459" s="1012" t="s">
        <v>29</v>
      </c>
      <c r="R459" s="1013">
        <v>20</v>
      </c>
      <c r="S459" s="1014">
        <f>ROUND(K459,2)*R459</f>
        <v>803.6</v>
      </c>
    </row>
    <row r="460" spans="1:19" x14ac:dyDescent="0.25">
      <c r="A460" s="2009"/>
      <c r="B460" s="2009"/>
      <c r="C460" s="2009"/>
      <c r="D460" s="2009"/>
      <c r="E460" s="2009"/>
      <c r="F460" s="2009"/>
      <c r="G460" s="2009"/>
      <c r="H460" s="2009"/>
      <c r="I460" s="2009"/>
      <c r="J460" s="2009"/>
      <c r="K460" s="2009"/>
      <c r="L460" s="2009"/>
      <c r="M460" s="2009"/>
      <c r="N460" s="2009"/>
      <c r="O460" s="2009"/>
      <c r="P460" s="1012" t="s">
        <v>34</v>
      </c>
      <c r="Q460" s="1012" t="s">
        <v>35</v>
      </c>
      <c r="R460" s="1015">
        <v>20</v>
      </c>
      <c r="S460" s="1016">
        <f>ROUND(K459,2)*R460</f>
        <v>803.6</v>
      </c>
    </row>
    <row r="461" spans="1:19" x14ac:dyDescent="0.25">
      <c r="A461" s="2009"/>
      <c r="B461" s="2009"/>
      <c r="C461" s="2009"/>
      <c r="D461" s="2009"/>
      <c r="E461" s="2009"/>
      <c r="F461" s="2009"/>
      <c r="G461" s="2009"/>
      <c r="H461" s="2009"/>
      <c r="I461" s="2009"/>
      <c r="J461" s="2009"/>
      <c r="K461" s="2009"/>
      <c r="L461" s="2009"/>
      <c r="M461" s="2009"/>
      <c r="N461" s="2009"/>
      <c r="O461" s="2009"/>
      <c r="P461" s="1012" t="s">
        <v>36</v>
      </c>
      <c r="Q461" s="1012" t="s">
        <v>37</v>
      </c>
      <c r="R461" s="1017">
        <v>20</v>
      </c>
      <c r="S461" s="1018">
        <f>ROUND(K459,2)*R461</f>
        <v>803.6</v>
      </c>
    </row>
    <row r="462" spans="1:19" x14ac:dyDescent="0.25">
      <c r="A462" s="2009"/>
      <c r="B462" s="2009"/>
      <c r="C462" s="2009"/>
      <c r="D462" s="2009"/>
      <c r="E462" s="2009"/>
      <c r="F462" s="2009"/>
      <c r="G462" s="2009"/>
      <c r="H462" s="2009"/>
      <c r="I462" s="2009"/>
      <c r="J462" s="2009"/>
      <c r="K462" s="2009"/>
      <c r="L462" s="2009"/>
      <c r="M462" s="2009"/>
      <c r="N462" s="2009"/>
      <c r="O462" s="2009"/>
      <c r="P462" s="1012" t="s">
        <v>38</v>
      </c>
      <c r="Q462" s="1012" t="s">
        <v>39</v>
      </c>
      <c r="R462" s="1019">
        <v>20</v>
      </c>
      <c r="S462" s="1020">
        <f>ROUND(K459,2)*R462</f>
        <v>803.6</v>
      </c>
    </row>
    <row r="463" spans="1:19" x14ac:dyDescent="0.25">
      <c r="A463" s="2009"/>
      <c r="B463" s="2009"/>
      <c r="C463" s="2009"/>
      <c r="D463" s="2009"/>
      <c r="E463" s="2009"/>
      <c r="F463" s="2009"/>
      <c r="G463" s="2009"/>
      <c r="H463" s="2009"/>
      <c r="I463" s="2009"/>
      <c r="J463" s="2009"/>
      <c r="K463" s="2009"/>
      <c r="L463" s="2009"/>
      <c r="M463" s="2009"/>
      <c r="N463" s="2009"/>
      <c r="O463" s="2009"/>
      <c r="P463" s="1012" t="s">
        <v>40</v>
      </c>
      <c r="Q463" s="1012" t="s">
        <v>41</v>
      </c>
      <c r="R463" s="1021">
        <v>20</v>
      </c>
      <c r="S463" s="1022">
        <f>ROUND(K459,2)*R463</f>
        <v>803.6</v>
      </c>
    </row>
    <row r="464" spans="1:19" x14ac:dyDescent="0.25">
      <c r="A464" s="2639" t="s">
        <v>23</v>
      </c>
      <c r="B464" s="2639" t="s">
        <v>317</v>
      </c>
      <c r="C464" s="2639" t="s">
        <v>25</v>
      </c>
      <c r="D464" s="2639" t="s">
        <v>318</v>
      </c>
      <c r="E464" s="2639" t="s">
        <v>319</v>
      </c>
      <c r="F464" s="2640">
        <f>R464+R465+R466+R467+R468</f>
        <v>20</v>
      </c>
      <c r="G464" s="2639" t="s">
        <v>155</v>
      </c>
      <c r="H464" s="2641">
        <v>51.01</v>
      </c>
      <c r="I464" s="2642">
        <v>51.01</v>
      </c>
      <c r="J464" s="2643">
        <v>0.2034</v>
      </c>
      <c r="K464" s="2644">
        <f>ROUND(I464,2)+(ROUND(I464,2)*J464)</f>
        <v>61.385433999999997</v>
      </c>
      <c r="L464" s="2645">
        <f>ROUND(S464,2)+ROUND(S465,2)+ROUND(S466,2)+ROUND(S467,2)+ROUND(S468,2)</f>
        <v>1227.8</v>
      </c>
      <c r="M464" s="2639"/>
      <c r="N464" s="2639" t="s">
        <v>288</v>
      </c>
      <c r="O464" s="2639" t="s">
        <v>289</v>
      </c>
      <c r="P464" s="1023" t="s">
        <v>20</v>
      </c>
      <c r="Q464" s="1023" t="s">
        <v>29</v>
      </c>
      <c r="R464" s="1024">
        <v>4</v>
      </c>
      <c r="S464" s="1025">
        <f>ROUND(K464,2)*R464</f>
        <v>245.56</v>
      </c>
    </row>
    <row r="465" spans="1:19" x14ac:dyDescent="0.25">
      <c r="A465" s="2009"/>
      <c r="B465" s="2009"/>
      <c r="C465" s="2009"/>
      <c r="D465" s="2009"/>
      <c r="E465" s="2009"/>
      <c r="F465" s="2009"/>
      <c r="G465" s="2009"/>
      <c r="H465" s="2009"/>
      <c r="I465" s="2009"/>
      <c r="J465" s="2009"/>
      <c r="K465" s="2009"/>
      <c r="L465" s="2009"/>
      <c r="M465" s="2009"/>
      <c r="N465" s="2009"/>
      <c r="O465" s="2009"/>
      <c r="P465" s="1023" t="s">
        <v>34</v>
      </c>
      <c r="Q465" s="1023" t="s">
        <v>35</v>
      </c>
      <c r="R465" s="1026">
        <v>4</v>
      </c>
      <c r="S465" s="1027">
        <f>ROUND(K464,2)*R465</f>
        <v>245.56</v>
      </c>
    </row>
    <row r="466" spans="1:19" x14ac:dyDescent="0.25">
      <c r="A466" s="2009"/>
      <c r="B466" s="2009"/>
      <c r="C466" s="2009"/>
      <c r="D466" s="2009"/>
      <c r="E466" s="2009"/>
      <c r="F466" s="2009"/>
      <c r="G466" s="2009"/>
      <c r="H466" s="2009"/>
      <c r="I466" s="2009"/>
      <c r="J466" s="2009"/>
      <c r="K466" s="2009"/>
      <c r="L466" s="2009"/>
      <c r="M466" s="2009"/>
      <c r="N466" s="2009"/>
      <c r="O466" s="2009"/>
      <c r="P466" s="1023" t="s">
        <v>36</v>
      </c>
      <c r="Q466" s="1023" t="s">
        <v>37</v>
      </c>
      <c r="R466" s="1028">
        <v>4</v>
      </c>
      <c r="S466" s="1029">
        <f>ROUND(K464,2)*R466</f>
        <v>245.56</v>
      </c>
    </row>
    <row r="467" spans="1:19" x14ac:dyDescent="0.25">
      <c r="A467" s="2009"/>
      <c r="B467" s="2009"/>
      <c r="C467" s="2009"/>
      <c r="D467" s="2009"/>
      <c r="E467" s="2009"/>
      <c r="F467" s="2009"/>
      <c r="G467" s="2009"/>
      <c r="H467" s="2009"/>
      <c r="I467" s="2009"/>
      <c r="J467" s="2009"/>
      <c r="K467" s="2009"/>
      <c r="L467" s="2009"/>
      <c r="M467" s="2009"/>
      <c r="N467" s="2009"/>
      <c r="O467" s="2009"/>
      <c r="P467" s="1023" t="s">
        <v>38</v>
      </c>
      <c r="Q467" s="1023" t="s">
        <v>39</v>
      </c>
      <c r="R467" s="1030">
        <v>4</v>
      </c>
      <c r="S467" s="1031">
        <f>ROUND(K464,2)*R467</f>
        <v>245.56</v>
      </c>
    </row>
    <row r="468" spans="1:19" x14ac:dyDescent="0.25">
      <c r="A468" s="2009"/>
      <c r="B468" s="2009"/>
      <c r="C468" s="2009"/>
      <c r="D468" s="2009"/>
      <c r="E468" s="2009"/>
      <c r="F468" s="2009"/>
      <c r="G468" s="2009"/>
      <c r="H468" s="2009"/>
      <c r="I468" s="2009"/>
      <c r="J468" s="2009"/>
      <c r="K468" s="2009"/>
      <c r="L468" s="2009"/>
      <c r="M468" s="2009"/>
      <c r="N468" s="2009"/>
      <c r="O468" s="2009"/>
      <c r="P468" s="1023" t="s">
        <v>40</v>
      </c>
      <c r="Q468" s="1023" t="s">
        <v>41</v>
      </c>
      <c r="R468" s="1032">
        <v>4</v>
      </c>
      <c r="S468" s="1033">
        <f>ROUND(K464,2)*R468</f>
        <v>245.56</v>
      </c>
    </row>
    <row r="469" spans="1:19" x14ac:dyDescent="0.25">
      <c r="A469" s="2646" t="s">
        <v>23</v>
      </c>
      <c r="B469" s="2646" t="s">
        <v>320</v>
      </c>
      <c r="C469" s="2646" t="s">
        <v>25</v>
      </c>
      <c r="D469" s="2646" t="s">
        <v>321</v>
      </c>
      <c r="E469" s="2646" t="s">
        <v>322</v>
      </c>
      <c r="F469" s="2647">
        <f>R469+R470+R471+R472+R473</f>
        <v>200</v>
      </c>
      <c r="G469" s="2646" t="s">
        <v>155</v>
      </c>
      <c r="H469" s="2648">
        <v>35.090000000000003</v>
      </c>
      <c r="I469" s="2649">
        <v>35.090000000000003</v>
      </c>
      <c r="J469" s="2650">
        <v>0.2034</v>
      </c>
      <c r="K469" s="2651">
        <f>ROUND(I469,2)+(ROUND(I469,2)*J469)</f>
        <v>42.227306000000006</v>
      </c>
      <c r="L469" s="2652">
        <f>ROUND(S469,2)+ROUND(S470,2)+ROUND(S471,2)+ROUND(S472,2)+ROUND(S473,2)</f>
        <v>8446</v>
      </c>
      <c r="M469" s="2646"/>
      <c r="N469" s="2646" t="s">
        <v>288</v>
      </c>
      <c r="O469" s="2646" t="s">
        <v>289</v>
      </c>
      <c r="P469" s="1034" t="s">
        <v>20</v>
      </c>
      <c r="Q469" s="1034" t="s">
        <v>29</v>
      </c>
      <c r="R469" s="1035">
        <v>40</v>
      </c>
      <c r="S469" s="1036">
        <f>ROUND(K469,2)*R469</f>
        <v>1689.1999999999998</v>
      </c>
    </row>
    <row r="470" spans="1:19" x14ac:dyDescent="0.25">
      <c r="A470" s="2009"/>
      <c r="B470" s="2009"/>
      <c r="C470" s="2009"/>
      <c r="D470" s="2009"/>
      <c r="E470" s="2009"/>
      <c r="F470" s="2009"/>
      <c r="G470" s="2009"/>
      <c r="H470" s="2009"/>
      <c r="I470" s="2009"/>
      <c r="J470" s="2009"/>
      <c r="K470" s="2009"/>
      <c r="L470" s="2009"/>
      <c r="M470" s="2009"/>
      <c r="N470" s="2009"/>
      <c r="O470" s="2009"/>
      <c r="P470" s="1034" t="s">
        <v>34</v>
      </c>
      <c r="Q470" s="1034" t="s">
        <v>35</v>
      </c>
      <c r="R470" s="1037">
        <v>40</v>
      </c>
      <c r="S470" s="1038">
        <f>ROUND(K469,2)*R470</f>
        <v>1689.1999999999998</v>
      </c>
    </row>
    <row r="471" spans="1:19" x14ac:dyDescent="0.25">
      <c r="A471" s="2009"/>
      <c r="B471" s="2009"/>
      <c r="C471" s="2009"/>
      <c r="D471" s="2009"/>
      <c r="E471" s="2009"/>
      <c r="F471" s="2009"/>
      <c r="G471" s="2009"/>
      <c r="H471" s="2009"/>
      <c r="I471" s="2009"/>
      <c r="J471" s="2009"/>
      <c r="K471" s="2009"/>
      <c r="L471" s="2009"/>
      <c r="M471" s="2009"/>
      <c r="N471" s="2009"/>
      <c r="O471" s="2009"/>
      <c r="P471" s="1034" t="s">
        <v>36</v>
      </c>
      <c r="Q471" s="1034" t="s">
        <v>37</v>
      </c>
      <c r="R471" s="1039">
        <v>40</v>
      </c>
      <c r="S471" s="1040">
        <f>ROUND(K469,2)*R471</f>
        <v>1689.1999999999998</v>
      </c>
    </row>
    <row r="472" spans="1:19" x14ac:dyDescent="0.25">
      <c r="A472" s="2009"/>
      <c r="B472" s="2009"/>
      <c r="C472" s="2009"/>
      <c r="D472" s="2009"/>
      <c r="E472" s="2009"/>
      <c r="F472" s="2009"/>
      <c r="G472" s="2009"/>
      <c r="H472" s="2009"/>
      <c r="I472" s="2009"/>
      <c r="J472" s="2009"/>
      <c r="K472" s="2009"/>
      <c r="L472" s="2009"/>
      <c r="M472" s="2009"/>
      <c r="N472" s="2009"/>
      <c r="O472" s="2009"/>
      <c r="P472" s="1034" t="s">
        <v>38</v>
      </c>
      <c r="Q472" s="1034" t="s">
        <v>39</v>
      </c>
      <c r="R472" s="1041">
        <v>40</v>
      </c>
      <c r="S472" s="1042">
        <f>ROUND(K469,2)*R472</f>
        <v>1689.1999999999998</v>
      </c>
    </row>
    <row r="473" spans="1:19" x14ac:dyDescent="0.25">
      <c r="A473" s="2009"/>
      <c r="B473" s="2009"/>
      <c r="C473" s="2009"/>
      <c r="D473" s="2009"/>
      <c r="E473" s="2009"/>
      <c r="F473" s="2009"/>
      <c r="G473" s="2009"/>
      <c r="H473" s="2009"/>
      <c r="I473" s="2009"/>
      <c r="J473" s="2009"/>
      <c r="K473" s="2009"/>
      <c r="L473" s="2009"/>
      <c r="M473" s="2009"/>
      <c r="N473" s="2009"/>
      <c r="O473" s="2009"/>
      <c r="P473" s="1034" t="s">
        <v>40</v>
      </c>
      <c r="Q473" s="1034" t="s">
        <v>41</v>
      </c>
      <c r="R473" s="1043">
        <v>40</v>
      </c>
      <c r="S473" s="1044">
        <f>ROUND(K469,2)*R473</f>
        <v>1689.1999999999998</v>
      </c>
    </row>
    <row r="474" spans="1:19" x14ac:dyDescent="0.25">
      <c r="A474" s="2653" t="s">
        <v>23</v>
      </c>
      <c r="B474" s="2653" t="s">
        <v>323</v>
      </c>
      <c r="C474" s="2653" t="s">
        <v>25</v>
      </c>
      <c r="D474" s="2653" t="s">
        <v>324</v>
      </c>
      <c r="E474" s="2653" t="s">
        <v>325</v>
      </c>
      <c r="F474" s="2654">
        <f>R474+R475+R476+R477+R478</f>
        <v>120</v>
      </c>
      <c r="G474" s="2653" t="s">
        <v>155</v>
      </c>
      <c r="H474" s="2655">
        <v>39.21</v>
      </c>
      <c r="I474" s="2656">
        <v>39.21</v>
      </c>
      <c r="J474" s="2657">
        <v>0.2034</v>
      </c>
      <c r="K474" s="2658">
        <f>ROUND(I474,2)+(ROUND(I474,2)*J474)</f>
        <v>47.185313999999998</v>
      </c>
      <c r="L474" s="2659">
        <f>ROUND(S474,2)+ROUND(S475,2)+ROUND(S476,2)+ROUND(S477,2)+ROUND(S478,2)</f>
        <v>5662.7999999999993</v>
      </c>
      <c r="M474" s="2653"/>
      <c r="N474" s="2653" t="s">
        <v>288</v>
      </c>
      <c r="O474" s="2653" t="s">
        <v>289</v>
      </c>
      <c r="P474" s="1045" t="s">
        <v>20</v>
      </c>
      <c r="Q474" s="1045" t="s">
        <v>29</v>
      </c>
      <c r="R474" s="1046">
        <v>24</v>
      </c>
      <c r="S474" s="1047">
        <f>ROUND(K474,2)*R474</f>
        <v>1132.56</v>
      </c>
    </row>
    <row r="475" spans="1:19" x14ac:dyDescent="0.25">
      <c r="A475" s="2009"/>
      <c r="B475" s="2009"/>
      <c r="C475" s="2009"/>
      <c r="D475" s="2009"/>
      <c r="E475" s="2009"/>
      <c r="F475" s="2009"/>
      <c r="G475" s="2009"/>
      <c r="H475" s="2009"/>
      <c r="I475" s="2009"/>
      <c r="J475" s="2009"/>
      <c r="K475" s="2009"/>
      <c r="L475" s="2009"/>
      <c r="M475" s="2009"/>
      <c r="N475" s="2009"/>
      <c r="O475" s="2009"/>
      <c r="P475" s="1045" t="s">
        <v>34</v>
      </c>
      <c r="Q475" s="1045" t="s">
        <v>35</v>
      </c>
      <c r="R475" s="1048">
        <v>24</v>
      </c>
      <c r="S475" s="1049">
        <f>ROUND(K474,2)*R475</f>
        <v>1132.56</v>
      </c>
    </row>
    <row r="476" spans="1:19" x14ac:dyDescent="0.25">
      <c r="A476" s="2009"/>
      <c r="B476" s="2009"/>
      <c r="C476" s="2009"/>
      <c r="D476" s="2009"/>
      <c r="E476" s="2009"/>
      <c r="F476" s="2009"/>
      <c r="G476" s="2009"/>
      <c r="H476" s="2009"/>
      <c r="I476" s="2009"/>
      <c r="J476" s="2009"/>
      <c r="K476" s="2009"/>
      <c r="L476" s="2009"/>
      <c r="M476" s="2009"/>
      <c r="N476" s="2009"/>
      <c r="O476" s="2009"/>
      <c r="P476" s="1045" t="s">
        <v>36</v>
      </c>
      <c r="Q476" s="1045" t="s">
        <v>37</v>
      </c>
      <c r="R476" s="1050">
        <v>24</v>
      </c>
      <c r="S476" s="1051">
        <f>ROUND(K474,2)*R476</f>
        <v>1132.56</v>
      </c>
    </row>
    <row r="477" spans="1:19" x14ac:dyDescent="0.25">
      <c r="A477" s="2009"/>
      <c r="B477" s="2009"/>
      <c r="C477" s="2009"/>
      <c r="D477" s="2009"/>
      <c r="E477" s="2009"/>
      <c r="F477" s="2009"/>
      <c r="G477" s="2009"/>
      <c r="H477" s="2009"/>
      <c r="I477" s="2009"/>
      <c r="J477" s="2009"/>
      <c r="K477" s="2009"/>
      <c r="L477" s="2009"/>
      <c r="M477" s="2009"/>
      <c r="N477" s="2009"/>
      <c r="O477" s="2009"/>
      <c r="P477" s="1045" t="s">
        <v>38</v>
      </c>
      <c r="Q477" s="1045" t="s">
        <v>39</v>
      </c>
      <c r="R477" s="1052">
        <v>24</v>
      </c>
      <c r="S477" s="1053">
        <f>ROUND(K474,2)*R477</f>
        <v>1132.56</v>
      </c>
    </row>
    <row r="478" spans="1:19" x14ac:dyDescent="0.25">
      <c r="A478" s="2009"/>
      <c r="B478" s="2009"/>
      <c r="C478" s="2009"/>
      <c r="D478" s="2009"/>
      <c r="E478" s="2009"/>
      <c r="F478" s="2009"/>
      <c r="G478" s="2009"/>
      <c r="H478" s="2009"/>
      <c r="I478" s="2009"/>
      <c r="J478" s="2009"/>
      <c r="K478" s="2009"/>
      <c r="L478" s="2009"/>
      <c r="M478" s="2009"/>
      <c r="N478" s="2009"/>
      <c r="O478" s="2009"/>
      <c r="P478" s="1045" t="s">
        <v>40</v>
      </c>
      <c r="Q478" s="1045" t="s">
        <v>41</v>
      </c>
      <c r="R478" s="1054">
        <v>24</v>
      </c>
      <c r="S478" s="1055">
        <f>ROUND(K474,2)*R478</f>
        <v>1132.56</v>
      </c>
    </row>
    <row r="479" spans="1:19" x14ac:dyDescent="0.25">
      <c r="A479" s="2660" t="s">
        <v>23</v>
      </c>
      <c r="B479" s="2660" t="s">
        <v>326</v>
      </c>
      <c r="C479" s="2660" t="s">
        <v>25</v>
      </c>
      <c r="D479" s="2660" t="s">
        <v>327</v>
      </c>
      <c r="E479" s="2660" t="s">
        <v>328</v>
      </c>
      <c r="F479" s="2661">
        <f>R479+R480+R481+R482+R483</f>
        <v>20</v>
      </c>
      <c r="G479" s="2660" t="s">
        <v>155</v>
      </c>
      <c r="H479" s="2662">
        <v>52.51</v>
      </c>
      <c r="I479" s="2663">
        <v>52.51</v>
      </c>
      <c r="J479" s="2664">
        <v>0.2034</v>
      </c>
      <c r="K479" s="2665">
        <f>ROUND(I479,2)+(ROUND(I479,2)*J479)</f>
        <v>63.190534</v>
      </c>
      <c r="L479" s="2666">
        <f>ROUND(S479,2)+ROUND(S480,2)+ROUND(S481,2)+ROUND(S482,2)+ROUND(S483,2)</f>
        <v>1263.8</v>
      </c>
      <c r="M479" s="2660"/>
      <c r="N479" s="2660" t="s">
        <v>288</v>
      </c>
      <c r="O479" s="2660" t="s">
        <v>289</v>
      </c>
      <c r="P479" s="1056" t="s">
        <v>20</v>
      </c>
      <c r="Q479" s="1056" t="s">
        <v>29</v>
      </c>
      <c r="R479" s="1057">
        <v>4</v>
      </c>
      <c r="S479" s="1058">
        <f>ROUND(K479,2)*R479</f>
        <v>252.76</v>
      </c>
    </row>
    <row r="480" spans="1:19" x14ac:dyDescent="0.25">
      <c r="A480" s="2009"/>
      <c r="B480" s="2009"/>
      <c r="C480" s="2009"/>
      <c r="D480" s="2009"/>
      <c r="E480" s="2009"/>
      <c r="F480" s="2009"/>
      <c r="G480" s="2009"/>
      <c r="H480" s="2009"/>
      <c r="I480" s="2009"/>
      <c r="J480" s="2009"/>
      <c r="K480" s="2009"/>
      <c r="L480" s="2009"/>
      <c r="M480" s="2009"/>
      <c r="N480" s="2009"/>
      <c r="O480" s="2009"/>
      <c r="P480" s="1056" t="s">
        <v>34</v>
      </c>
      <c r="Q480" s="1056" t="s">
        <v>35</v>
      </c>
      <c r="R480" s="1059">
        <v>4</v>
      </c>
      <c r="S480" s="1060">
        <f>ROUND(K479,2)*R480</f>
        <v>252.76</v>
      </c>
    </row>
    <row r="481" spans="1:19" x14ac:dyDescent="0.25">
      <c r="A481" s="2009"/>
      <c r="B481" s="2009"/>
      <c r="C481" s="2009"/>
      <c r="D481" s="2009"/>
      <c r="E481" s="2009"/>
      <c r="F481" s="2009"/>
      <c r="G481" s="2009"/>
      <c r="H481" s="2009"/>
      <c r="I481" s="2009"/>
      <c r="J481" s="2009"/>
      <c r="K481" s="2009"/>
      <c r="L481" s="2009"/>
      <c r="M481" s="2009"/>
      <c r="N481" s="2009"/>
      <c r="O481" s="2009"/>
      <c r="P481" s="1056" t="s">
        <v>36</v>
      </c>
      <c r="Q481" s="1056" t="s">
        <v>37</v>
      </c>
      <c r="R481" s="1061">
        <v>4</v>
      </c>
      <c r="S481" s="1062">
        <f>ROUND(K479,2)*R481</f>
        <v>252.76</v>
      </c>
    </row>
    <row r="482" spans="1:19" x14ac:dyDescent="0.25">
      <c r="A482" s="2009"/>
      <c r="B482" s="2009"/>
      <c r="C482" s="2009"/>
      <c r="D482" s="2009"/>
      <c r="E482" s="2009"/>
      <c r="F482" s="2009"/>
      <c r="G482" s="2009"/>
      <c r="H482" s="2009"/>
      <c r="I482" s="2009"/>
      <c r="J482" s="2009"/>
      <c r="K482" s="2009"/>
      <c r="L482" s="2009"/>
      <c r="M482" s="2009"/>
      <c r="N482" s="2009"/>
      <c r="O482" s="2009"/>
      <c r="P482" s="1056" t="s">
        <v>38</v>
      </c>
      <c r="Q482" s="1056" t="s">
        <v>39</v>
      </c>
      <c r="R482" s="1063">
        <v>4</v>
      </c>
      <c r="S482" s="1064">
        <f>ROUND(K479,2)*R482</f>
        <v>252.76</v>
      </c>
    </row>
    <row r="483" spans="1:19" x14ac:dyDescent="0.25">
      <c r="A483" s="2009"/>
      <c r="B483" s="2009"/>
      <c r="C483" s="2009"/>
      <c r="D483" s="2009"/>
      <c r="E483" s="2009"/>
      <c r="F483" s="2009"/>
      <c r="G483" s="2009"/>
      <c r="H483" s="2009"/>
      <c r="I483" s="2009"/>
      <c r="J483" s="2009"/>
      <c r="K483" s="2009"/>
      <c r="L483" s="2009"/>
      <c r="M483" s="2009"/>
      <c r="N483" s="2009"/>
      <c r="O483" s="2009"/>
      <c r="P483" s="1056" t="s">
        <v>40</v>
      </c>
      <c r="Q483" s="1056" t="s">
        <v>41</v>
      </c>
      <c r="R483" s="1065">
        <v>4</v>
      </c>
      <c r="S483" s="1066">
        <f>ROUND(K479,2)*R483</f>
        <v>252.76</v>
      </c>
    </row>
    <row r="484" spans="1:19" x14ac:dyDescent="0.25">
      <c r="A484" s="2667" t="s">
        <v>23</v>
      </c>
      <c r="B484" s="2667" t="s">
        <v>329</v>
      </c>
      <c r="C484" s="2667" t="s">
        <v>25</v>
      </c>
      <c r="D484" s="2667" t="s">
        <v>330</v>
      </c>
      <c r="E484" s="2667" t="s">
        <v>331</v>
      </c>
      <c r="F484" s="2668">
        <f>R484+R485+R486+R487+R488</f>
        <v>20</v>
      </c>
      <c r="G484" s="2667" t="s">
        <v>155</v>
      </c>
      <c r="H484" s="2669">
        <v>32.049999999999997</v>
      </c>
      <c r="I484" s="2670">
        <v>32.049999999999997</v>
      </c>
      <c r="J484" s="2671">
        <v>0.2034</v>
      </c>
      <c r="K484" s="2672">
        <f>ROUND(I484,2)+(ROUND(I484,2)*J484)</f>
        <v>38.568969999999993</v>
      </c>
      <c r="L484" s="2673">
        <f>ROUND(S484,2)+ROUND(S485,2)+ROUND(S486,2)+ROUND(S487,2)+ROUND(S488,2)</f>
        <v>771.4</v>
      </c>
      <c r="M484" s="2667" t="s">
        <v>38</v>
      </c>
      <c r="N484" s="2667" t="s">
        <v>288</v>
      </c>
      <c r="O484" s="2667" t="s">
        <v>289</v>
      </c>
      <c r="P484" s="1067" t="s">
        <v>20</v>
      </c>
      <c r="Q484" s="1067" t="s">
        <v>29</v>
      </c>
      <c r="R484" s="1068">
        <v>4</v>
      </c>
      <c r="S484" s="1069">
        <f>ROUND(K484,2)*R484</f>
        <v>154.28</v>
      </c>
    </row>
    <row r="485" spans="1:19" x14ac:dyDescent="0.25">
      <c r="A485" s="2009"/>
      <c r="B485" s="2009"/>
      <c r="C485" s="2009"/>
      <c r="D485" s="2009"/>
      <c r="E485" s="2009"/>
      <c r="F485" s="2009"/>
      <c r="G485" s="2009"/>
      <c r="H485" s="2009"/>
      <c r="I485" s="2009"/>
      <c r="J485" s="2009"/>
      <c r="K485" s="2009"/>
      <c r="L485" s="2009"/>
      <c r="M485" s="2009"/>
      <c r="N485" s="2009"/>
      <c r="O485" s="2009"/>
      <c r="P485" s="1067" t="s">
        <v>34</v>
      </c>
      <c r="Q485" s="1067" t="s">
        <v>35</v>
      </c>
      <c r="R485" s="1070">
        <v>4</v>
      </c>
      <c r="S485" s="1071">
        <f>ROUND(K484,2)*R485</f>
        <v>154.28</v>
      </c>
    </row>
    <row r="486" spans="1:19" x14ac:dyDescent="0.25">
      <c r="A486" s="2009"/>
      <c r="B486" s="2009"/>
      <c r="C486" s="2009"/>
      <c r="D486" s="2009"/>
      <c r="E486" s="2009"/>
      <c r="F486" s="2009"/>
      <c r="G486" s="2009"/>
      <c r="H486" s="2009"/>
      <c r="I486" s="2009"/>
      <c r="J486" s="2009"/>
      <c r="K486" s="2009"/>
      <c r="L486" s="2009"/>
      <c r="M486" s="2009"/>
      <c r="N486" s="2009"/>
      <c r="O486" s="2009"/>
      <c r="P486" s="1067" t="s">
        <v>36</v>
      </c>
      <c r="Q486" s="1067" t="s">
        <v>37</v>
      </c>
      <c r="R486" s="1072">
        <v>4</v>
      </c>
      <c r="S486" s="1073">
        <f>ROUND(K484,2)*R486</f>
        <v>154.28</v>
      </c>
    </row>
    <row r="487" spans="1:19" x14ac:dyDescent="0.25">
      <c r="A487" s="2009"/>
      <c r="B487" s="2009"/>
      <c r="C487" s="2009"/>
      <c r="D487" s="2009"/>
      <c r="E487" s="2009"/>
      <c r="F487" s="2009"/>
      <c r="G487" s="2009"/>
      <c r="H487" s="2009"/>
      <c r="I487" s="2009"/>
      <c r="J487" s="2009"/>
      <c r="K487" s="2009"/>
      <c r="L487" s="2009"/>
      <c r="M487" s="2009"/>
      <c r="N487" s="2009"/>
      <c r="O487" s="2009"/>
      <c r="P487" s="1067" t="s">
        <v>38</v>
      </c>
      <c r="Q487" s="1067" t="s">
        <v>39</v>
      </c>
      <c r="R487" s="1074">
        <v>4</v>
      </c>
      <c r="S487" s="1075">
        <f>ROUND(K484,2)*R487</f>
        <v>154.28</v>
      </c>
    </row>
    <row r="488" spans="1:19" x14ac:dyDescent="0.25">
      <c r="A488" s="2009"/>
      <c r="B488" s="2009"/>
      <c r="C488" s="2009"/>
      <c r="D488" s="2009"/>
      <c r="E488" s="2009"/>
      <c r="F488" s="2009"/>
      <c r="G488" s="2009"/>
      <c r="H488" s="2009"/>
      <c r="I488" s="2009"/>
      <c r="J488" s="2009"/>
      <c r="K488" s="2009"/>
      <c r="L488" s="2009"/>
      <c r="M488" s="2009"/>
      <c r="N488" s="2009"/>
      <c r="O488" s="2009"/>
      <c r="P488" s="1067" t="s">
        <v>40</v>
      </c>
      <c r="Q488" s="1067" t="s">
        <v>41</v>
      </c>
      <c r="R488" s="1076">
        <v>4</v>
      </c>
      <c r="S488" s="1077">
        <f>ROUND(K484,2)*R488</f>
        <v>154.28</v>
      </c>
    </row>
    <row r="489" spans="1:19" x14ac:dyDescent="0.25">
      <c r="A489" s="2674" t="s">
        <v>23</v>
      </c>
      <c r="B489" s="2674" t="s">
        <v>332</v>
      </c>
      <c r="C489" s="2674" t="s">
        <v>25</v>
      </c>
      <c r="D489" s="2674" t="s">
        <v>333</v>
      </c>
      <c r="E489" s="2674" t="s">
        <v>334</v>
      </c>
      <c r="F489" s="2675">
        <f>R489+R490+R491+R492+R493</f>
        <v>20</v>
      </c>
      <c r="G489" s="2674" t="s">
        <v>155</v>
      </c>
      <c r="H489" s="2676">
        <v>54.4</v>
      </c>
      <c r="I489" s="2677">
        <v>54.4</v>
      </c>
      <c r="J489" s="2678">
        <v>0.2034</v>
      </c>
      <c r="K489" s="2679">
        <f>ROUND(I489,2)+(ROUND(I489,2)*J489)</f>
        <v>65.464959999999991</v>
      </c>
      <c r="L489" s="2680">
        <f>ROUND(S489,2)+ROUND(S490,2)+ROUND(S491,2)+ROUND(S492,2)+ROUND(S493,2)</f>
        <v>1309.1999999999998</v>
      </c>
      <c r="M489" s="2674"/>
      <c r="N489" s="2674" t="s">
        <v>288</v>
      </c>
      <c r="O489" s="2674" t="s">
        <v>289</v>
      </c>
      <c r="P489" s="1078" t="s">
        <v>20</v>
      </c>
      <c r="Q489" s="1078" t="s">
        <v>29</v>
      </c>
      <c r="R489" s="1079">
        <v>4</v>
      </c>
      <c r="S489" s="1080">
        <f>ROUND(K489,2)*R489</f>
        <v>261.83999999999997</v>
      </c>
    </row>
    <row r="490" spans="1:19" x14ac:dyDescent="0.25">
      <c r="A490" s="2009"/>
      <c r="B490" s="2009"/>
      <c r="C490" s="2009"/>
      <c r="D490" s="2009"/>
      <c r="E490" s="2009"/>
      <c r="F490" s="2009"/>
      <c r="G490" s="2009"/>
      <c r="H490" s="2009"/>
      <c r="I490" s="2009"/>
      <c r="J490" s="2009"/>
      <c r="K490" s="2009"/>
      <c r="L490" s="2009"/>
      <c r="M490" s="2009"/>
      <c r="N490" s="2009"/>
      <c r="O490" s="2009"/>
      <c r="P490" s="1078" t="s">
        <v>34</v>
      </c>
      <c r="Q490" s="1078" t="s">
        <v>35</v>
      </c>
      <c r="R490" s="1081">
        <v>4</v>
      </c>
      <c r="S490" s="1082">
        <f>ROUND(K489,2)*R490</f>
        <v>261.83999999999997</v>
      </c>
    </row>
    <row r="491" spans="1:19" x14ac:dyDescent="0.25">
      <c r="A491" s="2009"/>
      <c r="B491" s="2009"/>
      <c r="C491" s="2009"/>
      <c r="D491" s="2009"/>
      <c r="E491" s="2009"/>
      <c r="F491" s="2009"/>
      <c r="G491" s="2009"/>
      <c r="H491" s="2009"/>
      <c r="I491" s="2009"/>
      <c r="J491" s="2009"/>
      <c r="K491" s="2009"/>
      <c r="L491" s="2009"/>
      <c r="M491" s="2009"/>
      <c r="N491" s="2009"/>
      <c r="O491" s="2009"/>
      <c r="P491" s="1078" t="s">
        <v>36</v>
      </c>
      <c r="Q491" s="1078" t="s">
        <v>37</v>
      </c>
      <c r="R491" s="1083">
        <v>4</v>
      </c>
      <c r="S491" s="1084">
        <f>ROUND(K489,2)*R491</f>
        <v>261.83999999999997</v>
      </c>
    </row>
    <row r="492" spans="1:19" x14ac:dyDescent="0.25">
      <c r="A492" s="2009"/>
      <c r="B492" s="2009"/>
      <c r="C492" s="2009"/>
      <c r="D492" s="2009"/>
      <c r="E492" s="2009"/>
      <c r="F492" s="2009"/>
      <c r="G492" s="2009"/>
      <c r="H492" s="2009"/>
      <c r="I492" s="2009"/>
      <c r="J492" s="2009"/>
      <c r="K492" s="2009"/>
      <c r="L492" s="2009"/>
      <c r="M492" s="2009"/>
      <c r="N492" s="2009"/>
      <c r="O492" s="2009"/>
      <c r="P492" s="1078" t="s">
        <v>38</v>
      </c>
      <c r="Q492" s="1078" t="s">
        <v>39</v>
      </c>
      <c r="R492" s="1085">
        <v>4</v>
      </c>
      <c r="S492" s="1086">
        <f>ROUND(K489,2)*R492</f>
        <v>261.83999999999997</v>
      </c>
    </row>
    <row r="493" spans="1:19" x14ac:dyDescent="0.25">
      <c r="A493" s="2009"/>
      <c r="B493" s="2009"/>
      <c r="C493" s="2009"/>
      <c r="D493" s="2009"/>
      <c r="E493" s="2009"/>
      <c r="F493" s="2009"/>
      <c r="G493" s="2009"/>
      <c r="H493" s="2009"/>
      <c r="I493" s="2009"/>
      <c r="J493" s="2009"/>
      <c r="K493" s="2009"/>
      <c r="L493" s="2009"/>
      <c r="M493" s="2009"/>
      <c r="N493" s="2009"/>
      <c r="O493" s="2009"/>
      <c r="P493" s="1078" t="s">
        <v>40</v>
      </c>
      <c r="Q493" s="1078" t="s">
        <v>41</v>
      </c>
      <c r="R493" s="1087">
        <v>4</v>
      </c>
      <c r="S493" s="1088">
        <f>ROUND(K489,2)*R493</f>
        <v>261.83999999999997</v>
      </c>
    </row>
    <row r="494" spans="1:19" x14ac:dyDescent="0.25">
      <c r="A494" s="2681" t="s">
        <v>23</v>
      </c>
      <c r="B494" s="2681" t="s">
        <v>335</v>
      </c>
      <c r="C494" s="2681" t="s">
        <v>67</v>
      </c>
      <c r="D494" s="2681" t="s">
        <v>336</v>
      </c>
      <c r="E494" s="2681" t="s">
        <v>337</v>
      </c>
      <c r="F494" s="2682">
        <f>R494+R495+R496+R497+R498</f>
        <v>40</v>
      </c>
      <c r="G494" s="2681" t="s">
        <v>155</v>
      </c>
      <c r="H494" s="2683">
        <v>9.74</v>
      </c>
      <c r="I494" s="2684">
        <v>9.74</v>
      </c>
      <c r="J494" s="2685">
        <v>0.2034</v>
      </c>
      <c r="K494" s="2686">
        <f>ROUND(I494,2)+(ROUND(I494,2)*J494)</f>
        <v>11.721116</v>
      </c>
      <c r="L494" s="2687">
        <f>ROUND(S494,2)+ROUND(S495,2)+ROUND(S496,2)+ROUND(S497,2)+ROUND(S498,2)</f>
        <v>468.8</v>
      </c>
      <c r="M494" s="2681"/>
      <c r="N494" s="2681" t="s">
        <v>288</v>
      </c>
      <c r="O494" s="2681" t="s">
        <v>289</v>
      </c>
      <c r="P494" s="1089" t="s">
        <v>20</v>
      </c>
      <c r="Q494" s="1089" t="s">
        <v>29</v>
      </c>
      <c r="R494" s="1090">
        <v>8</v>
      </c>
      <c r="S494" s="1091">
        <f>ROUND(K494,2)*R494</f>
        <v>93.76</v>
      </c>
    </row>
    <row r="495" spans="1:19" x14ac:dyDescent="0.25">
      <c r="A495" s="2009"/>
      <c r="B495" s="2009"/>
      <c r="C495" s="2009"/>
      <c r="D495" s="2009"/>
      <c r="E495" s="2009"/>
      <c r="F495" s="2009"/>
      <c r="G495" s="2009"/>
      <c r="H495" s="2009"/>
      <c r="I495" s="2009"/>
      <c r="J495" s="2009"/>
      <c r="K495" s="2009"/>
      <c r="L495" s="2009"/>
      <c r="M495" s="2009"/>
      <c r="N495" s="2009"/>
      <c r="O495" s="2009"/>
      <c r="P495" s="1089" t="s">
        <v>34</v>
      </c>
      <c r="Q495" s="1089" t="s">
        <v>35</v>
      </c>
      <c r="R495" s="1092">
        <v>8</v>
      </c>
      <c r="S495" s="1093">
        <f>ROUND(K494,2)*R495</f>
        <v>93.76</v>
      </c>
    </row>
    <row r="496" spans="1:19" x14ac:dyDescent="0.25">
      <c r="A496" s="2009"/>
      <c r="B496" s="2009"/>
      <c r="C496" s="2009"/>
      <c r="D496" s="2009"/>
      <c r="E496" s="2009"/>
      <c r="F496" s="2009"/>
      <c r="G496" s="2009"/>
      <c r="H496" s="2009"/>
      <c r="I496" s="2009"/>
      <c r="J496" s="2009"/>
      <c r="K496" s="2009"/>
      <c r="L496" s="2009"/>
      <c r="M496" s="2009"/>
      <c r="N496" s="2009"/>
      <c r="O496" s="2009"/>
      <c r="P496" s="1089" t="s">
        <v>36</v>
      </c>
      <c r="Q496" s="1089" t="s">
        <v>37</v>
      </c>
      <c r="R496" s="1094">
        <v>8</v>
      </c>
      <c r="S496" s="1095">
        <f>ROUND(K494,2)*R496</f>
        <v>93.76</v>
      </c>
    </row>
    <row r="497" spans="1:19" x14ac:dyDescent="0.25">
      <c r="A497" s="2009"/>
      <c r="B497" s="2009"/>
      <c r="C497" s="2009"/>
      <c r="D497" s="2009"/>
      <c r="E497" s="2009"/>
      <c r="F497" s="2009"/>
      <c r="G497" s="2009"/>
      <c r="H497" s="2009"/>
      <c r="I497" s="2009"/>
      <c r="J497" s="2009"/>
      <c r="K497" s="2009"/>
      <c r="L497" s="2009"/>
      <c r="M497" s="2009"/>
      <c r="N497" s="2009"/>
      <c r="O497" s="2009"/>
      <c r="P497" s="1089" t="s">
        <v>38</v>
      </c>
      <c r="Q497" s="1089" t="s">
        <v>39</v>
      </c>
      <c r="R497" s="1096">
        <v>8</v>
      </c>
      <c r="S497" s="1097">
        <f>ROUND(K494,2)*R497</f>
        <v>93.76</v>
      </c>
    </row>
    <row r="498" spans="1:19" x14ac:dyDescent="0.25">
      <c r="A498" s="2009"/>
      <c r="B498" s="2009"/>
      <c r="C498" s="2009"/>
      <c r="D498" s="2009"/>
      <c r="E498" s="2009"/>
      <c r="F498" s="2009"/>
      <c r="G498" s="2009"/>
      <c r="H498" s="2009"/>
      <c r="I498" s="2009"/>
      <c r="J498" s="2009"/>
      <c r="K498" s="2009"/>
      <c r="L498" s="2009"/>
      <c r="M498" s="2009"/>
      <c r="N498" s="2009"/>
      <c r="O498" s="2009"/>
      <c r="P498" s="1089" t="s">
        <v>40</v>
      </c>
      <c r="Q498" s="1089" t="s">
        <v>41</v>
      </c>
      <c r="R498" s="1098">
        <v>8</v>
      </c>
      <c r="S498" s="1099">
        <f>ROUND(K494,2)*R498</f>
        <v>93.76</v>
      </c>
    </row>
    <row r="499" spans="1:19" x14ac:dyDescent="0.25">
      <c r="A499" s="2688" t="s">
        <v>23</v>
      </c>
      <c r="B499" s="2688" t="s">
        <v>338</v>
      </c>
      <c r="C499" s="2688" t="s">
        <v>25</v>
      </c>
      <c r="D499" s="2688" t="s">
        <v>339</v>
      </c>
      <c r="E499" s="2688" t="s">
        <v>340</v>
      </c>
      <c r="F499" s="2689">
        <f>R499+R500+R501+R502+R503</f>
        <v>240</v>
      </c>
      <c r="G499" s="2688" t="s">
        <v>155</v>
      </c>
      <c r="H499" s="2690">
        <v>12.58</v>
      </c>
      <c r="I499" s="2691">
        <v>12.58</v>
      </c>
      <c r="J499" s="2692">
        <v>0.2034</v>
      </c>
      <c r="K499" s="2693">
        <f>ROUND(I499,2)+(ROUND(I499,2)*J499)</f>
        <v>15.138771999999999</v>
      </c>
      <c r="L499" s="2694">
        <f>ROUND(S499,2)+ROUND(S500,2)+ROUND(S501,2)+ROUND(S502,2)+ROUND(S503,2)</f>
        <v>3633.6000000000004</v>
      </c>
      <c r="M499" s="2688"/>
      <c r="N499" s="2688" t="s">
        <v>288</v>
      </c>
      <c r="O499" s="2688" t="s">
        <v>289</v>
      </c>
      <c r="P499" s="1100" t="s">
        <v>20</v>
      </c>
      <c r="Q499" s="1100" t="s">
        <v>29</v>
      </c>
      <c r="R499" s="1101">
        <v>48</v>
      </c>
      <c r="S499" s="1102">
        <f>ROUND(K499,2)*R499</f>
        <v>726.72</v>
      </c>
    </row>
    <row r="500" spans="1:19" x14ac:dyDescent="0.25">
      <c r="A500" s="2009"/>
      <c r="B500" s="2009"/>
      <c r="C500" s="2009"/>
      <c r="D500" s="2009"/>
      <c r="E500" s="2009"/>
      <c r="F500" s="2009"/>
      <c r="G500" s="2009"/>
      <c r="H500" s="2009"/>
      <c r="I500" s="2009"/>
      <c r="J500" s="2009"/>
      <c r="K500" s="2009"/>
      <c r="L500" s="2009"/>
      <c r="M500" s="2009"/>
      <c r="N500" s="2009"/>
      <c r="O500" s="2009"/>
      <c r="P500" s="1100" t="s">
        <v>34</v>
      </c>
      <c r="Q500" s="1100" t="s">
        <v>35</v>
      </c>
      <c r="R500" s="1103">
        <v>48</v>
      </c>
      <c r="S500" s="1104">
        <f>ROUND(K499,2)*R500</f>
        <v>726.72</v>
      </c>
    </row>
    <row r="501" spans="1:19" x14ac:dyDescent="0.25">
      <c r="A501" s="2009"/>
      <c r="B501" s="2009"/>
      <c r="C501" s="2009"/>
      <c r="D501" s="2009"/>
      <c r="E501" s="2009"/>
      <c r="F501" s="2009"/>
      <c r="G501" s="2009"/>
      <c r="H501" s="2009"/>
      <c r="I501" s="2009"/>
      <c r="J501" s="2009"/>
      <c r="K501" s="2009"/>
      <c r="L501" s="2009"/>
      <c r="M501" s="2009"/>
      <c r="N501" s="2009"/>
      <c r="O501" s="2009"/>
      <c r="P501" s="1100" t="s">
        <v>36</v>
      </c>
      <c r="Q501" s="1100" t="s">
        <v>37</v>
      </c>
      <c r="R501" s="1105">
        <v>48</v>
      </c>
      <c r="S501" s="1106">
        <f>ROUND(K499,2)*R501</f>
        <v>726.72</v>
      </c>
    </row>
    <row r="502" spans="1:19" x14ac:dyDescent="0.25">
      <c r="A502" s="2009"/>
      <c r="B502" s="2009"/>
      <c r="C502" s="2009"/>
      <c r="D502" s="2009"/>
      <c r="E502" s="2009"/>
      <c r="F502" s="2009"/>
      <c r="G502" s="2009"/>
      <c r="H502" s="2009"/>
      <c r="I502" s="2009"/>
      <c r="J502" s="2009"/>
      <c r="K502" s="2009"/>
      <c r="L502" s="2009"/>
      <c r="M502" s="2009"/>
      <c r="N502" s="2009"/>
      <c r="O502" s="2009"/>
      <c r="P502" s="1100" t="s">
        <v>38</v>
      </c>
      <c r="Q502" s="1100" t="s">
        <v>39</v>
      </c>
      <c r="R502" s="1107">
        <v>48</v>
      </c>
      <c r="S502" s="1108">
        <f>ROUND(K499,2)*R502</f>
        <v>726.72</v>
      </c>
    </row>
    <row r="503" spans="1:19" x14ac:dyDescent="0.25">
      <c r="A503" s="2009"/>
      <c r="B503" s="2009"/>
      <c r="C503" s="2009"/>
      <c r="D503" s="2009"/>
      <c r="E503" s="2009"/>
      <c r="F503" s="2009"/>
      <c r="G503" s="2009"/>
      <c r="H503" s="2009"/>
      <c r="I503" s="2009"/>
      <c r="J503" s="2009"/>
      <c r="K503" s="2009"/>
      <c r="L503" s="2009"/>
      <c r="M503" s="2009"/>
      <c r="N503" s="2009"/>
      <c r="O503" s="2009"/>
      <c r="P503" s="1100" t="s">
        <v>40</v>
      </c>
      <c r="Q503" s="1100" t="s">
        <v>41</v>
      </c>
      <c r="R503" s="1109">
        <v>48</v>
      </c>
      <c r="S503" s="1110">
        <f>ROUND(K499,2)*R503</f>
        <v>726.72</v>
      </c>
    </row>
    <row r="504" spans="1:19" x14ac:dyDescent="0.25">
      <c r="A504" s="2695" t="s">
        <v>23</v>
      </c>
      <c r="B504" s="2695" t="s">
        <v>341</v>
      </c>
      <c r="C504" s="2695" t="s">
        <v>25</v>
      </c>
      <c r="D504" s="2695" t="s">
        <v>342</v>
      </c>
      <c r="E504" s="2695" t="s">
        <v>343</v>
      </c>
      <c r="F504" s="2696">
        <f>R504+R505+R506+R507+R508</f>
        <v>260</v>
      </c>
      <c r="G504" s="2695" t="s">
        <v>155</v>
      </c>
      <c r="H504" s="2697">
        <v>19.559999999999999</v>
      </c>
      <c r="I504" s="2698">
        <v>19.559999999999999</v>
      </c>
      <c r="J504" s="2699">
        <v>0.2036</v>
      </c>
      <c r="K504" s="2700">
        <f>ROUND(I504,2)+(ROUND(I504,2)*J504)</f>
        <v>23.542415999999999</v>
      </c>
      <c r="L504" s="2701">
        <f>ROUND(S504,2)+ROUND(S505,2)+ROUND(S506,2)+ROUND(S507,2)+ROUND(S508,2)</f>
        <v>6120.4</v>
      </c>
      <c r="M504" s="2695"/>
      <c r="N504" s="2695" t="s">
        <v>288</v>
      </c>
      <c r="O504" s="2695" t="s">
        <v>289</v>
      </c>
      <c r="P504" s="1111" t="s">
        <v>20</v>
      </c>
      <c r="Q504" s="1111" t="s">
        <v>29</v>
      </c>
      <c r="R504" s="1112">
        <v>52</v>
      </c>
      <c r="S504" s="1113">
        <f>ROUND(K504,2)*R504</f>
        <v>1224.08</v>
      </c>
    </row>
    <row r="505" spans="1:19" x14ac:dyDescent="0.25">
      <c r="A505" s="2009"/>
      <c r="B505" s="2009"/>
      <c r="C505" s="2009"/>
      <c r="D505" s="2009"/>
      <c r="E505" s="2009"/>
      <c r="F505" s="2009"/>
      <c r="G505" s="2009"/>
      <c r="H505" s="2009"/>
      <c r="I505" s="2009"/>
      <c r="J505" s="2009"/>
      <c r="K505" s="2009"/>
      <c r="L505" s="2009"/>
      <c r="M505" s="2009"/>
      <c r="N505" s="2009"/>
      <c r="O505" s="2009"/>
      <c r="P505" s="1111" t="s">
        <v>34</v>
      </c>
      <c r="Q505" s="1111" t="s">
        <v>35</v>
      </c>
      <c r="R505" s="1114">
        <v>52</v>
      </c>
      <c r="S505" s="1115">
        <f>ROUND(K504,2)*R505</f>
        <v>1224.08</v>
      </c>
    </row>
    <row r="506" spans="1:19" x14ac:dyDescent="0.25">
      <c r="A506" s="2009"/>
      <c r="B506" s="2009"/>
      <c r="C506" s="2009"/>
      <c r="D506" s="2009"/>
      <c r="E506" s="2009"/>
      <c r="F506" s="2009"/>
      <c r="G506" s="2009"/>
      <c r="H506" s="2009"/>
      <c r="I506" s="2009"/>
      <c r="J506" s="2009"/>
      <c r="K506" s="2009"/>
      <c r="L506" s="2009"/>
      <c r="M506" s="2009"/>
      <c r="N506" s="2009"/>
      <c r="O506" s="2009"/>
      <c r="P506" s="1111" t="s">
        <v>36</v>
      </c>
      <c r="Q506" s="1111" t="s">
        <v>37</v>
      </c>
      <c r="R506" s="1116">
        <v>52</v>
      </c>
      <c r="S506" s="1117">
        <f>ROUND(K504,2)*R506</f>
        <v>1224.08</v>
      </c>
    </row>
    <row r="507" spans="1:19" x14ac:dyDescent="0.25">
      <c r="A507" s="2009"/>
      <c r="B507" s="2009"/>
      <c r="C507" s="2009"/>
      <c r="D507" s="2009"/>
      <c r="E507" s="2009"/>
      <c r="F507" s="2009"/>
      <c r="G507" s="2009"/>
      <c r="H507" s="2009"/>
      <c r="I507" s="2009"/>
      <c r="J507" s="2009"/>
      <c r="K507" s="2009"/>
      <c r="L507" s="2009"/>
      <c r="M507" s="2009"/>
      <c r="N507" s="2009"/>
      <c r="O507" s="2009"/>
      <c r="P507" s="1111" t="s">
        <v>38</v>
      </c>
      <c r="Q507" s="1111" t="s">
        <v>39</v>
      </c>
      <c r="R507" s="1118">
        <v>52</v>
      </c>
      <c r="S507" s="1119">
        <f>ROUND(K504,2)*R507</f>
        <v>1224.08</v>
      </c>
    </row>
    <row r="508" spans="1:19" x14ac:dyDescent="0.25">
      <c r="A508" s="2009"/>
      <c r="B508" s="2009"/>
      <c r="C508" s="2009"/>
      <c r="D508" s="2009"/>
      <c r="E508" s="2009"/>
      <c r="F508" s="2009"/>
      <c r="G508" s="2009"/>
      <c r="H508" s="2009"/>
      <c r="I508" s="2009"/>
      <c r="J508" s="2009"/>
      <c r="K508" s="2009"/>
      <c r="L508" s="2009"/>
      <c r="M508" s="2009"/>
      <c r="N508" s="2009"/>
      <c r="O508" s="2009"/>
      <c r="P508" s="1111" t="s">
        <v>40</v>
      </c>
      <c r="Q508" s="1111" t="s">
        <v>41</v>
      </c>
      <c r="R508" s="1120">
        <v>52</v>
      </c>
      <c r="S508" s="1121">
        <f>ROUND(K504,2)*R508</f>
        <v>1224.08</v>
      </c>
    </row>
    <row r="509" spans="1:19" x14ac:dyDescent="0.25">
      <c r="A509" s="2702" t="s">
        <v>23</v>
      </c>
      <c r="B509" s="2702" t="s">
        <v>344</v>
      </c>
      <c r="C509" s="2702" t="s">
        <v>25</v>
      </c>
      <c r="D509" s="2702" t="s">
        <v>345</v>
      </c>
      <c r="E509" s="2702" t="s">
        <v>346</v>
      </c>
      <c r="F509" s="2703">
        <f>R509+R510+R511+R512+R513</f>
        <v>40</v>
      </c>
      <c r="G509" s="2702" t="s">
        <v>155</v>
      </c>
      <c r="H509" s="2704">
        <v>33.81</v>
      </c>
      <c r="I509" s="2705">
        <v>33.81</v>
      </c>
      <c r="J509" s="2706">
        <v>0.2034</v>
      </c>
      <c r="K509" s="2707">
        <f>ROUND(I509,2)+(ROUND(I509,2)*J509)</f>
        <v>40.686954</v>
      </c>
      <c r="L509" s="2708">
        <f>ROUND(S509,2)+ROUND(S510,2)+ROUND(S511,2)+ROUND(S512,2)+ROUND(S513,2)</f>
        <v>1627.6</v>
      </c>
      <c r="M509" s="2702"/>
      <c r="N509" s="2702" t="s">
        <v>288</v>
      </c>
      <c r="O509" s="2702" t="s">
        <v>289</v>
      </c>
      <c r="P509" s="1122" t="s">
        <v>20</v>
      </c>
      <c r="Q509" s="1122" t="s">
        <v>29</v>
      </c>
      <c r="R509" s="1123">
        <v>8</v>
      </c>
      <c r="S509" s="1124">
        <f>ROUND(K509,2)*R509</f>
        <v>325.52</v>
      </c>
    </row>
    <row r="510" spans="1:19" x14ac:dyDescent="0.25">
      <c r="A510" s="2009"/>
      <c r="B510" s="2009"/>
      <c r="C510" s="2009"/>
      <c r="D510" s="2009"/>
      <c r="E510" s="2009"/>
      <c r="F510" s="2009"/>
      <c r="G510" s="2009"/>
      <c r="H510" s="2009"/>
      <c r="I510" s="2009"/>
      <c r="J510" s="2009"/>
      <c r="K510" s="2009"/>
      <c r="L510" s="2009"/>
      <c r="M510" s="2009"/>
      <c r="N510" s="2009"/>
      <c r="O510" s="2009"/>
      <c r="P510" s="1122" t="s">
        <v>34</v>
      </c>
      <c r="Q510" s="1122" t="s">
        <v>35</v>
      </c>
      <c r="R510" s="1125">
        <v>8</v>
      </c>
      <c r="S510" s="1126">
        <f>ROUND(K509,2)*R510</f>
        <v>325.52</v>
      </c>
    </row>
    <row r="511" spans="1:19" x14ac:dyDescent="0.25">
      <c r="A511" s="2009"/>
      <c r="B511" s="2009"/>
      <c r="C511" s="2009"/>
      <c r="D511" s="2009"/>
      <c r="E511" s="2009"/>
      <c r="F511" s="2009"/>
      <c r="G511" s="2009"/>
      <c r="H511" s="2009"/>
      <c r="I511" s="2009"/>
      <c r="J511" s="2009"/>
      <c r="K511" s="2009"/>
      <c r="L511" s="2009"/>
      <c r="M511" s="2009"/>
      <c r="N511" s="2009"/>
      <c r="O511" s="2009"/>
      <c r="P511" s="1122" t="s">
        <v>36</v>
      </c>
      <c r="Q511" s="1122" t="s">
        <v>37</v>
      </c>
      <c r="R511" s="1127">
        <v>8</v>
      </c>
      <c r="S511" s="1128">
        <f>ROUND(K509,2)*R511</f>
        <v>325.52</v>
      </c>
    </row>
    <row r="512" spans="1:19" x14ac:dyDescent="0.25">
      <c r="A512" s="2009"/>
      <c r="B512" s="2009"/>
      <c r="C512" s="2009"/>
      <c r="D512" s="2009"/>
      <c r="E512" s="2009"/>
      <c r="F512" s="2009"/>
      <c r="G512" s="2009"/>
      <c r="H512" s="2009"/>
      <c r="I512" s="2009"/>
      <c r="J512" s="2009"/>
      <c r="K512" s="2009"/>
      <c r="L512" s="2009"/>
      <c r="M512" s="2009"/>
      <c r="N512" s="2009"/>
      <c r="O512" s="2009"/>
      <c r="P512" s="1122" t="s">
        <v>38</v>
      </c>
      <c r="Q512" s="1122" t="s">
        <v>39</v>
      </c>
      <c r="R512" s="1129">
        <v>8</v>
      </c>
      <c r="S512" s="1130">
        <f>ROUND(K509,2)*R512</f>
        <v>325.52</v>
      </c>
    </row>
    <row r="513" spans="1:19" x14ac:dyDescent="0.25">
      <c r="A513" s="2009"/>
      <c r="B513" s="2009"/>
      <c r="C513" s="2009"/>
      <c r="D513" s="2009"/>
      <c r="E513" s="2009"/>
      <c r="F513" s="2009"/>
      <c r="G513" s="2009"/>
      <c r="H513" s="2009"/>
      <c r="I513" s="2009"/>
      <c r="J513" s="2009"/>
      <c r="K513" s="2009"/>
      <c r="L513" s="2009"/>
      <c r="M513" s="2009"/>
      <c r="N513" s="2009"/>
      <c r="O513" s="2009"/>
      <c r="P513" s="1122" t="s">
        <v>40</v>
      </c>
      <c r="Q513" s="1122" t="s">
        <v>41</v>
      </c>
      <c r="R513" s="1131">
        <v>8</v>
      </c>
      <c r="S513" s="1132">
        <f>ROUND(K509,2)*R513</f>
        <v>325.52</v>
      </c>
    </row>
    <row r="514" spans="1:19" x14ac:dyDescent="0.25">
      <c r="A514" s="2709" t="s">
        <v>23</v>
      </c>
      <c r="B514" s="2709" t="s">
        <v>347</v>
      </c>
      <c r="C514" s="2709" t="s">
        <v>25</v>
      </c>
      <c r="D514" s="2709" t="s">
        <v>348</v>
      </c>
      <c r="E514" s="2709" t="s">
        <v>349</v>
      </c>
      <c r="F514" s="2710">
        <f>R514+R515+R516+R517+R518</f>
        <v>140</v>
      </c>
      <c r="G514" s="2709" t="s">
        <v>155</v>
      </c>
      <c r="H514" s="2711">
        <v>17.39</v>
      </c>
      <c r="I514" s="2712">
        <v>17.39</v>
      </c>
      <c r="J514" s="2713">
        <v>0.2034</v>
      </c>
      <c r="K514" s="2714">
        <f>ROUND(I514,2)+(ROUND(I514,2)*J514)</f>
        <v>20.927126000000001</v>
      </c>
      <c r="L514" s="2715">
        <f>ROUND(S514,2)+ROUND(S515,2)+ROUND(S516,2)+ROUND(S517,2)+ROUND(S518,2)</f>
        <v>2930.2</v>
      </c>
      <c r="M514" s="2709"/>
      <c r="N514" s="2709" t="s">
        <v>288</v>
      </c>
      <c r="O514" s="2709" t="s">
        <v>289</v>
      </c>
      <c r="P514" s="1133" t="s">
        <v>20</v>
      </c>
      <c r="Q514" s="1133" t="s">
        <v>29</v>
      </c>
      <c r="R514" s="1134">
        <v>28</v>
      </c>
      <c r="S514" s="1135">
        <f>ROUND(K514,2)*R514</f>
        <v>586.04</v>
      </c>
    </row>
    <row r="515" spans="1:19" x14ac:dyDescent="0.25">
      <c r="A515" s="2009"/>
      <c r="B515" s="2009"/>
      <c r="C515" s="2009"/>
      <c r="D515" s="2009"/>
      <c r="E515" s="2009"/>
      <c r="F515" s="2009"/>
      <c r="G515" s="2009"/>
      <c r="H515" s="2009"/>
      <c r="I515" s="2009"/>
      <c r="J515" s="2009"/>
      <c r="K515" s="2009"/>
      <c r="L515" s="2009"/>
      <c r="M515" s="2009"/>
      <c r="N515" s="2009"/>
      <c r="O515" s="2009"/>
      <c r="P515" s="1133" t="s">
        <v>34</v>
      </c>
      <c r="Q515" s="1133" t="s">
        <v>35</v>
      </c>
      <c r="R515" s="1136">
        <v>28</v>
      </c>
      <c r="S515" s="1137">
        <f>ROUND(K514,2)*R515</f>
        <v>586.04</v>
      </c>
    </row>
    <row r="516" spans="1:19" x14ac:dyDescent="0.25">
      <c r="A516" s="2009"/>
      <c r="B516" s="2009"/>
      <c r="C516" s="2009"/>
      <c r="D516" s="2009"/>
      <c r="E516" s="2009"/>
      <c r="F516" s="2009"/>
      <c r="G516" s="2009"/>
      <c r="H516" s="2009"/>
      <c r="I516" s="2009"/>
      <c r="J516" s="2009"/>
      <c r="K516" s="2009"/>
      <c r="L516" s="2009"/>
      <c r="M516" s="2009"/>
      <c r="N516" s="2009"/>
      <c r="O516" s="2009"/>
      <c r="P516" s="1133" t="s">
        <v>36</v>
      </c>
      <c r="Q516" s="1133" t="s">
        <v>37</v>
      </c>
      <c r="R516" s="1138">
        <v>28</v>
      </c>
      <c r="S516" s="1139">
        <f>ROUND(K514,2)*R516</f>
        <v>586.04</v>
      </c>
    </row>
    <row r="517" spans="1:19" x14ac:dyDescent="0.25">
      <c r="A517" s="2009"/>
      <c r="B517" s="2009"/>
      <c r="C517" s="2009"/>
      <c r="D517" s="2009"/>
      <c r="E517" s="2009"/>
      <c r="F517" s="2009"/>
      <c r="G517" s="2009"/>
      <c r="H517" s="2009"/>
      <c r="I517" s="2009"/>
      <c r="J517" s="2009"/>
      <c r="K517" s="2009"/>
      <c r="L517" s="2009"/>
      <c r="M517" s="2009"/>
      <c r="N517" s="2009"/>
      <c r="O517" s="2009"/>
      <c r="P517" s="1133" t="s">
        <v>38</v>
      </c>
      <c r="Q517" s="1133" t="s">
        <v>39</v>
      </c>
      <c r="R517" s="1140">
        <v>28</v>
      </c>
      <c r="S517" s="1141">
        <f>ROUND(K514,2)*R517</f>
        <v>586.04</v>
      </c>
    </row>
    <row r="518" spans="1:19" x14ac:dyDescent="0.25">
      <c r="A518" s="2009"/>
      <c r="B518" s="2009"/>
      <c r="C518" s="2009"/>
      <c r="D518" s="2009"/>
      <c r="E518" s="2009"/>
      <c r="F518" s="2009"/>
      <c r="G518" s="2009"/>
      <c r="H518" s="2009"/>
      <c r="I518" s="2009"/>
      <c r="J518" s="2009"/>
      <c r="K518" s="2009"/>
      <c r="L518" s="2009"/>
      <c r="M518" s="2009"/>
      <c r="N518" s="2009"/>
      <c r="O518" s="2009"/>
      <c r="P518" s="1133" t="s">
        <v>40</v>
      </c>
      <c r="Q518" s="1133" t="s">
        <v>41</v>
      </c>
      <c r="R518" s="1142">
        <v>28</v>
      </c>
      <c r="S518" s="1143">
        <f>ROUND(K514,2)*R518</f>
        <v>586.04</v>
      </c>
    </row>
    <row r="519" spans="1:19" x14ac:dyDescent="0.25">
      <c r="A519" s="2716" t="s">
        <v>23</v>
      </c>
      <c r="B519" s="2716" t="s">
        <v>350</v>
      </c>
      <c r="C519" s="2716" t="s">
        <v>25</v>
      </c>
      <c r="D519" s="2716" t="s">
        <v>351</v>
      </c>
      <c r="E519" s="2716" t="s">
        <v>352</v>
      </c>
      <c r="F519" s="2717">
        <f>R519+R520+R521+R522+R523</f>
        <v>1958</v>
      </c>
      <c r="G519" s="2716" t="s">
        <v>33</v>
      </c>
      <c r="H519" s="2718">
        <v>3.1</v>
      </c>
      <c r="I519" s="2719">
        <v>3.1</v>
      </c>
      <c r="J519" s="2720">
        <v>0.2034</v>
      </c>
      <c r="K519" s="2721">
        <f>ROUND(I519,2)+(ROUND(I519,2)*J519)</f>
        <v>3.73054</v>
      </c>
      <c r="L519" s="2722">
        <f>ROUND(S519,2)+ROUND(S520,2)+ROUND(S521,2)+ROUND(S522,2)+ROUND(S523,2)</f>
        <v>7303.35</v>
      </c>
      <c r="M519" s="2716"/>
      <c r="N519" s="2716" t="s">
        <v>288</v>
      </c>
      <c r="O519" s="2716" t="s">
        <v>289</v>
      </c>
      <c r="P519" s="1144" t="s">
        <v>20</v>
      </c>
      <c r="Q519" s="1144" t="s">
        <v>29</v>
      </c>
      <c r="R519" s="1145">
        <v>391.6</v>
      </c>
      <c r="S519" s="1146">
        <f>ROUND(K519,2)*R519</f>
        <v>1460.6680000000001</v>
      </c>
    </row>
    <row r="520" spans="1:19" x14ac:dyDescent="0.25">
      <c r="A520" s="2009"/>
      <c r="B520" s="2009"/>
      <c r="C520" s="2009"/>
      <c r="D520" s="2009"/>
      <c r="E520" s="2009"/>
      <c r="F520" s="2009"/>
      <c r="G520" s="2009"/>
      <c r="H520" s="2009"/>
      <c r="I520" s="2009"/>
      <c r="J520" s="2009"/>
      <c r="K520" s="2009"/>
      <c r="L520" s="2009"/>
      <c r="M520" s="2009"/>
      <c r="N520" s="2009"/>
      <c r="O520" s="2009"/>
      <c r="P520" s="1144" t="s">
        <v>34</v>
      </c>
      <c r="Q520" s="1144" t="s">
        <v>35</v>
      </c>
      <c r="R520" s="1147">
        <v>391.6</v>
      </c>
      <c r="S520" s="1148">
        <f>ROUND(K519,2)*R520</f>
        <v>1460.6680000000001</v>
      </c>
    </row>
    <row r="521" spans="1:19" x14ac:dyDescent="0.25">
      <c r="A521" s="2009"/>
      <c r="B521" s="2009"/>
      <c r="C521" s="2009"/>
      <c r="D521" s="2009"/>
      <c r="E521" s="2009"/>
      <c r="F521" s="2009"/>
      <c r="G521" s="2009"/>
      <c r="H521" s="2009"/>
      <c r="I521" s="2009"/>
      <c r="J521" s="2009"/>
      <c r="K521" s="2009"/>
      <c r="L521" s="2009"/>
      <c r="M521" s="2009"/>
      <c r="N521" s="2009"/>
      <c r="O521" s="2009"/>
      <c r="P521" s="1144" t="s">
        <v>36</v>
      </c>
      <c r="Q521" s="1144" t="s">
        <v>37</v>
      </c>
      <c r="R521" s="1149">
        <v>391.6</v>
      </c>
      <c r="S521" s="1150">
        <f>ROUND(K519,2)*R521</f>
        <v>1460.6680000000001</v>
      </c>
    </row>
    <row r="522" spans="1:19" x14ac:dyDescent="0.25">
      <c r="A522" s="2009"/>
      <c r="B522" s="2009"/>
      <c r="C522" s="2009"/>
      <c r="D522" s="2009"/>
      <c r="E522" s="2009"/>
      <c r="F522" s="2009"/>
      <c r="G522" s="2009"/>
      <c r="H522" s="2009"/>
      <c r="I522" s="2009"/>
      <c r="J522" s="2009"/>
      <c r="K522" s="2009"/>
      <c r="L522" s="2009"/>
      <c r="M522" s="2009"/>
      <c r="N522" s="2009"/>
      <c r="O522" s="2009"/>
      <c r="P522" s="1144" t="s">
        <v>38</v>
      </c>
      <c r="Q522" s="1144" t="s">
        <v>39</v>
      </c>
      <c r="R522" s="1151">
        <v>391.6</v>
      </c>
      <c r="S522" s="1152">
        <f>ROUND(K519,2)*R522</f>
        <v>1460.6680000000001</v>
      </c>
    </row>
    <row r="523" spans="1:19" x14ac:dyDescent="0.25">
      <c r="A523" s="2009"/>
      <c r="B523" s="2009"/>
      <c r="C523" s="2009"/>
      <c r="D523" s="2009"/>
      <c r="E523" s="2009"/>
      <c r="F523" s="2009"/>
      <c r="G523" s="2009"/>
      <c r="H523" s="2009"/>
      <c r="I523" s="2009"/>
      <c r="J523" s="2009"/>
      <c r="K523" s="2009"/>
      <c r="L523" s="2009"/>
      <c r="M523" s="2009"/>
      <c r="N523" s="2009"/>
      <c r="O523" s="2009"/>
      <c r="P523" s="1144" t="s">
        <v>40</v>
      </c>
      <c r="Q523" s="1144" t="s">
        <v>41</v>
      </c>
      <c r="R523" s="1153">
        <v>391.6</v>
      </c>
      <c r="S523" s="1154">
        <f>ROUND(K519,2)*R523</f>
        <v>1460.6680000000001</v>
      </c>
    </row>
    <row r="524" spans="1:19" x14ac:dyDescent="0.25">
      <c r="A524" s="2723" t="s">
        <v>23</v>
      </c>
      <c r="B524" s="2723" t="s">
        <v>353</v>
      </c>
      <c r="C524" s="2723" t="s">
        <v>25</v>
      </c>
      <c r="D524" s="2723" t="s">
        <v>354</v>
      </c>
      <c r="E524" s="2723" t="s">
        <v>355</v>
      </c>
      <c r="F524" s="2724">
        <f>R524+R525+R526+R527+R528</f>
        <v>5176</v>
      </c>
      <c r="G524" s="2723" t="s">
        <v>33</v>
      </c>
      <c r="H524" s="2725">
        <v>4.49</v>
      </c>
      <c r="I524" s="2726">
        <v>4.49</v>
      </c>
      <c r="J524" s="2727">
        <v>0.2034</v>
      </c>
      <c r="K524" s="2728">
        <f>ROUND(I524,2)+(ROUND(I524,2)*J524)</f>
        <v>5.4032660000000003</v>
      </c>
      <c r="L524" s="2729">
        <f>ROUND(S524,2)+ROUND(S525,2)+ROUND(S526,2)+ROUND(S527,2)+ROUND(S528,2)</f>
        <v>27950.400000000001</v>
      </c>
      <c r="M524" s="2723"/>
      <c r="N524" s="2723" t="s">
        <v>288</v>
      </c>
      <c r="O524" s="2723" t="s">
        <v>289</v>
      </c>
      <c r="P524" s="1155" t="s">
        <v>20</v>
      </c>
      <c r="Q524" s="1155" t="s">
        <v>29</v>
      </c>
      <c r="R524" s="1156">
        <v>1035.2</v>
      </c>
      <c r="S524" s="1157">
        <f>ROUND(K524,2)*R524</f>
        <v>5590.0800000000008</v>
      </c>
    </row>
    <row r="525" spans="1:19" x14ac:dyDescent="0.25">
      <c r="A525" s="2009"/>
      <c r="B525" s="2009"/>
      <c r="C525" s="2009"/>
      <c r="D525" s="2009"/>
      <c r="E525" s="2009"/>
      <c r="F525" s="2009"/>
      <c r="G525" s="2009"/>
      <c r="H525" s="2009"/>
      <c r="I525" s="2009"/>
      <c r="J525" s="2009"/>
      <c r="K525" s="2009"/>
      <c r="L525" s="2009"/>
      <c r="M525" s="2009"/>
      <c r="N525" s="2009"/>
      <c r="O525" s="2009"/>
      <c r="P525" s="1155" t="s">
        <v>34</v>
      </c>
      <c r="Q525" s="1155" t="s">
        <v>35</v>
      </c>
      <c r="R525" s="1158">
        <v>1035.2</v>
      </c>
      <c r="S525" s="1159">
        <f>ROUND(K524,2)*R525</f>
        <v>5590.0800000000008</v>
      </c>
    </row>
    <row r="526" spans="1:19" x14ac:dyDescent="0.25">
      <c r="A526" s="2009"/>
      <c r="B526" s="2009"/>
      <c r="C526" s="2009"/>
      <c r="D526" s="2009"/>
      <c r="E526" s="2009"/>
      <c r="F526" s="2009"/>
      <c r="G526" s="2009"/>
      <c r="H526" s="2009"/>
      <c r="I526" s="2009"/>
      <c r="J526" s="2009"/>
      <c r="K526" s="2009"/>
      <c r="L526" s="2009"/>
      <c r="M526" s="2009"/>
      <c r="N526" s="2009"/>
      <c r="O526" s="2009"/>
      <c r="P526" s="1155" t="s">
        <v>36</v>
      </c>
      <c r="Q526" s="1155" t="s">
        <v>37</v>
      </c>
      <c r="R526" s="1160">
        <v>1035.2</v>
      </c>
      <c r="S526" s="1161">
        <f>ROUND(K524,2)*R526</f>
        <v>5590.0800000000008</v>
      </c>
    </row>
    <row r="527" spans="1:19" x14ac:dyDescent="0.25">
      <c r="A527" s="2009"/>
      <c r="B527" s="2009"/>
      <c r="C527" s="2009"/>
      <c r="D527" s="2009"/>
      <c r="E527" s="2009"/>
      <c r="F527" s="2009"/>
      <c r="G527" s="2009"/>
      <c r="H527" s="2009"/>
      <c r="I527" s="2009"/>
      <c r="J527" s="2009"/>
      <c r="K527" s="2009"/>
      <c r="L527" s="2009"/>
      <c r="M527" s="2009"/>
      <c r="N527" s="2009"/>
      <c r="O527" s="2009"/>
      <c r="P527" s="1155" t="s">
        <v>38</v>
      </c>
      <c r="Q527" s="1155" t="s">
        <v>39</v>
      </c>
      <c r="R527" s="1162">
        <v>1035.2</v>
      </c>
      <c r="S527" s="1163">
        <f>ROUND(K524,2)*R527</f>
        <v>5590.0800000000008</v>
      </c>
    </row>
    <row r="528" spans="1:19" x14ac:dyDescent="0.25">
      <c r="A528" s="2009"/>
      <c r="B528" s="2009"/>
      <c r="C528" s="2009"/>
      <c r="D528" s="2009"/>
      <c r="E528" s="2009"/>
      <c r="F528" s="2009"/>
      <c r="G528" s="2009"/>
      <c r="H528" s="2009"/>
      <c r="I528" s="2009"/>
      <c r="J528" s="2009"/>
      <c r="K528" s="2009"/>
      <c r="L528" s="2009"/>
      <c r="M528" s="2009"/>
      <c r="N528" s="2009"/>
      <c r="O528" s="2009"/>
      <c r="P528" s="1155" t="s">
        <v>40</v>
      </c>
      <c r="Q528" s="1155" t="s">
        <v>41</v>
      </c>
      <c r="R528" s="1164">
        <v>1035.2</v>
      </c>
      <c r="S528" s="1165">
        <f>ROUND(K524,2)*R528</f>
        <v>5590.0800000000008</v>
      </c>
    </row>
    <row r="529" spans="1:19" x14ac:dyDescent="0.25">
      <c r="A529" s="2730" t="s">
        <v>23</v>
      </c>
      <c r="B529" s="2730" t="s">
        <v>356</v>
      </c>
      <c r="C529" s="2730" t="s">
        <v>25</v>
      </c>
      <c r="D529" s="2730" t="s">
        <v>357</v>
      </c>
      <c r="E529" s="2730" t="s">
        <v>358</v>
      </c>
      <c r="F529" s="2731">
        <f>R529+R530+R531+R532+R533</f>
        <v>496</v>
      </c>
      <c r="G529" s="2730" t="s">
        <v>33</v>
      </c>
      <c r="H529" s="2732">
        <v>6.93</v>
      </c>
      <c r="I529" s="2733">
        <v>6.93</v>
      </c>
      <c r="J529" s="2734">
        <v>0.2034</v>
      </c>
      <c r="K529" s="2735">
        <f>ROUND(I529,2)+(ROUND(I529,2)*J529)</f>
        <v>8.339561999999999</v>
      </c>
      <c r="L529" s="2736">
        <f>ROUND(S529,2)+ROUND(S530,2)+ROUND(S531,2)+ROUND(S532,2)+ROUND(S533,2)</f>
        <v>4136.6500000000005</v>
      </c>
      <c r="M529" s="2730"/>
      <c r="N529" s="2730" t="s">
        <v>288</v>
      </c>
      <c r="O529" s="2730" t="s">
        <v>289</v>
      </c>
      <c r="P529" s="1166" t="s">
        <v>20</v>
      </c>
      <c r="Q529" s="1166" t="s">
        <v>29</v>
      </c>
      <c r="R529" s="1167">
        <v>99.2</v>
      </c>
      <c r="S529" s="1168">
        <f>ROUND(K529,2)*R529</f>
        <v>827.32799999999997</v>
      </c>
    </row>
    <row r="530" spans="1:19" x14ac:dyDescent="0.25">
      <c r="A530" s="2009"/>
      <c r="B530" s="2009"/>
      <c r="C530" s="2009"/>
      <c r="D530" s="2009"/>
      <c r="E530" s="2009"/>
      <c r="F530" s="2009"/>
      <c r="G530" s="2009"/>
      <c r="H530" s="2009"/>
      <c r="I530" s="2009"/>
      <c r="J530" s="2009"/>
      <c r="K530" s="2009"/>
      <c r="L530" s="2009"/>
      <c r="M530" s="2009"/>
      <c r="N530" s="2009"/>
      <c r="O530" s="2009"/>
      <c r="P530" s="1166" t="s">
        <v>34</v>
      </c>
      <c r="Q530" s="1166" t="s">
        <v>35</v>
      </c>
      <c r="R530" s="1169">
        <v>99.2</v>
      </c>
      <c r="S530" s="1170">
        <f>ROUND(K529,2)*R530</f>
        <v>827.32799999999997</v>
      </c>
    </row>
    <row r="531" spans="1:19" x14ac:dyDescent="0.25">
      <c r="A531" s="2009"/>
      <c r="B531" s="2009"/>
      <c r="C531" s="2009"/>
      <c r="D531" s="2009"/>
      <c r="E531" s="2009"/>
      <c r="F531" s="2009"/>
      <c r="G531" s="2009"/>
      <c r="H531" s="2009"/>
      <c r="I531" s="2009"/>
      <c r="J531" s="2009"/>
      <c r="K531" s="2009"/>
      <c r="L531" s="2009"/>
      <c r="M531" s="2009"/>
      <c r="N531" s="2009"/>
      <c r="O531" s="2009"/>
      <c r="P531" s="1166" t="s">
        <v>36</v>
      </c>
      <c r="Q531" s="1166" t="s">
        <v>37</v>
      </c>
      <c r="R531" s="1171">
        <v>99.2</v>
      </c>
      <c r="S531" s="1172">
        <f>ROUND(K529,2)*R531</f>
        <v>827.32799999999997</v>
      </c>
    </row>
    <row r="532" spans="1:19" x14ac:dyDescent="0.25">
      <c r="A532" s="2009"/>
      <c r="B532" s="2009"/>
      <c r="C532" s="2009"/>
      <c r="D532" s="2009"/>
      <c r="E532" s="2009"/>
      <c r="F532" s="2009"/>
      <c r="G532" s="2009"/>
      <c r="H532" s="2009"/>
      <c r="I532" s="2009"/>
      <c r="J532" s="2009"/>
      <c r="K532" s="2009"/>
      <c r="L532" s="2009"/>
      <c r="M532" s="2009"/>
      <c r="N532" s="2009"/>
      <c r="O532" s="2009"/>
      <c r="P532" s="1166" t="s">
        <v>38</v>
      </c>
      <c r="Q532" s="1166" t="s">
        <v>39</v>
      </c>
      <c r="R532" s="1173">
        <v>99.2</v>
      </c>
      <c r="S532" s="1174">
        <f>ROUND(K529,2)*R532</f>
        <v>827.32799999999997</v>
      </c>
    </row>
    <row r="533" spans="1:19" x14ac:dyDescent="0.25">
      <c r="A533" s="2009"/>
      <c r="B533" s="2009"/>
      <c r="C533" s="2009"/>
      <c r="D533" s="2009"/>
      <c r="E533" s="2009"/>
      <c r="F533" s="2009"/>
      <c r="G533" s="2009"/>
      <c r="H533" s="2009"/>
      <c r="I533" s="2009"/>
      <c r="J533" s="2009"/>
      <c r="K533" s="2009"/>
      <c r="L533" s="2009"/>
      <c r="M533" s="2009"/>
      <c r="N533" s="2009"/>
      <c r="O533" s="2009"/>
      <c r="P533" s="1166" t="s">
        <v>40</v>
      </c>
      <c r="Q533" s="1166" t="s">
        <v>41</v>
      </c>
      <c r="R533" s="1175">
        <v>99.2</v>
      </c>
      <c r="S533" s="1176">
        <f>ROUND(K529,2)*R533</f>
        <v>827.32799999999997</v>
      </c>
    </row>
    <row r="534" spans="1:19" x14ac:dyDescent="0.25">
      <c r="A534" s="2737" t="s">
        <v>23</v>
      </c>
      <c r="B534" s="2737" t="s">
        <v>359</v>
      </c>
      <c r="C534" s="2737" t="s">
        <v>25</v>
      </c>
      <c r="D534" s="2737" t="s">
        <v>360</v>
      </c>
      <c r="E534" s="2737" t="s">
        <v>361</v>
      </c>
      <c r="F534" s="2738">
        <f>R534+R535+R536+R537+R538</f>
        <v>166</v>
      </c>
      <c r="G534" s="2737" t="s">
        <v>33</v>
      </c>
      <c r="H534" s="2739">
        <v>10.51</v>
      </c>
      <c r="I534" s="2740">
        <v>10.51</v>
      </c>
      <c r="J534" s="2741">
        <v>0.2034</v>
      </c>
      <c r="K534" s="2742">
        <f>ROUND(I534,2)+(ROUND(I534,2)*J534)</f>
        <v>12.647734</v>
      </c>
      <c r="L534" s="2743">
        <f>ROUND(S534,2)+ROUND(S535,2)+ROUND(S536,2)+ROUND(S537,2)+ROUND(S538,2)</f>
        <v>2099.9</v>
      </c>
      <c r="M534" s="2737"/>
      <c r="N534" s="2737" t="s">
        <v>288</v>
      </c>
      <c r="O534" s="2737" t="s">
        <v>289</v>
      </c>
      <c r="P534" s="1177" t="s">
        <v>20</v>
      </c>
      <c r="Q534" s="1177" t="s">
        <v>29</v>
      </c>
      <c r="R534" s="1178">
        <v>33.200000000000003</v>
      </c>
      <c r="S534" s="1179">
        <f>ROUND(K534,2)*R534</f>
        <v>419.98000000000008</v>
      </c>
    </row>
    <row r="535" spans="1:19" x14ac:dyDescent="0.25">
      <c r="A535" s="2009"/>
      <c r="B535" s="2009"/>
      <c r="C535" s="2009"/>
      <c r="D535" s="2009"/>
      <c r="E535" s="2009"/>
      <c r="F535" s="2009"/>
      <c r="G535" s="2009"/>
      <c r="H535" s="2009"/>
      <c r="I535" s="2009"/>
      <c r="J535" s="2009"/>
      <c r="K535" s="2009"/>
      <c r="L535" s="2009"/>
      <c r="M535" s="2009"/>
      <c r="N535" s="2009"/>
      <c r="O535" s="2009"/>
      <c r="P535" s="1177" t="s">
        <v>34</v>
      </c>
      <c r="Q535" s="1177" t="s">
        <v>35</v>
      </c>
      <c r="R535" s="1180">
        <v>33.200000000000003</v>
      </c>
      <c r="S535" s="1181">
        <f>ROUND(K534,2)*R535</f>
        <v>419.98000000000008</v>
      </c>
    </row>
    <row r="536" spans="1:19" x14ac:dyDescent="0.25">
      <c r="A536" s="2009"/>
      <c r="B536" s="2009"/>
      <c r="C536" s="2009"/>
      <c r="D536" s="2009"/>
      <c r="E536" s="2009"/>
      <c r="F536" s="2009"/>
      <c r="G536" s="2009"/>
      <c r="H536" s="2009"/>
      <c r="I536" s="2009"/>
      <c r="J536" s="2009"/>
      <c r="K536" s="2009"/>
      <c r="L536" s="2009"/>
      <c r="M536" s="2009"/>
      <c r="N536" s="2009"/>
      <c r="O536" s="2009"/>
      <c r="P536" s="1177" t="s">
        <v>36</v>
      </c>
      <c r="Q536" s="1177" t="s">
        <v>37</v>
      </c>
      <c r="R536" s="1182">
        <v>33.200000000000003</v>
      </c>
      <c r="S536" s="1183">
        <f>ROUND(K534,2)*R536</f>
        <v>419.98000000000008</v>
      </c>
    </row>
    <row r="537" spans="1:19" x14ac:dyDescent="0.25">
      <c r="A537" s="2009"/>
      <c r="B537" s="2009"/>
      <c r="C537" s="2009"/>
      <c r="D537" s="2009"/>
      <c r="E537" s="2009"/>
      <c r="F537" s="2009"/>
      <c r="G537" s="2009"/>
      <c r="H537" s="2009"/>
      <c r="I537" s="2009"/>
      <c r="J537" s="2009"/>
      <c r="K537" s="2009"/>
      <c r="L537" s="2009"/>
      <c r="M537" s="2009"/>
      <c r="N537" s="2009"/>
      <c r="O537" s="2009"/>
      <c r="P537" s="1177" t="s">
        <v>38</v>
      </c>
      <c r="Q537" s="1177" t="s">
        <v>39</v>
      </c>
      <c r="R537" s="1184">
        <v>33.200000000000003</v>
      </c>
      <c r="S537" s="1185">
        <f>ROUND(K534,2)*R537</f>
        <v>419.98000000000008</v>
      </c>
    </row>
    <row r="538" spans="1:19" x14ac:dyDescent="0.25">
      <c r="A538" s="2009"/>
      <c r="B538" s="2009"/>
      <c r="C538" s="2009"/>
      <c r="D538" s="2009"/>
      <c r="E538" s="2009"/>
      <c r="F538" s="2009"/>
      <c r="G538" s="2009"/>
      <c r="H538" s="2009"/>
      <c r="I538" s="2009"/>
      <c r="J538" s="2009"/>
      <c r="K538" s="2009"/>
      <c r="L538" s="2009"/>
      <c r="M538" s="2009"/>
      <c r="N538" s="2009"/>
      <c r="O538" s="2009"/>
      <c r="P538" s="1177" t="s">
        <v>40</v>
      </c>
      <c r="Q538" s="1177" t="s">
        <v>41</v>
      </c>
      <c r="R538" s="1186">
        <v>33.200000000000003</v>
      </c>
      <c r="S538" s="1187">
        <f>ROUND(K534,2)*R538</f>
        <v>419.98000000000008</v>
      </c>
    </row>
    <row r="539" spans="1:19" x14ac:dyDescent="0.25">
      <c r="A539" s="2744" t="s">
        <v>23</v>
      </c>
      <c r="B539" s="2744" t="s">
        <v>362</v>
      </c>
      <c r="C539" s="2744" t="s">
        <v>25</v>
      </c>
      <c r="D539" s="2744" t="s">
        <v>363</v>
      </c>
      <c r="E539" s="2744" t="s">
        <v>364</v>
      </c>
      <c r="F539" s="2745">
        <f>R539+R540+R541+R542+R543</f>
        <v>894</v>
      </c>
      <c r="G539" s="2744" t="s">
        <v>33</v>
      </c>
      <c r="H539" s="2746">
        <v>20.7</v>
      </c>
      <c r="I539" s="2747">
        <v>20.7</v>
      </c>
      <c r="J539" s="2748">
        <v>0.2034</v>
      </c>
      <c r="K539" s="2749">
        <f>ROUND(I539,2)+(ROUND(I539,2)*J539)</f>
        <v>24.91038</v>
      </c>
      <c r="L539" s="2750">
        <f>ROUND(S539,2)+ROUND(S540,2)+ROUND(S541,2)+ROUND(S542,2)+ROUND(S543,2)</f>
        <v>22269.55</v>
      </c>
      <c r="M539" s="2744"/>
      <c r="N539" s="2744" t="s">
        <v>288</v>
      </c>
      <c r="O539" s="2744" t="s">
        <v>289</v>
      </c>
      <c r="P539" s="1188" t="s">
        <v>20</v>
      </c>
      <c r="Q539" s="1188" t="s">
        <v>29</v>
      </c>
      <c r="R539" s="1189">
        <v>178.8</v>
      </c>
      <c r="S539" s="1190">
        <f>ROUND(K539,2)*R539</f>
        <v>4453.9080000000004</v>
      </c>
    </row>
    <row r="540" spans="1:19" x14ac:dyDescent="0.25">
      <c r="A540" s="2009"/>
      <c r="B540" s="2009"/>
      <c r="C540" s="2009"/>
      <c r="D540" s="2009"/>
      <c r="E540" s="2009"/>
      <c r="F540" s="2009"/>
      <c r="G540" s="2009"/>
      <c r="H540" s="2009"/>
      <c r="I540" s="2009"/>
      <c r="J540" s="2009"/>
      <c r="K540" s="2009"/>
      <c r="L540" s="2009"/>
      <c r="M540" s="2009"/>
      <c r="N540" s="2009"/>
      <c r="O540" s="2009"/>
      <c r="P540" s="1188" t="s">
        <v>34</v>
      </c>
      <c r="Q540" s="1188" t="s">
        <v>35</v>
      </c>
      <c r="R540" s="1191">
        <v>178.8</v>
      </c>
      <c r="S540" s="1192">
        <f>ROUND(K539,2)*R540</f>
        <v>4453.9080000000004</v>
      </c>
    </row>
    <row r="541" spans="1:19" x14ac:dyDescent="0.25">
      <c r="A541" s="2009"/>
      <c r="B541" s="2009"/>
      <c r="C541" s="2009"/>
      <c r="D541" s="2009"/>
      <c r="E541" s="2009"/>
      <c r="F541" s="2009"/>
      <c r="G541" s="2009"/>
      <c r="H541" s="2009"/>
      <c r="I541" s="2009"/>
      <c r="J541" s="2009"/>
      <c r="K541" s="2009"/>
      <c r="L541" s="2009"/>
      <c r="M541" s="2009"/>
      <c r="N541" s="2009"/>
      <c r="O541" s="2009"/>
      <c r="P541" s="1188" t="s">
        <v>36</v>
      </c>
      <c r="Q541" s="1188" t="s">
        <v>37</v>
      </c>
      <c r="R541" s="1193">
        <v>178.8</v>
      </c>
      <c r="S541" s="1194">
        <f>ROUND(K539,2)*R541</f>
        <v>4453.9080000000004</v>
      </c>
    </row>
    <row r="542" spans="1:19" x14ac:dyDescent="0.25">
      <c r="A542" s="2009"/>
      <c r="B542" s="2009"/>
      <c r="C542" s="2009"/>
      <c r="D542" s="2009"/>
      <c r="E542" s="2009"/>
      <c r="F542" s="2009"/>
      <c r="G542" s="2009"/>
      <c r="H542" s="2009"/>
      <c r="I542" s="2009"/>
      <c r="J542" s="2009"/>
      <c r="K542" s="2009"/>
      <c r="L542" s="2009"/>
      <c r="M542" s="2009"/>
      <c r="N542" s="2009"/>
      <c r="O542" s="2009"/>
      <c r="P542" s="1188" t="s">
        <v>38</v>
      </c>
      <c r="Q542" s="1188" t="s">
        <v>39</v>
      </c>
      <c r="R542" s="1195">
        <v>178.8</v>
      </c>
      <c r="S542" s="1196">
        <f>ROUND(K539,2)*R542</f>
        <v>4453.9080000000004</v>
      </c>
    </row>
    <row r="543" spans="1:19" x14ac:dyDescent="0.25">
      <c r="A543" s="2009"/>
      <c r="B543" s="2009"/>
      <c r="C543" s="2009"/>
      <c r="D543" s="2009"/>
      <c r="E543" s="2009"/>
      <c r="F543" s="2009"/>
      <c r="G543" s="2009"/>
      <c r="H543" s="2009"/>
      <c r="I543" s="2009"/>
      <c r="J543" s="2009"/>
      <c r="K543" s="2009"/>
      <c r="L543" s="2009"/>
      <c r="M543" s="2009"/>
      <c r="N543" s="2009"/>
      <c r="O543" s="2009"/>
      <c r="P543" s="1188" t="s">
        <v>40</v>
      </c>
      <c r="Q543" s="1188" t="s">
        <v>41</v>
      </c>
      <c r="R543" s="1197">
        <v>178.8</v>
      </c>
      <c r="S543" s="1198">
        <f>ROUND(K539,2)*R543</f>
        <v>4453.9080000000004</v>
      </c>
    </row>
    <row r="544" spans="1:19" x14ac:dyDescent="0.25">
      <c r="A544" s="2751" t="s">
        <v>23</v>
      </c>
      <c r="B544" s="2751" t="s">
        <v>365</v>
      </c>
      <c r="C544" s="2751" t="s">
        <v>25</v>
      </c>
      <c r="D544" s="2751" t="s">
        <v>366</v>
      </c>
      <c r="E544" s="2751" t="s">
        <v>367</v>
      </c>
      <c r="F544" s="2752">
        <f>R544+R545+R546+R547+R548</f>
        <v>1166</v>
      </c>
      <c r="G544" s="2751" t="s">
        <v>33</v>
      </c>
      <c r="H544" s="2753">
        <v>11.13</v>
      </c>
      <c r="I544" s="2754">
        <v>11.13</v>
      </c>
      <c r="J544" s="2755">
        <v>0.2034</v>
      </c>
      <c r="K544" s="2756">
        <f>ROUND(I544,2)+(ROUND(I544,2)*J544)</f>
        <v>13.393842000000001</v>
      </c>
      <c r="L544" s="2757">
        <f>ROUND(S544,2)+ROUND(S545,2)+ROUND(S546,2)+ROUND(S547,2)+ROUND(S548,2)</f>
        <v>15612.75</v>
      </c>
      <c r="M544" s="2751"/>
      <c r="N544" s="2751" t="s">
        <v>288</v>
      </c>
      <c r="O544" s="2751" t="s">
        <v>289</v>
      </c>
      <c r="P544" s="1199" t="s">
        <v>20</v>
      </c>
      <c r="Q544" s="1199" t="s">
        <v>29</v>
      </c>
      <c r="R544" s="1200">
        <v>233.2</v>
      </c>
      <c r="S544" s="1201">
        <f>ROUND(K544,2)*R544</f>
        <v>3122.5479999999998</v>
      </c>
    </row>
    <row r="545" spans="1:19" x14ac:dyDescent="0.25">
      <c r="A545" s="2009"/>
      <c r="B545" s="2009"/>
      <c r="C545" s="2009"/>
      <c r="D545" s="2009"/>
      <c r="E545" s="2009"/>
      <c r="F545" s="2009"/>
      <c r="G545" s="2009"/>
      <c r="H545" s="2009"/>
      <c r="I545" s="2009"/>
      <c r="J545" s="2009"/>
      <c r="K545" s="2009"/>
      <c r="L545" s="2009"/>
      <c r="M545" s="2009"/>
      <c r="N545" s="2009"/>
      <c r="O545" s="2009"/>
      <c r="P545" s="1199" t="s">
        <v>34</v>
      </c>
      <c r="Q545" s="1199" t="s">
        <v>35</v>
      </c>
      <c r="R545" s="1202">
        <v>233.2</v>
      </c>
      <c r="S545" s="1203">
        <f>ROUND(K544,2)*R545</f>
        <v>3122.5479999999998</v>
      </c>
    </row>
    <row r="546" spans="1:19" x14ac:dyDescent="0.25">
      <c r="A546" s="2009"/>
      <c r="B546" s="2009"/>
      <c r="C546" s="2009"/>
      <c r="D546" s="2009"/>
      <c r="E546" s="2009"/>
      <c r="F546" s="2009"/>
      <c r="G546" s="2009"/>
      <c r="H546" s="2009"/>
      <c r="I546" s="2009"/>
      <c r="J546" s="2009"/>
      <c r="K546" s="2009"/>
      <c r="L546" s="2009"/>
      <c r="M546" s="2009"/>
      <c r="N546" s="2009"/>
      <c r="O546" s="2009"/>
      <c r="P546" s="1199" t="s">
        <v>36</v>
      </c>
      <c r="Q546" s="1199" t="s">
        <v>37</v>
      </c>
      <c r="R546" s="1204">
        <v>233.2</v>
      </c>
      <c r="S546" s="1205">
        <f>ROUND(K544,2)*R546</f>
        <v>3122.5479999999998</v>
      </c>
    </row>
    <row r="547" spans="1:19" x14ac:dyDescent="0.25">
      <c r="A547" s="2009"/>
      <c r="B547" s="2009"/>
      <c r="C547" s="2009"/>
      <c r="D547" s="2009"/>
      <c r="E547" s="2009"/>
      <c r="F547" s="2009"/>
      <c r="G547" s="2009"/>
      <c r="H547" s="2009"/>
      <c r="I547" s="2009"/>
      <c r="J547" s="2009"/>
      <c r="K547" s="2009"/>
      <c r="L547" s="2009"/>
      <c r="M547" s="2009"/>
      <c r="N547" s="2009"/>
      <c r="O547" s="2009"/>
      <c r="P547" s="1199" t="s">
        <v>38</v>
      </c>
      <c r="Q547" s="1199" t="s">
        <v>39</v>
      </c>
      <c r="R547" s="1206">
        <v>233.2</v>
      </c>
      <c r="S547" s="1207">
        <f>ROUND(K544,2)*R547</f>
        <v>3122.5479999999998</v>
      </c>
    </row>
    <row r="548" spans="1:19" x14ac:dyDescent="0.25">
      <c r="A548" s="2009"/>
      <c r="B548" s="2009"/>
      <c r="C548" s="2009"/>
      <c r="D548" s="2009"/>
      <c r="E548" s="2009"/>
      <c r="F548" s="2009"/>
      <c r="G548" s="2009"/>
      <c r="H548" s="2009"/>
      <c r="I548" s="2009"/>
      <c r="J548" s="2009"/>
      <c r="K548" s="2009"/>
      <c r="L548" s="2009"/>
      <c r="M548" s="2009"/>
      <c r="N548" s="2009"/>
      <c r="O548" s="2009"/>
      <c r="P548" s="1199" t="s">
        <v>40</v>
      </c>
      <c r="Q548" s="1199" t="s">
        <v>41</v>
      </c>
      <c r="R548" s="1208">
        <v>233.2</v>
      </c>
      <c r="S548" s="1209">
        <f>ROUND(K544,2)*R548</f>
        <v>3122.5479999999998</v>
      </c>
    </row>
    <row r="549" spans="1:19" x14ac:dyDescent="0.25">
      <c r="A549" s="2758" t="s">
        <v>23</v>
      </c>
      <c r="B549" s="2758" t="s">
        <v>368</v>
      </c>
      <c r="C549" s="2758" t="s">
        <v>25</v>
      </c>
      <c r="D549" s="2758" t="s">
        <v>369</v>
      </c>
      <c r="E549" s="2758" t="s">
        <v>370</v>
      </c>
      <c r="F549" s="2759">
        <f>R549+R550+R551+R552+R553</f>
        <v>441.2</v>
      </c>
      <c r="G549" s="2758" t="s">
        <v>33</v>
      </c>
      <c r="H549" s="2760">
        <v>10.15</v>
      </c>
      <c r="I549" s="2761">
        <v>10.15</v>
      </c>
      <c r="J549" s="2762">
        <v>0.2034</v>
      </c>
      <c r="K549" s="2763">
        <f>ROUND(I549,2)+(ROUND(I549,2)*J549)</f>
        <v>12.214510000000001</v>
      </c>
      <c r="L549" s="2764">
        <f>ROUND(S549,2)+ROUND(S550,2)+ROUND(S551,2)+ROUND(S552,2)+ROUND(S553,2)</f>
        <v>5387.05</v>
      </c>
      <c r="M549" s="2758"/>
      <c r="N549" s="2758" t="s">
        <v>288</v>
      </c>
      <c r="O549" s="2758" t="s">
        <v>289</v>
      </c>
      <c r="P549" s="1210" t="s">
        <v>20</v>
      </c>
      <c r="Q549" s="1210" t="s">
        <v>29</v>
      </c>
      <c r="R549" s="1211">
        <v>88.24</v>
      </c>
      <c r="S549" s="1212">
        <f>ROUND(K549,2)*R549</f>
        <v>1077.4104</v>
      </c>
    </row>
    <row r="550" spans="1:19" x14ac:dyDescent="0.25">
      <c r="A550" s="2009"/>
      <c r="B550" s="2009"/>
      <c r="C550" s="2009"/>
      <c r="D550" s="2009"/>
      <c r="E550" s="2009"/>
      <c r="F550" s="2009"/>
      <c r="G550" s="2009"/>
      <c r="H550" s="2009"/>
      <c r="I550" s="2009"/>
      <c r="J550" s="2009"/>
      <c r="K550" s="2009"/>
      <c r="L550" s="2009"/>
      <c r="M550" s="2009"/>
      <c r="N550" s="2009"/>
      <c r="O550" s="2009"/>
      <c r="P550" s="1210" t="s">
        <v>34</v>
      </c>
      <c r="Q550" s="1210" t="s">
        <v>35</v>
      </c>
      <c r="R550" s="1213">
        <v>88.24</v>
      </c>
      <c r="S550" s="1214">
        <f>ROUND(K549,2)*R550</f>
        <v>1077.4104</v>
      </c>
    </row>
    <row r="551" spans="1:19" x14ac:dyDescent="0.25">
      <c r="A551" s="2009"/>
      <c r="B551" s="2009"/>
      <c r="C551" s="2009"/>
      <c r="D551" s="2009"/>
      <c r="E551" s="2009"/>
      <c r="F551" s="2009"/>
      <c r="G551" s="2009"/>
      <c r="H551" s="2009"/>
      <c r="I551" s="2009"/>
      <c r="J551" s="2009"/>
      <c r="K551" s="2009"/>
      <c r="L551" s="2009"/>
      <c r="M551" s="2009"/>
      <c r="N551" s="2009"/>
      <c r="O551" s="2009"/>
      <c r="P551" s="1210" t="s">
        <v>36</v>
      </c>
      <c r="Q551" s="1210" t="s">
        <v>37</v>
      </c>
      <c r="R551" s="1215">
        <v>88.24</v>
      </c>
      <c r="S551" s="1216">
        <f>ROUND(K549,2)*R551</f>
        <v>1077.4104</v>
      </c>
    </row>
    <row r="552" spans="1:19" x14ac:dyDescent="0.25">
      <c r="A552" s="2009"/>
      <c r="B552" s="2009"/>
      <c r="C552" s="2009"/>
      <c r="D552" s="2009"/>
      <c r="E552" s="2009"/>
      <c r="F552" s="2009"/>
      <c r="G552" s="2009"/>
      <c r="H552" s="2009"/>
      <c r="I552" s="2009"/>
      <c r="J552" s="2009"/>
      <c r="K552" s="2009"/>
      <c r="L552" s="2009"/>
      <c r="M552" s="2009"/>
      <c r="N552" s="2009"/>
      <c r="O552" s="2009"/>
      <c r="P552" s="1210" t="s">
        <v>38</v>
      </c>
      <c r="Q552" s="1210" t="s">
        <v>39</v>
      </c>
      <c r="R552" s="1217">
        <v>88.24</v>
      </c>
      <c r="S552" s="1218">
        <f>ROUND(K549,2)*R552</f>
        <v>1077.4104</v>
      </c>
    </row>
    <row r="553" spans="1:19" x14ac:dyDescent="0.25">
      <c r="A553" s="2009"/>
      <c r="B553" s="2009"/>
      <c r="C553" s="2009"/>
      <c r="D553" s="2009"/>
      <c r="E553" s="2009"/>
      <c r="F553" s="2009"/>
      <c r="G553" s="2009"/>
      <c r="H553" s="2009"/>
      <c r="I553" s="2009"/>
      <c r="J553" s="2009"/>
      <c r="K553" s="2009"/>
      <c r="L553" s="2009"/>
      <c r="M553" s="2009"/>
      <c r="N553" s="2009"/>
      <c r="O553" s="2009"/>
      <c r="P553" s="1210" t="s">
        <v>40</v>
      </c>
      <c r="Q553" s="1210" t="s">
        <v>41</v>
      </c>
      <c r="R553" s="1219">
        <v>88.24</v>
      </c>
      <c r="S553" s="1220">
        <f>ROUND(K549,2)*R553</f>
        <v>1077.4104</v>
      </c>
    </row>
    <row r="554" spans="1:19" x14ac:dyDescent="0.25">
      <c r="A554" s="2765" t="s">
        <v>23</v>
      </c>
      <c r="B554" s="2765" t="s">
        <v>371</v>
      </c>
      <c r="C554" s="2765" t="s">
        <v>25</v>
      </c>
      <c r="D554" s="2765" t="s">
        <v>372</v>
      </c>
      <c r="E554" s="2765" t="s">
        <v>373</v>
      </c>
      <c r="F554" s="2766">
        <f>R554+R555+R556+R557+R558</f>
        <v>1166</v>
      </c>
      <c r="G554" s="2765" t="s">
        <v>33</v>
      </c>
      <c r="H554" s="2767">
        <v>8.68</v>
      </c>
      <c r="I554" s="2768">
        <v>8.68</v>
      </c>
      <c r="J554" s="2769">
        <v>0.2034</v>
      </c>
      <c r="K554" s="2770">
        <f>ROUND(I554,2)+(ROUND(I554,2)*J554)</f>
        <v>10.445511999999999</v>
      </c>
      <c r="L554" s="2771">
        <f>ROUND(S554,2)+ROUND(S555,2)+ROUND(S556,2)+ROUND(S557,2)+ROUND(S558,2)</f>
        <v>12184.7</v>
      </c>
      <c r="M554" s="2765"/>
      <c r="N554" s="2765" t="s">
        <v>288</v>
      </c>
      <c r="O554" s="2765" t="s">
        <v>289</v>
      </c>
      <c r="P554" s="1221" t="s">
        <v>20</v>
      </c>
      <c r="Q554" s="1221" t="s">
        <v>29</v>
      </c>
      <c r="R554" s="1222">
        <v>233.2</v>
      </c>
      <c r="S554" s="1223">
        <f>ROUND(K554,2)*R554</f>
        <v>2436.9399999999996</v>
      </c>
    </row>
    <row r="555" spans="1:19" x14ac:dyDescent="0.25">
      <c r="A555" s="2009"/>
      <c r="B555" s="2009"/>
      <c r="C555" s="2009"/>
      <c r="D555" s="2009"/>
      <c r="E555" s="2009"/>
      <c r="F555" s="2009"/>
      <c r="G555" s="2009"/>
      <c r="H555" s="2009"/>
      <c r="I555" s="2009"/>
      <c r="J555" s="2009"/>
      <c r="K555" s="2009"/>
      <c r="L555" s="2009"/>
      <c r="M555" s="2009"/>
      <c r="N555" s="2009"/>
      <c r="O555" s="2009"/>
      <c r="P555" s="1221" t="s">
        <v>34</v>
      </c>
      <c r="Q555" s="1221" t="s">
        <v>35</v>
      </c>
      <c r="R555" s="1224">
        <v>233.2</v>
      </c>
      <c r="S555" s="1225">
        <f>ROUND(K554,2)*R555</f>
        <v>2436.9399999999996</v>
      </c>
    </row>
    <row r="556" spans="1:19" x14ac:dyDescent="0.25">
      <c r="A556" s="2009"/>
      <c r="B556" s="2009"/>
      <c r="C556" s="2009"/>
      <c r="D556" s="2009"/>
      <c r="E556" s="2009"/>
      <c r="F556" s="2009"/>
      <c r="G556" s="2009"/>
      <c r="H556" s="2009"/>
      <c r="I556" s="2009"/>
      <c r="J556" s="2009"/>
      <c r="K556" s="2009"/>
      <c r="L556" s="2009"/>
      <c r="M556" s="2009"/>
      <c r="N556" s="2009"/>
      <c r="O556" s="2009"/>
      <c r="P556" s="1221" t="s">
        <v>36</v>
      </c>
      <c r="Q556" s="1221" t="s">
        <v>37</v>
      </c>
      <c r="R556" s="1226">
        <v>233.2</v>
      </c>
      <c r="S556" s="1227">
        <f>ROUND(K554,2)*R556</f>
        <v>2436.9399999999996</v>
      </c>
    </row>
    <row r="557" spans="1:19" x14ac:dyDescent="0.25">
      <c r="A557" s="2009"/>
      <c r="B557" s="2009"/>
      <c r="C557" s="2009"/>
      <c r="D557" s="2009"/>
      <c r="E557" s="2009"/>
      <c r="F557" s="2009"/>
      <c r="G557" s="2009"/>
      <c r="H557" s="2009"/>
      <c r="I557" s="2009"/>
      <c r="J557" s="2009"/>
      <c r="K557" s="2009"/>
      <c r="L557" s="2009"/>
      <c r="M557" s="2009"/>
      <c r="N557" s="2009"/>
      <c r="O557" s="2009"/>
      <c r="P557" s="1221" t="s">
        <v>38</v>
      </c>
      <c r="Q557" s="1221" t="s">
        <v>39</v>
      </c>
      <c r="R557" s="1228">
        <v>233.2</v>
      </c>
      <c r="S557" s="1229">
        <f>ROUND(K554,2)*R557</f>
        <v>2436.9399999999996</v>
      </c>
    </row>
    <row r="558" spans="1:19" x14ac:dyDescent="0.25">
      <c r="A558" s="2009"/>
      <c r="B558" s="2009"/>
      <c r="C558" s="2009"/>
      <c r="D558" s="2009"/>
      <c r="E558" s="2009"/>
      <c r="F558" s="2009"/>
      <c r="G558" s="2009"/>
      <c r="H558" s="2009"/>
      <c r="I558" s="2009"/>
      <c r="J558" s="2009"/>
      <c r="K558" s="2009"/>
      <c r="L558" s="2009"/>
      <c r="M558" s="2009"/>
      <c r="N558" s="2009"/>
      <c r="O558" s="2009"/>
      <c r="P558" s="1221" t="s">
        <v>40</v>
      </c>
      <c r="Q558" s="1221" t="s">
        <v>41</v>
      </c>
      <c r="R558" s="1230">
        <v>233.2</v>
      </c>
      <c r="S558" s="1231">
        <f>ROUND(K554,2)*R558</f>
        <v>2436.9399999999996</v>
      </c>
    </row>
    <row r="559" spans="1:19" x14ac:dyDescent="0.25">
      <c r="A559" s="2772" t="s">
        <v>23</v>
      </c>
      <c r="B559" s="2772" t="s">
        <v>374</v>
      </c>
      <c r="C559" s="2772" t="s">
        <v>25</v>
      </c>
      <c r="D559" s="2772" t="s">
        <v>375</v>
      </c>
      <c r="E559" s="2772" t="s">
        <v>376</v>
      </c>
      <c r="F559" s="2773">
        <f>R559+R560+R561+R562+R563</f>
        <v>518</v>
      </c>
      <c r="G559" s="2772" t="s">
        <v>33</v>
      </c>
      <c r="H559" s="2774">
        <v>11.02</v>
      </c>
      <c r="I559" s="2775">
        <v>11.02</v>
      </c>
      <c r="J559" s="2776">
        <v>0.2034</v>
      </c>
      <c r="K559" s="2777">
        <f>ROUND(I559,2)+(ROUND(I559,2)*J559)</f>
        <v>13.261467999999999</v>
      </c>
      <c r="L559" s="2778">
        <f>ROUND(S559,2)+ROUND(S560,2)+ROUND(S561,2)+ROUND(S562,2)+ROUND(S563,2)</f>
        <v>6868.7</v>
      </c>
      <c r="M559" s="2772"/>
      <c r="N559" s="2772" t="s">
        <v>288</v>
      </c>
      <c r="O559" s="2772" t="s">
        <v>289</v>
      </c>
      <c r="P559" s="1232" t="s">
        <v>20</v>
      </c>
      <c r="Q559" s="1232" t="s">
        <v>29</v>
      </c>
      <c r="R559" s="1233">
        <v>103.6</v>
      </c>
      <c r="S559" s="1234">
        <f>ROUND(K559,2)*R559</f>
        <v>1373.7359999999999</v>
      </c>
    </row>
    <row r="560" spans="1:19" x14ac:dyDescent="0.25">
      <c r="A560" s="2009"/>
      <c r="B560" s="2009"/>
      <c r="C560" s="2009"/>
      <c r="D560" s="2009"/>
      <c r="E560" s="2009"/>
      <c r="F560" s="2009"/>
      <c r="G560" s="2009"/>
      <c r="H560" s="2009"/>
      <c r="I560" s="2009"/>
      <c r="J560" s="2009"/>
      <c r="K560" s="2009"/>
      <c r="L560" s="2009"/>
      <c r="M560" s="2009"/>
      <c r="N560" s="2009"/>
      <c r="O560" s="2009"/>
      <c r="P560" s="1232" t="s">
        <v>34</v>
      </c>
      <c r="Q560" s="1232" t="s">
        <v>35</v>
      </c>
      <c r="R560" s="1235">
        <v>103.6</v>
      </c>
      <c r="S560" s="1236">
        <f>ROUND(K559,2)*R560</f>
        <v>1373.7359999999999</v>
      </c>
    </row>
    <row r="561" spans="1:19" x14ac:dyDescent="0.25">
      <c r="A561" s="2009"/>
      <c r="B561" s="2009"/>
      <c r="C561" s="2009"/>
      <c r="D561" s="2009"/>
      <c r="E561" s="2009"/>
      <c r="F561" s="2009"/>
      <c r="G561" s="2009"/>
      <c r="H561" s="2009"/>
      <c r="I561" s="2009"/>
      <c r="J561" s="2009"/>
      <c r="K561" s="2009"/>
      <c r="L561" s="2009"/>
      <c r="M561" s="2009"/>
      <c r="N561" s="2009"/>
      <c r="O561" s="2009"/>
      <c r="P561" s="1232" t="s">
        <v>36</v>
      </c>
      <c r="Q561" s="1232" t="s">
        <v>37</v>
      </c>
      <c r="R561" s="1237">
        <v>103.6</v>
      </c>
      <c r="S561" s="1238">
        <f>ROUND(K559,2)*R561</f>
        <v>1373.7359999999999</v>
      </c>
    </row>
    <row r="562" spans="1:19" x14ac:dyDescent="0.25">
      <c r="A562" s="2009"/>
      <c r="B562" s="2009"/>
      <c r="C562" s="2009"/>
      <c r="D562" s="2009"/>
      <c r="E562" s="2009"/>
      <c r="F562" s="2009"/>
      <c r="G562" s="2009"/>
      <c r="H562" s="2009"/>
      <c r="I562" s="2009"/>
      <c r="J562" s="2009"/>
      <c r="K562" s="2009"/>
      <c r="L562" s="2009"/>
      <c r="M562" s="2009"/>
      <c r="N562" s="2009"/>
      <c r="O562" s="2009"/>
      <c r="P562" s="1232" t="s">
        <v>38</v>
      </c>
      <c r="Q562" s="1232" t="s">
        <v>39</v>
      </c>
      <c r="R562" s="1239">
        <v>103.6</v>
      </c>
      <c r="S562" s="1240">
        <f>ROUND(K559,2)*R562</f>
        <v>1373.7359999999999</v>
      </c>
    </row>
    <row r="563" spans="1:19" x14ac:dyDescent="0.25">
      <c r="A563" s="2009"/>
      <c r="B563" s="2009"/>
      <c r="C563" s="2009"/>
      <c r="D563" s="2009"/>
      <c r="E563" s="2009"/>
      <c r="F563" s="2009"/>
      <c r="G563" s="2009"/>
      <c r="H563" s="2009"/>
      <c r="I563" s="2009"/>
      <c r="J563" s="2009"/>
      <c r="K563" s="2009"/>
      <c r="L563" s="2009"/>
      <c r="M563" s="2009"/>
      <c r="N563" s="2009"/>
      <c r="O563" s="2009"/>
      <c r="P563" s="1232" t="s">
        <v>40</v>
      </c>
      <c r="Q563" s="1232" t="s">
        <v>41</v>
      </c>
      <c r="R563" s="1241">
        <v>103.6</v>
      </c>
      <c r="S563" s="1242">
        <f>ROUND(K559,2)*R563</f>
        <v>1373.7359999999999</v>
      </c>
    </row>
    <row r="564" spans="1:19" x14ac:dyDescent="0.25">
      <c r="A564" s="1243" t="s">
        <v>19</v>
      </c>
      <c r="B564" s="1243" t="s">
        <v>377</v>
      </c>
      <c r="C564" s="1243" t="s">
        <v>21</v>
      </c>
      <c r="D564" s="1243" t="s">
        <v>21</v>
      </c>
      <c r="E564" s="1243" t="s">
        <v>378</v>
      </c>
      <c r="F564" s="1243" t="s">
        <v>21</v>
      </c>
      <c r="G564" s="1243" t="s">
        <v>21</v>
      </c>
      <c r="H564" s="1243" t="s">
        <v>21</v>
      </c>
      <c r="I564" s="1243" t="s">
        <v>21</v>
      </c>
      <c r="J564" s="1243" t="s">
        <v>21</v>
      </c>
      <c r="K564" s="1243" t="s">
        <v>21</v>
      </c>
      <c r="L564" s="1244">
        <f>ROUND(L565,2)+ROUND(L570,2)+ROUND(L575,2)+ROUND(L580,2)+ROUND(L585,2)+ROUND(L590,2)+ROUND(L595,2)+ROUND(L600,2)+ROUND(L605,2)+ROUND(L610,2)+ROUND(L615,2)+ROUND(L620,2)+ROUND(L625,2)+ROUND(L630,2)+ROUND(L635,2)+ROUND(L640,2)+ROUND(L645,2)+ROUND(L650,2)+ROUND(L655,2)+ROUND(L660,2)+ROUND(L665,2)+ROUND(L670,2)+ROUND(L675,2)+ROUND(L680,2)+ROUND(L685,2)+ROUND(L690,2)+ROUND(L695,2)+ROUND(L700,2)+ROUND(L705,2)+ROUND(L710,2)+ROUND(L715,2)+ROUND(L720,2)</f>
        <v>71126.350000000006</v>
      </c>
      <c r="M564" s="1243" t="s">
        <v>21</v>
      </c>
      <c r="N564" s="1243" t="s">
        <v>21</v>
      </c>
      <c r="O564" s="1243" t="s">
        <v>21</v>
      </c>
      <c r="P564" s="1243" t="s">
        <v>21</v>
      </c>
      <c r="Q564" s="1243" t="s">
        <v>21</v>
      </c>
      <c r="R564" s="1243" t="s">
        <v>21</v>
      </c>
      <c r="S564" s="1243" t="s">
        <v>21</v>
      </c>
    </row>
    <row r="565" spans="1:19" x14ac:dyDescent="0.25">
      <c r="A565" s="2779" t="s">
        <v>23</v>
      </c>
      <c r="B565" s="2779" t="s">
        <v>379</v>
      </c>
      <c r="C565" s="2779" t="s">
        <v>25</v>
      </c>
      <c r="D565" s="2779" t="s">
        <v>380</v>
      </c>
      <c r="E565" s="2779" t="s">
        <v>381</v>
      </c>
      <c r="F565" s="2780">
        <f>R565+R566+R567+R568+R569</f>
        <v>140</v>
      </c>
      <c r="G565" s="2779" t="s">
        <v>155</v>
      </c>
      <c r="H565" s="2781">
        <v>14.04</v>
      </c>
      <c r="I565" s="2782">
        <v>14.04</v>
      </c>
      <c r="J565" s="2783">
        <v>0.2034</v>
      </c>
      <c r="K565" s="2784">
        <f>ROUND(I565,2)+(ROUND(I565,2)*J565)</f>
        <v>16.895735999999999</v>
      </c>
      <c r="L565" s="2785">
        <f>ROUND(S565,2)+ROUND(S566,2)+ROUND(S567,2)+ROUND(S568,2)+ROUND(S569,2)</f>
        <v>2366</v>
      </c>
      <c r="M565" s="2779"/>
      <c r="N565" s="2779" t="s">
        <v>377</v>
      </c>
      <c r="O565" s="2779" t="s">
        <v>378</v>
      </c>
      <c r="P565" s="1245" t="s">
        <v>20</v>
      </c>
      <c r="Q565" s="1245" t="s">
        <v>29</v>
      </c>
      <c r="R565" s="1246">
        <v>28</v>
      </c>
      <c r="S565" s="1247">
        <f>ROUND(K565,2)*R565</f>
        <v>473.19999999999993</v>
      </c>
    </row>
    <row r="566" spans="1:19" x14ac:dyDescent="0.25">
      <c r="A566" s="2009"/>
      <c r="B566" s="2009"/>
      <c r="C566" s="2009"/>
      <c r="D566" s="2009"/>
      <c r="E566" s="2009"/>
      <c r="F566" s="2009"/>
      <c r="G566" s="2009"/>
      <c r="H566" s="2009"/>
      <c r="I566" s="2009"/>
      <c r="J566" s="2009"/>
      <c r="K566" s="2009"/>
      <c r="L566" s="2009"/>
      <c r="M566" s="2009"/>
      <c r="N566" s="2009"/>
      <c r="O566" s="2009"/>
      <c r="P566" s="1245" t="s">
        <v>34</v>
      </c>
      <c r="Q566" s="1245" t="s">
        <v>35</v>
      </c>
      <c r="R566" s="1248">
        <v>28</v>
      </c>
      <c r="S566" s="1249">
        <f>ROUND(K565,2)*R566</f>
        <v>473.19999999999993</v>
      </c>
    </row>
    <row r="567" spans="1:19" x14ac:dyDescent="0.25">
      <c r="A567" s="2009"/>
      <c r="B567" s="2009"/>
      <c r="C567" s="2009"/>
      <c r="D567" s="2009"/>
      <c r="E567" s="2009"/>
      <c r="F567" s="2009"/>
      <c r="G567" s="2009"/>
      <c r="H567" s="2009"/>
      <c r="I567" s="2009"/>
      <c r="J567" s="2009"/>
      <c r="K567" s="2009"/>
      <c r="L567" s="2009"/>
      <c r="M567" s="2009"/>
      <c r="N567" s="2009"/>
      <c r="O567" s="2009"/>
      <c r="P567" s="1245" t="s">
        <v>36</v>
      </c>
      <c r="Q567" s="1245" t="s">
        <v>37</v>
      </c>
      <c r="R567" s="1250">
        <v>28</v>
      </c>
      <c r="S567" s="1251">
        <f>ROUND(K565,2)*R567</f>
        <v>473.19999999999993</v>
      </c>
    </row>
    <row r="568" spans="1:19" x14ac:dyDescent="0.25">
      <c r="A568" s="2009"/>
      <c r="B568" s="2009"/>
      <c r="C568" s="2009"/>
      <c r="D568" s="2009"/>
      <c r="E568" s="2009"/>
      <c r="F568" s="2009"/>
      <c r="G568" s="2009"/>
      <c r="H568" s="2009"/>
      <c r="I568" s="2009"/>
      <c r="J568" s="2009"/>
      <c r="K568" s="2009"/>
      <c r="L568" s="2009"/>
      <c r="M568" s="2009"/>
      <c r="N568" s="2009"/>
      <c r="O568" s="2009"/>
      <c r="P568" s="1245" t="s">
        <v>38</v>
      </c>
      <c r="Q568" s="1245" t="s">
        <v>39</v>
      </c>
      <c r="R568" s="1252">
        <v>28</v>
      </c>
      <c r="S568" s="1253">
        <f>ROUND(K565,2)*R568</f>
        <v>473.19999999999993</v>
      </c>
    </row>
    <row r="569" spans="1:19" x14ac:dyDescent="0.25">
      <c r="A569" s="2009"/>
      <c r="B569" s="2009"/>
      <c r="C569" s="2009"/>
      <c r="D569" s="2009"/>
      <c r="E569" s="2009"/>
      <c r="F569" s="2009"/>
      <c r="G569" s="2009"/>
      <c r="H569" s="2009"/>
      <c r="I569" s="2009"/>
      <c r="J569" s="2009"/>
      <c r="K569" s="2009"/>
      <c r="L569" s="2009"/>
      <c r="M569" s="2009"/>
      <c r="N569" s="2009"/>
      <c r="O569" s="2009"/>
      <c r="P569" s="1245" t="s">
        <v>40</v>
      </c>
      <c r="Q569" s="1245" t="s">
        <v>41</v>
      </c>
      <c r="R569" s="1254">
        <v>28</v>
      </c>
      <c r="S569" s="1255">
        <f>ROUND(K565,2)*R569</f>
        <v>473.19999999999993</v>
      </c>
    </row>
    <row r="570" spans="1:19" x14ac:dyDescent="0.25">
      <c r="A570" s="2786" t="s">
        <v>23</v>
      </c>
      <c r="B570" s="2786" t="s">
        <v>382</v>
      </c>
      <c r="C570" s="2786" t="s">
        <v>25</v>
      </c>
      <c r="D570" s="2786" t="s">
        <v>383</v>
      </c>
      <c r="E570" s="2786" t="s">
        <v>384</v>
      </c>
      <c r="F570" s="2787">
        <f>R570+R571+R572+R573+R574</f>
        <v>160</v>
      </c>
      <c r="G570" s="2786" t="s">
        <v>155</v>
      </c>
      <c r="H570" s="2788">
        <v>9.41</v>
      </c>
      <c r="I570" s="2789">
        <v>9.41</v>
      </c>
      <c r="J570" s="2790">
        <v>0.2034</v>
      </c>
      <c r="K570" s="2791">
        <f>ROUND(I570,2)+(ROUND(I570,2)*J570)</f>
        <v>11.323994000000001</v>
      </c>
      <c r="L570" s="2792">
        <f>ROUND(S570,2)+ROUND(S571,2)+ROUND(S572,2)+ROUND(S573,2)+ROUND(S574,2)</f>
        <v>1811.2</v>
      </c>
      <c r="M570" s="2786"/>
      <c r="N570" s="2786" t="s">
        <v>377</v>
      </c>
      <c r="O570" s="2786" t="s">
        <v>378</v>
      </c>
      <c r="P570" s="1256" t="s">
        <v>20</v>
      </c>
      <c r="Q570" s="1256" t="s">
        <v>29</v>
      </c>
      <c r="R570" s="1257">
        <v>32</v>
      </c>
      <c r="S570" s="1258">
        <f>ROUND(K570,2)*R570</f>
        <v>362.24</v>
      </c>
    </row>
    <row r="571" spans="1:19" x14ac:dyDescent="0.25">
      <c r="A571" s="2009"/>
      <c r="B571" s="2009"/>
      <c r="C571" s="2009"/>
      <c r="D571" s="2009"/>
      <c r="E571" s="2009"/>
      <c r="F571" s="2009"/>
      <c r="G571" s="2009"/>
      <c r="H571" s="2009"/>
      <c r="I571" s="2009"/>
      <c r="J571" s="2009"/>
      <c r="K571" s="2009"/>
      <c r="L571" s="2009"/>
      <c r="M571" s="2009"/>
      <c r="N571" s="2009"/>
      <c r="O571" s="2009"/>
      <c r="P571" s="1256" t="s">
        <v>34</v>
      </c>
      <c r="Q571" s="1256" t="s">
        <v>35</v>
      </c>
      <c r="R571" s="1259">
        <v>32</v>
      </c>
      <c r="S571" s="1260">
        <f>ROUND(K570,2)*R571</f>
        <v>362.24</v>
      </c>
    </row>
    <row r="572" spans="1:19" x14ac:dyDescent="0.25">
      <c r="A572" s="2009"/>
      <c r="B572" s="2009"/>
      <c r="C572" s="2009"/>
      <c r="D572" s="2009"/>
      <c r="E572" s="2009"/>
      <c r="F572" s="2009"/>
      <c r="G572" s="2009"/>
      <c r="H572" s="2009"/>
      <c r="I572" s="2009"/>
      <c r="J572" s="2009"/>
      <c r="K572" s="2009"/>
      <c r="L572" s="2009"/>
      <c r="M572" s="2009"/>
      <c r="N572" s="2009"/>
      <c r="O572" s="2009"/>
      <c r="P572" s="1256" t="s">
        <v>36</v>
      </c>
      <c r="Q572" s="1256" t="s">
        <v>37</v>
      </c>
      <c r="R572" s="1261">
        <v>32</v>
      </c>
      <c r="S572" s="1262">
        <f>ROUND(K570,2)*R572</f>
        <v>362.24</v>
      </c>
    </row>
    <row r="573" spans="1:19" x14ac:dyDescent="0.25">
      <c r="A573" s="2009"/>
      <c r="B573" s="2009"/>
      <c r="C573" s="2009"/>
      <c r="D573" s="2009"/>
      <c r="E573" s="2009"/>
      <c r="F573" s="2009"/>
      <c r="G573" s="2009"/>
      <c r="H573" s="2009"/>
      <c r="I573" s="2009"/>
      <c r="J573" s="2009"/>
      <c r="K573" s="2009"/>
      <c r="L573" s="2009"/>
      <c r="M573" s="2009"/>
      <c r="N573" s="2009"/>
      <c r="O573" s="2009"/>
      <c r="P573" s="1256" t="s">
        <v>38</v>
      </c>
      <c r="Q573" s="1256" t="s">
        <v>39</v>
      </c>
      <c r="R573" s="1263">
        <v>32</v>
      </c>
      <c r="S573" s="1264">
        <f>ROUND(K570,2)*R573</f>
        <v>362.24</v>
      </c>
    </row>
    <row r="574" spans="1:19" x14ac:dyDescent="0.25">
      <c r="A574" s="2009"/>
      <c r="B574" s="2009"/>
      <c r="C574" s="2009"/>
      <c r="D574" s="2009"/>
      <c r="E574" s="2009"/>
      <c r="F574" s="2009"/>
      <c r="G574" s="2009"/>
      <c r="H574" s="2009"/>
      <c r="I574" s="2009"/>
      <c r="J574" s="2009"/>
      <c r="K574" s="2009"/>
      <c r="L574" s="2009"/>
      <c r="M574" s="2009"/>
      <c r="N574" s="2009"/>
      <c r="O574" s="2009"/>
      <c r="P574" s="1256" t="s">
        <v>40</v>
      </c>
      <c r="Q574" s="1256" t="s">
        <v>41</v>
      </c>
      <c r="R574" s="1265">
        <v>32</v>
      </c>
      <c r="S574" s="1266">
        <f>ROUND(K570,2)*R574</f>
        <v>362.24</v>
      </c>
    </row>
    <row r="575" spans="1:19" x14ac:dyDescent="0.25">
      <c r="A575" s="2793" t="s">
        <v>23</v>
      </c>
      <c r="B575" s="2793" t="s">
        <v>385</v>
      </c>
      <c r="C575" s="2793" t="s">
        <v>25</v>
      </c>
      <c r="D575" s="2793" t="s">
        <v>386</v>
      </c>
      <c r="E575" s="2793" t="s">
        <v>387</v>
      </c>
      <c r="F575" s="2794">
        <f>R575+R576+R577+R578+R579</f>
        <v>80</v>
      </c>
      <c r="G575" s="2793" t="s">
        <v>155</v>
      </c>
      <c r="H575" s="2795">
        <v>14.19</v>
      </c>
      <c r="I575" s="2796">
        <v>14.19</v>
      </c>
      <c r="J575" s="2797">
        <v>0.2034</v>
      </c>
      <c r="K575" s="2798">
        <f>ROUND(I575,2)+(ROUND(I575,2)*J575)</f>
        <v>17.076245999999998</v>
      </c>
      <c r="L575" s="2799">
        <f>ROUND(S575,2)+ROUND(S576,2)+ROUND(S577,2)+ROUND(S578,2)+ROUND(S579,2)</f>
        <v>1366.3999999999999</v>
      </c>
      <c r="M575" s="2793"/>
      <c r="N575" s="2793" t="s">
        <v>377</v>
      </c>
      <c r="O575" s="2793" t="s">
        <v>378</v>
      </c>
      <c r="P575" s="1267" t="s">
        <v>20</v>
      </c>
      <c r="Q575" s="1267" t="s">
        <v>29</v>
      </c>
      <c r="R575" s="1268">
        <v>16</v>
      </c>
      <c r="S575" s="1269">
        <f>ROUND(K575,2)*R575</f>
        <v>273.27999999999997</v>
      </c>
    </row>
    <row r="576" spans="1:19" x14ac:dyDescent="0.25">
      <c r="A576" s="2009"/>
      <c r="B576" s="2009"/>
      <c r="C576" s="2009"/>
      <c r="D576" s="2009"/>
      <c r="E576" s="2009"/>
      <c r="F576" s="2009"/>
      <c r="G576" s="2009"/>
      <c r="H576" s="2009"/>
      <c r="I576" s="2009"/>
      <c r="J576" s="2009"/>
      <c r="K576" s="2009"/>
      <c r="L576" s="2009"/>
      <c r="M576" s="2009"/>
      <c r="N576" s="2009"/>
      <c r="O576" s="2009"/>
      <c r="P576" s="1267" t="s">
        <v>34</v>
      </c>
      <c r="Q576" s="1267" t="s">
        <v>35</v>
      </c>
      <c r="R576" s="1270">
        <v>16</v>
      </c>
      <c r="S576" s="1271">
        <f>ROUND(K575,2)*R576</f>
        <v>273.27999999999997</v>
      </c>
    </row>
    <row r="577" spans="1:19" x14ac:dyDescent="0.25">
      <c r="A577" s="2009"/>
      <c r="B577" s="2009"/>
      <c r="C577" s="2009"/>
      <c r="D577" s="2009"/>
      <c r="E577" s="2009"/>
      <c r="F577" s="2009"/>
      <c r="G577" s="2009"/>
      <c r="H577" s="2009"/>
      <c r="I577" s="2009"/>
      <c r="J577" s="2009"/>
      <c r="K577" s="2009"/>
      <c r="L577" s="2009"/>
      <c r="M577" s="2009"/>
      <c r="N577" s="2009"/>
      <c r="O577" s="2009"/>
      <c r="P577" s="1267" t="s">
        <v>36</v>
      </c>
      <c r="Q577" s="1267" t="s">
        <v>37</v>
      </c>
      <c r="R577" s="1272">
        <v>16</v>
      </c>
      <c r="S577" s="1273">
        <f>ROUND(K575,2)*R577</f>
        <v>273.27999999999997</v>
      </c>
    </row>
    <row r="578" spans="1:19" x14ac:dyDescent="0.25">
      <c r="A578" s="2009"/>
      <c r="B578" s="2009"/>
      <c r="C578" s="2009"/>
      <c r="D578" s="2009"/>
      <c r="E578" s="2009"/>
      <c r="F578" s="2009"/>
      <c r="G578" s="2009"/>
      <c r="H578" s="2009"/>
      <c r="I578" s="2009"/>
      <c r="J578" s="2009"/>
      <c r="K578" s="2009"/>
      <c r="L578" s="2009"/>
      <c r="M578" s="2009"/>
      <c r="N578" s="2009"/>
      <c r="O578" s="2009"/>
      <c r="P578" s="1267" t="s">
        <v>38</v>
      </c>
      <c r="Q578" s="1267" t="s">
        <v>39</v>
      </c>
      <c r="R578" s="1274">
        <v>16</v>
      </c>
      <c r="S578" s="1275">
        <f>ROUND(K575,2)*R578</f>
        <v>273.27999999999997</v>
      </c>
    </row>
    <row r="579" spans="1:19" x14ac:dyDescent="0.25">
      <c r="A579" s="2009"/>
      <c r="B579" s="2009"/>
      <c r="C579" s="2009"/>
      <c r="D579" s="2009"/>
      <c r="E579" s="2009"/>
      <c r="F579" s="2009"/>
      <c r="G579" s="2009"/>
      <c r="H579" s="2009"/>
      <c r="I579" s="2009"/>
      <c r="J579" s="2009"/>
      <c r="K579" s="2009"/>
      <c r="L579" s="2009"/>
      <c r="M579" s="2009"/>
      <c r="N579" s="2009"/>
      <c r="O579" s="2009"/>
      <c r="P579" s="1267" t="s">
        <v>40</v>
      </c>
      <c r="Q579" s="1267" t="s">
        <v>41</v>
      </c>
      <c r="R579" s="1276">
        <v>16</v>
      </c>
      <c r="S579" s="1277">
        <f>ROUND(K575,2)*R579</f>
        <v>273.27999999999997</v>
      </c>
    </row>
    <row r="580" spans="1:19" x14ac:dyDescent="0.25">
      <c r="A580" s="2800" t="s">
        <v>23</v>
      </c>
      <c r="B580" s="2800" t="s">
        <v>388</v>
      </c>
      <c r="C580" s="2800" t="s">
        <v>25</v>
      </c>
      <c r="D580" s="2800" t="s">
        <v>389</v>
      </c>
      <c r="E580" s="2800" t="s">
        <v>390</v>
      </c>
      <c r="F580" s="2801">
        <f>R580+R581+R582+R583+R584</f>
        <v>160</v>
      </c>
      <c r="G580" s="2800" t="s">
        <v>155</v>
      </c>
      <c r="H580" s="2802">
        <v>7.17</v>
      </c>
      <c r="I580" s="2803">
        <v>7.17</v>
      </c>
      <c r="J580" s="2804">
        <v>0.2034</v>
      </c>
      <c r="K580" s="2805">
        <f>ROUND(I580,2)+(ROUND(I580,2)*J580)</f>
        <v>8.6283779999999997</v>
      </c>
      <c r="L580" s="2806">
        <f>ROUND(S580,2)+ROUND(S581,2)+ROUND(S582,2)+ROUND(S583,2)+ROUND(S584,2)</f>
        <v>1380.8000000000002</v>
      </c>
      <c r="M580" s="2800"/>
      <c r="N580" s="2800" t="s">
        <v>377</v>
      </c>
      <c r="O580" s="2800" t="s">
        <v>378</v>
      </c>
      <c r="P580" s="1278" t="s">
        <v>20</v>
      </c>
      <c r="Q580" s="1278" t="s">
        <v>29</v>
      </c>
      <c r="R580" s="1279">
        <v>32</v>
      </c>
      <c r="S580" s="1280">
        <f>ROUND(K580,2)*R580</f>
        <v>276.16000000000003</v>
      </c>
    </row>
    <row r="581" spans="1:19" x14ac:dyDescent="0.25">
      <c r="A581" s="2009"/>
      <c r="B581" s="2009"/>
      <c r="C581" s="2009"/>
      <c r="D581" s="2009"/>
      <c r="E581" s="2009"/>
      <c r="F581" s="2009"/>
      <c r="G581" s="2009"/>
      <c r="H581" s="2009"/>
      <c r="I581" s="2009"/>
      <c r="J581" s="2009"/>
      <c r="K581" s="2009"/>
      <c r="L581" s="2009"/>
      <c r="M581" s="2009"/>
      <c r="N581" s="2009"/>
      <c r="O581" s="2009"/>
      <c r="P581" s="1278" t="s">
        <v>34</v>
      </c>
      <c r="Q581" s="1278" t="s">
        <v>35</v>
      </c>
      <c r="R581" s="1281">
        <v>32</v>
      </c>
      <c r="S581" s="1282">
        <f>ROUND(K580,2)*R581</f>
        <v>276.16000000000003</v>
      </c>
    </row>
    <row r="582" spans="1:19" x14ac:dyDescent="0.25">
      <c r="A582" s="2009"/>
      <c r="B582" s="2009"/>
      <c r="C582" s="2009"/>
      <c r="D582" s="2009"/>
      <c r="E582" s="2009"/>
      <c r="F582" s="2009"/>
      <c r="G582" s="2009"/>
      <c r="H582" s="2009"/>
      <c r="I582" s="2009"/>
      <c r="J582" s="2009"/>
      <c r="K582" s="2009"/>
      <c r="L582" s="2009"/>
      <c r="M582" s="2009"/>
      <c r="N582" s="2009"/>
      <c r="O582" s="2009"/>
      <c r="P582" s="1278" t="s">
        <v>36</v>
      </c>
      <c r="Q582" s="1278" t="s">
        <v>37</v>
      </c>
      <c r="R582" s="1283">
        <v>32</v>
      </c>
      <c r="S582" s="1284">
        <f>ROUND(K580,2)*R582</f>
        <v>276.16000000000003</v>
      </c>
    </row>
    <row r="583" spans="1:19" x14ac:dyDescent="0.25">
      <c r="A583" s="2009"/>
      <c r="B583" s="2009"/>
      <c r="C583" s="2009"/>
      <c r="D583" s="2009"/>
      <c r="E583" s="2009"/>
      <c r="F583" s="2009"/>
      <c r="G583" s="2009"/>
      <c r="H583" s="2009"/>
      <c r="I583" s="2009"/>
      <c r="J583" s="2009"/>
      <c r="K583" s="2009"/>
      <c r="L583" s="2009"/>
      <c r="M583" s="2009"/>
      <c r="N583" s="2009"/>
      <c r="O583" s="2009"/>
      <c r="P583" s="1278" t="s">
        <v>38</v>
      </c>
      <c r="Q583" s="1278" t="s">
        <v>39</v>
      </c>
      <c r="R583" s="1285">
        <v>32</v>
      </c>
      <c r="S583" s="1286">
        <f>ROUND(K580,2)*R583</f>
        <v>276.16000000000003</v>
      </c>
    </row>
    <row r="584" spans="1:19" x14ac:dyDescent="0.25">
      <c r="A584" s="2009"/>
      <c r="B584" s="2009"/>
      <c r="C584" s="2009"/>
      <c r="D584" s="2009"/>
      <c r="E584" s="2009"/>
      <c r="F584" s="2009"/>
      <c r="G584" s="2009"/>
      <c r="H584" s="2009"/>
      <c r="I584" s="2009"/>
      <c r="J584" s="2009"/>
      <c r="K584" s="2009"/>
      <c r="L584" s="2009"/>
      <c r="M584" s="2009"/>
      <c r="N584" s="2009"/>
      <c r="O584" s="2009"/>
      <c r="P584" s="1278" t="s">
        <v>40</v>
      </c>
      <c r="Q584" s="1278" t="s">
        <v>41</v>
      </c>
      <c r="R584" s="1287">
        <v>32</v>
      </c>
      <c r="S584" s="1288">
        <f>ROUND(K580,2)*R584</f>
        <v>276.16000000000003</v>
      </c>
    </row>
    <row r="585" spans="1:19" x14ac:dyDescent="0.25">
      <c r="A585" s="2807" t="s">
        <v>23</v>
      </c>
      <c r="B585" s="2807" t="s">
        <v>391</v>
      </c>
      <c r="C585" s="2807" t="s">
        <v>25</v>
      </c>
      <c r="D585" s="2807" t="s">
        <v>392</v>
      </c>
      <c r="E585" s="2807" t="s">
        <v>393</v>
      </c>
      <c r="F585" s="2808">
        <f>R585+R586+R587+R588+R589</f>
        <v>102</v>
      </c>
      <c r="G585" s="2807" t="s">
        <v>33</v>
      </c>
      <c r="H585" s="2809">
        <v>5.81</v>
      </c>
      <c r="I585" s="2810">
        <v>5.81</v>
      </c>
      <c r="J585" s="2811">
        <v>0.2034</v>
      </c>
      <c r="K585" s="2812">
        <f>ROUND(I585,2)+(ROUND(I585,2)*J585)</f>
        <v>6.9917539999999994</v>
      </c>
      <c r="L585" s="2813">
        <f>ROUND(S585,2)+ROUND(S586,2)+ROUND(S587,2)+ROUND(S588,2)+ROUND(S589,2)</f>
        <v>713</v>
      </c>
      <c r="M585" s="2807"/>
      <c r="N585" s="2807" t="s">
        <v>377</v>
      </c>
      <c r="O585" s="2807" t="s">
        <v>378</v>
      </c>
      <c r="P585" s="1289" t="s">
        <v>20</v>
      </c>
      <c r="Q585" s="1289" t="s">
        <v>29</v>
      </c>
      <c r="R585" s="1290">
        <v>20.399999999999999</v>
      </c>
      <c r="S585" s="1291">
        <f>ROUND(K585,2)*R585</f>
        <v>142.596</v>
      </c>
    </row>
    <row r="586" spans="1:19" x14ac:dyDescent="0.25">
      <c r="A586" s="2009"/>
      <c r="B586" s="2009"/>
      <c r="C586" s="2009"/>
      <c r="D586" s="2009"/>
      <c r="E586" s="2009"/>
      <c r="F586" s="2009"/>
      <c r="G586" s="2009"/>
      <c r="H586" s="2009"/>
      <c r="I586" s="2009"/>
      <c r="J586" s="2009"/>
      <c r="K586" s="2009"/>
      <c r="L586" s="2009"/>
      <c r="M586" s="2009"/>
      <c r="N586" s="2009"/>
      <c r="O586" s="2009"/>
      <c r="P586" s="1289" t="s">
        <v>34</v>
      </c>
      <c r="Q586" s="1289" t="s">
        <v>35</v>
      </c>
      <c r="R586" s="1292">
        <v>20.399999999999999</v>
      </c>
      <c r="S586" s="1293">
        <f>ROUND(K585,2)*R586</f>
        <v>142.596</v>
      </c>
    </row>
    <row r="587" spans="1:19" x14ac:dyDescent="0.25">
      <c r="A587" s="2009"/>
      <c r="B587" s="2009"/>
      <c r="C587" s="2009"/>
      <c r="D587" s="2009"/>
      <c r="E587" s="2009"/>
      <c r="F587" s="2009"/>
      <c r="G587" s="2009"/>
      <c r="H587" s="2009"/>
      <c r="I587" s="2009"/>
      <c r="J587" s="2009"/>
      <c r="K587" s="2009"/>
      <c r="L587" s="2009"/>
      <c r="M587" s="2009"/>
      <c r="N587" s="2009"/>
      <c r="O587" s="2009"/>
      <c r="P587" s="1289" t="s">
        <v>36</v>
      </c>
      <c r="Q587" s="1289" t="s">
        <v>37</v>
      </c>
      <c r="R587" s="1294">
        <v>20.399999999999999</v>
      </c>
      <c r="S587" s="1295">
        <f>ROUND(K585,2)*R587</f>
        <v>142.596</v>
      </c>
    </row>
    <row r="588" spans="1:19" x14ac:dyDescent="0.25">
      <c r="A588" s="2009"/>
      <c r="B588" s="2009"/>
      <c r="C588" s="2009"/>
      <c r="D588" s="2009"/>
      <c r="E588" s="2009"/>
      <c r="F588" s="2009"/>
      <c r="G588" s="2009"/>
      <c r="H588" s="2009"/>
      <c r="I588" s="2009"/>
      <c r="J588" s="2009"/>
      <c r="K588" s="2009"/>
      <c r="L588" s="2009"/>
      <c r="M588" s="2009"/>
      <c r="N588" s="2009"/>
      <c r="O588" s="2009"/>
      <c r="P588" s="1289" t="s">
        <v>38</v>
      </c>
      <c r="Q588" s="1289" t="s">
        <v>39</v>
      </c>
      <c r="R588" s="1296">
        <v>20.399999999999999</v>
      </c>
      <c r="S588" s="1297">
        <f>ROUND(K585,2)*R588</f>
        <v>142.596</v>
      </c>
    </row>
    <row r="589" spans="1:19" x14ac:dyDescent="0.25">
      <c r="A589" s="2009"/>
      <c r="B589" s="2009"/>
      <c r="C589" s="2009"/>
      <c r="D589" s="2009"/>
      <c r="E589" s="2009"/>
      <c r="F589" s="2009"/>
      <c r="G589" s="2009"/>
      <c r="H589" s="2009"/>
      <c r="I589" s="2009"/>
      <c r="J589" s="2009"/>
      <c r="K589" s="2009"/>
      <c r="L589" s="2009"/>
      <c r="M589" s="2009"/>
      <c r="N589" s="2009"/>
      <c r="O589" s="2009"/>
      <c r="P589" s="1289" t="s">
        <v>40</v>
      </c>
      <c r="Q589" s="1289" t="s">
        <v>41</v>
      </c>
      <c r="R589" s="1298">
        <v>20.399999999999999</v>
      </c>
      <c r="S589" s="1299">
        <f>ROUND(K585,2)*R589</f>
        <v>142.596</v>
      </c>
    </row>
    <row r="590" spans="1:19" x14ac:dyDescent="0.25">
      <c r="A590" s="2814" t="s">
        <v>23</v>
      </c>
      <c r="B590" s="2814" t="s">
        <v>394</v>
      </c>
      <c r="C590" s="2814" t="s">
        <v>25</v>
      </c>
      <c r="D590" s="2814" t="s">
        <v>395</v>
      </c>
      <c r="E590" s="2814" t="s">
        <v>396</v>
      </c>
      <c r="F590" s="2815">
        <f>R590+R591+R592+R593+R594</f>
        <v>174</v>
      </c>
      <c r="G590" s="2814" t="s">
        <v>33</v>
      </c>
      <c r="H590" s="2816">
        <v>25.2</v>
      </c>
      <c r="I590" s="2817">
        <v>25.2</v>
      </c>
      <c r="J590" s="2818">
        <v>0.2034</v>
      </c>
      <c r="K590" s="2819">
        <f>ROUND(I590,2)+(ROUND(I590,2)*J590)</f>
        <v>30.325679999999998</v>
      </c>
      <c r="L590" s="2820">
        <f>ROUND(S590,2)+ROUND(S591,2)+ROUND(S592,2)+ROUND(S593,2)+ROUND(S594,2)</f>
        <v>5277.4</v>
      </c>
      <c r="M590" s="2814"/>
      <c r="N590" s="2814" t="s">
        <v>377</v>
      </c>
      <c r="O590" s="2814" t="s">
        <v>378</v>
      </c>
      <c r="P590" s="1300" t="s">
        <v>20</v>
      </c>
      <c r="Q590" s="1300" t="s">
        <v>29</v>
      </c>
      <c r="R590" s="1301">
        <v>34.799999999999997</v>
      </c>
      <c r="S590" s="1302">
        <f>ROUND(K590,2)*R590</f>
        <v>1055.4839999999999</v>
      </c>
    </row>
    <row r="591" spans="1:19" x14ac:dyDescent="0.25">
      <c r="A591" s="2009"/>
      <c r="B591" s="2009"/>
      <c r="C591" s="2009"/>
      <c r="D591" s="2009"/>
      <c r="E591" s="2009"/>
      <c r="F591" s="2009"/>
      <c r="G591" s="2009"/>
      <c r="H591" s="2009"/>
      <c r="I591" s="2009"/>
      <c r="J591" s="2009"/>
      <c r="K591" s="2009"/>
      <c r="L591" s="2009"/>
      <c r="M591" s="2009"/>
      <c r="N591" s="2009"/>
      <c r="O591" s="2009"/>
      <c r="P591" s="1300" t="s">
        <v>34</v>
      </c>
      <c r="Q591" s="1300" t="s">
        <v>35</v>
      </c>
      <c r="R591" s="1303">
        <v>34.799999999999997</v>
      </c>
      <c r="S591" s="1304">
        <f>ROUND(K590,2)*R591</f>
        <v>1055.4839999999999</v>
      </c>
    </row>
    <row r="592" spans="1:19" x14ac:dyDescent="0.25">
      <c r="A592" s="2009"/>
      <c r="B592" s="2009"/>
      <c r="C592" s="2009"/>
      <c r="D592" s="2009"/>
      <c r="E592" s="2009"/>
      <c r="F592" s="2009"/>
      <c r="G592" s="2009"/>
      <c r="H592" s="2009"/>
      <c r="I592" s="2009"/>
      <c r="J592" s="2009"/>
      <c r="K592" s="2009"/>
      <c r="L592" s="2009"/>
      <c r="M592" s="2009"/>
      <c r="N592" s="2009"/>
      <c r="O592" s="2009"/>
      <c r="P592" s="1300" t="s">
        <v>36</v>
      </c>
      <c r="Q592" s="1300" t="s">
        <v>37</v>
      </c>
      <c r="R592" s="1305">
        <v>34.799999999999997</v>
      </c>
      <c r="S592" s="1306">
        <f>ROUND(K590,2)*R592</f>
        <v>1055.4839999999999</v>
      </c>
    </row>
    <row r="593" spans="1:19" x14ac:dyDescent="0.25">
      <c r="A593" s="2009"/>
      <c r="B593" s="2009"/>
      <c r="C593" s="2009"/>
      <c r="D593" s="2009"/>
      <c r="E593" s="2009"/>
      <c r="F593" s="2009"/>
      <c r="G593" s="2009"/>
      <c r="H593" s="2009"/>
      <c r="I593" s="2009"/>
      <c r="J593" s="2009"/>
      <c r="K593" s="2009"/>
      <c r="L593" s="2009"/>
      <c r="M593" s="2009"/>
      <c r="N593" s="2009"/>
      <c r="O593" s="2009"/>
      <c r="P593" s="1300" t="s">
        <v>38</v>
      </c>
      <c r="Q593" s="1300" t="s">
        <v>39</v>
      </c>
      <c r="R593" s="1307">
        <v>34.799999999999997</v>
      </c>
      <c r="S593" s="1308">
        <f>ROUND(K590,2)*R593</f>
        <v>1055.4839999999999</v>
      </c>
    </row>
    <row r="594" spans="1:19" x14ac:dyDescent="0.25">
      <c r="A594" s="2009"/>
      <c r="B594" s="2009"/>
      <c r="C594" s="2009"/>
      <c r="D594" s="2009"/>
      <c r="E594" s="2009"/>
      <c r="F594" s="2009"/>
      <c r="G594" s="2009"/>
      <c r="H594" s="2009"/>
      <c r="I594" s="2009"/>
      <c r="J594" s="2009"/>
      <c r="K594" s="2009"/>
      <c r="L594" s="2009"/>
      <c r="M594" s="2009"/>
      <c r="N594" s="2009"/>
      <c r="O594" s="2009"/>
      <c r="P594" s="1300" t="s">
        <v>40</v>
      </c>
      <c r="Q594" s="1300" t="s">
        <v>41</v>
      </c>
      <c r="R594" s="1309">
        <v>34.799999999999997</v>
      </c>
      <c r="S594" s="1310">
        <f>ROUND(K590,2)*R594</f>
        <v>1055.4839999999999</v>
      </c>
    </row>
    <row r="595" spans="1:19" x14ac:dyDescent="0.25">
      <c r="A595" s="2821" t="s">
        <v>23</v>
      </c>
      <c r="B595" s="2821" t="s">
        <v>397</v>
      </c>
      <c r="C595" s="2821" t="s">
        <v>67</v>
      </c>
      <c r="D595" s="2821" t="s">
        <v>398</v>
      </c>
      <c r="E595" s="2821" t="s">
        <v>399</v>
      </c>
      <c r="F595" s="2822">
        <f>R595+R596+R597+R598+R599</f>
        <v>20</v>
      </c>
      <c r="G595" s="2821" t="s">
        <v>155</v>
      </c>
      <c r="H595" s="2823">
        <v>256.20999999999998</v>
      </c>
      <c r="I595" s="2824">
        <v>256.20999999999998</v>
      </c>
      <c r="J595" s="2825">
        <v>0.2034</v>
      </c>
      <c r="K595" s="2826">
        <f>ROUND(I595,2)+(ROUND(I595,2)*J595)</f>
        <v>308.32311399999998</v>
      </c>
      <c r="L595" s="2827">
        <f>ROUND(S595,2)+ROUND(S596,2)+ROUND(S597,2)+ROUND(S598,2)+ROUND(S599,2)</f>
        <v>6166.4</v>
      </c>
      <c r="M595" s="2821"/>
      <c r="N595" s="2821" t="s">
        <v>377</v>
      </c>
      <c r="O595" s="2821" t="s">
        <v>378</v>
      </c>
      <c r="P595" s="1311" t="s">
        <v>20</v>
      </c>
      <c r="Q595" s="1311" t="s">
        <v>29</v>
      </c>
      <c r="R595" s="1312">
        <v>4</v>
      </c>
      <c r="S595" s="1313">
        <f>ROUND(K595,2)*R595</f>
        <v>1233.28</v>
      </c>
    </row>
    <row r="596" spans="1:19" x14ac:dyDescent="0.25">
      <c r="A596" s="2009"/>
      <c r="B596" s="2009"/>
      <c r="C596" s="2009"/>
      <c r="D596" s="2009"/>
      <c r="E596" s="2009"/>
      <c r="F596" s="2009"/>
      <c r="G596" s="2009"/>
      <c r="H596" s="2009"/>
      <c r="I596" s="2009"/>
      <c r="J596" s="2009"/>
      <c r="K596" s="2009"/>
      <c r="L596" s="2009"/>
      <c r="M596" s="2009"/>
      <c r="N596" s="2009"/>
      <c r="O596" s="2009"/>
      <c r="P596" s="1311" t="s">
        <v>34</v>
      </c>
      <c r="Q596" s="1311" t="s">
        <v>35</v>
      </c>
      <c r="R596" s="1314">
        <v>4</v>
      </c>
      <c r="S596" s="1315">
        <f>ROUND(K595,2)*R596</f>
        <v>1233.28</v>
      </c>
    </row>
    <row r="597" spans="1:19" x14ac:dyDescent="0.25">
      <c r="A597" s="2009"/>
      <c r="B597" s="2009"/>
      <c r="C597" s="2009"/>
      <c r="D597" s="2009"/>
      <c r="E597" s="2009"/>
      <c r="F597" s="2009"/>
      <c r="G597" s="2009"/>
      <c r="H597" s="2009"/>
      <c r="I597" s="2009"/>
      <c r="J597" s="2009"/>
      <c r="K597" s="2009"/>
      <c r="L597" s="2009"/>
      <c r="M597" s="2009"/>
      <c r="N597" s="2009"/>
      <c r="O597" s="2009"/>
      <c r="P597" s="1311" t="s">
        <v>36</v>
      </c>
      <c r="Q597" s="1311" t="s">
        <v>37</v>
      </c>
      <c r="R597" s="1316">
        <v>4</v>
      </c>
      <c r="S597" s="1317">
        <f>ROUND(K595,2)*R597</f>
        <v>1233.28</v>
      </c>
    </row>
    <row r="598" spans="1:19" x14ac:dyDescent="0.25">
      <c r="A598" s="2009"/>
      <c r="B598" s="2009"/>
      <c r="C598" s="2009"/>
      <c r="D598" s="2009"/>
      <c r="E598" s="2009"/>
      <c r="F598" s="2009"/>
      <c r="G598" s="2009"/>
      <c r="H598" s="2009"/>
      <c r="I598" s="2009"/>
      <c r="J598" s="2009"/>
      <c r="K598" s="2009"/>
      <c r="L598" s="2009"/>
      <c r="M598" s="2009"/>
      <c r="N598" s="2009"/>
      <c r="O598" s="2009"/>
      <c r="P598" s="1311" t="s">
        <v>38</v>
      </c>
      <c r="Q598" s="1311" t="s">
        <v>39</v>
      </c>
      <c r="R598" s="1318">
        <v>4</v>
      </c>
      <c r="S598" s="1319">
        <f>ROUND(K595,2)*R598</f>
        <v>1233.28</v>
      </c>
    </row>
    <row r="599" spans="1:19" x14ac:dyDescent="0.25">
      <c r="A599" s="2009"/>
      <c r="B599" s="2009"/>
      <c r="C599" s="2009"/>
      <c r="D599" s="2009"/>
      <c r="E599" s="2009"/>
      <c r="F599" s="2009"/>
      <c r="G599" s="2009"/>
      <c r="H599" s="2009"/>
      <c r="I599" s="2009"/>
      <c r="J599" s="2009"/>
      <c r="K599" s="2009"/>
      <c r="L599" s="2009"/>
      <c r="M599" s="2009"/>
      <c r="N599" s="2009"/>
      <c r="O599" s="2009"/>
      <c r="P599" s="1311" t="s">
        <v>40</v>
      </c>
      <c r="Q599" s="1311" t="s">
        <v>41</v>
      </c>
      <c r="R599" s="1320">
        <v>4</v>
      </c>
      <c r="S599" s="1321">
        <f>ROUND(K595,2)*R599</f>
        <v>1233.28</v>
      </c>
    </row>
    <row r="600" spans="1:19" x14ac:dyDescent="0.25">
      <c r="A600" s="2828" t="s">
        <v>23</v>
      </c>
      <c r="B600" s="2828" t="s">
        <v>400</v>
      </c>
      <c r="C600" s="2828" t="s">
        <v>25</v>
      </c>
      <c r="D600" s="2828" t="s">
        <v>401</v>
      </c>
      <c r="E600" s="2828" t="s">
        <v>402</v>
      </c>
      <c r="F600" s="2829">
        <f>R600+R601+R602+R603+R604</f>
        <v>20</v>
      </c>
      <c r="G600" s="2828" t="s">
        <v>155</v>
      </c>
      <c r="H600" s="2830">
        <v>110.66</v>
      </c>
      <c r="I600" s="2831">
        <v>110.66</v>
      </c>
      <c r="J600" s="2832">
        <v>0.2034</v>
      </c>
      <c r="K600" s="2833">
        <f>ROUND(I600,2)+(ROUND(I600,2)*J600)</f>
        <v>133.16824399999999</v>
      </c>
      <c r="L600" s="2834">
        <f>ROUND(S600,2)+ROUND(S601,2)+ROUND(S602,2)+ROUND(S603,2)+ROUND(S604,2)</f>
        <v>2663.3999999999996</v>
      </c>
      <c r="M600" s="2828"/>
      <c r="N600" s="2828" t="s">
        <v>377</v>
      </c>
      <c r="O600" s="2828" t="s">
        <v>378</v>
      </c>
      <c r="P600" s="1322" t="s">
        <v>20</v>
      </c>
      <c r="Q600" s="1322" t="s">
        <v>29</v>
      </c>
      <c r="R600" s="1323">
        <v>4</v>
      </c>
      <c r="S600" s="1324">
        <f>ROUND(K600,2)*R600</f>
        <v>532.67999999999995</v>
      </c>
    </row>
    <row r="601" spans="1:19" x14ac:dyDescent="0.25">
      <c r="A601" s="2009"/>
      <c r="B601" s="2009"/>
      <c r="C601" s="2009"/>
      <c r="D601" s="2009"/>
      <c r="E601" s="2009"/>
      <c r="F601" s="2009"/>
      <c r="G601" s="2009"/>
      <c r="H601" s="2009"/>
      <c r="I601" s="2009"/>
      <c r="J601" s="2009"/>
      <c r="K601" s="2009"/>
      <c r="L601" s="2009"/>
      <c r="M601" s="2009"/>
      <c r="N601" s="2009"/>
      <c r="O601" s="2009"/>
      <c r="P601" s="1322" t="s">
        <v>34</v>
      </c>
      <c r="Q601" s="1322" t="s">
        <v>35</v>
      </c>
      <c r="R601" s="1325">
        <v>4</v>
      </c>
      <c r="S601" s="1326">
        <f>ROUND(K600,2)*R601</f>
        <v>532.67999999999995</v>
      </c>
    </row>
    <row r="602" spans="1:19" x14ac:dyDescent="0.25">
      <c r="A602" s="2009"/>
      <c r="B602" s="2009"/>
      <c r="C602" s="2009"/>
      <c r="D602" s="2009"/>
      <c r="E602" s="2009"/>
      <c r="F602" s="2009"/>
      <c r="G602" s="2009"/>
      <c r="H602" s="2009"/>
      <c r="I602" s="2009"/>
      <c r="J602" s="2009"/>
      <c r="K602" s="2009"/>
      <c r="L602" s="2009"/>
      <c r="M602" s="2009"/>
      <c r="N602" s="2009"/>
      <c r="O602" s="2009"/>
      <c r="P602" s="1322" t="s">
        <v>36</v>
      </c>
      <c r="Q602" s="1322" t="s">
        <v>37</v>
      </c>
      <c r="R602" s="1327">
        <v>4</v>
      </c>
      <c r="S602" s="1328">
        <f>ROUND(K600,2)*R602</f>
        <v>532.67999999999995</v>
      </c>
    </row>
    <row r="603" spans="1:19" x14ac:dyDescent="0.25">
      <c r="A603" s="2009"/>
      <c r="B603" s="2009"/>
      <c r="C603" s="2009"/>
      <c r="D603" s="2009"/>
      <c r="E603" s="2009"/>
      <c r="F603" s="2009"/>
      <c r="G603" s="2009"/>
      <c r="H603" s="2009"/>
      <c r="I603" s="2009"/>
      <c r="J603" s="2009"/>
      <c r="K603" s="2009"/>
      <c r="L603" s="2009"/>
      <c r="M603" s="2009"/>
      <c r="N603" s="2009"/>
      <c r="O603" s="2009"/>
      <c r="P603" s="1322" t="s">
        <v>38</v>
      </c>
      <c r="Q603" s="1322" t="s">
        <v>39</v>
      </c>
      <c r="R603" s="1329">
        <v>4</v>
      </c>
      <c r="S603" s="1330">
        <f>ROUND(K600,2)*R603</f>
        <v>532.67999999999995</v>
      </c>
    </row>
    <row r="604" spans="1:19" x14ac:dyDescent="0.25">
      <c r="A604" s="2009"/>
      <c r="B604" s="2009"/>
      <c r="C604" s="2009"/>
      <c r="D604" s="2009"/>
      <c r="E604" s="2009"/>
      <c r="F604" s="2009"/>
      <c r="G604" s="2009"/>
      <c r="H604" s="2009"/>
      <c r="I604" s="2009"/>
      <c r="J604" s="2009"/>
      <c r="K604" s="2009"/>
      <c r="L604" s="2009"/>
      <c r="M604" s="2009"/>
      <c r="N604" s="2009"/>
      <c r="O604" s="2009"/>
      <c r="P604" s="1322" t="s">
        <v>40</v>
      </c>
      <c r="Q604" s="1322" t="s">
        <v>41</v>
      </c>
      <c r="R604" s="1331">
        <v>4</v>
      </c>
      <c r="S604" s="1332">
        <f>ROUND(K600,2)*R604</f>
        <v>532.67999999999995</v>
      </c>
    </row>
    <row r="605" spans="1:19" x14ac:dyDescent="0.25">
      <c r="A605" s="2835" t="s">
        <v>23</v>
      </c>
      <c r="B605" s="2835" t="s">
        <v>403</v>
      </c>
      <c r="C605" s="2835" t="s">
        <v>25</v>
      </c>
      <c r="D605" s="2835" t="s">
        <v>404</v>
      </c>
      <c r="E605" s="2835" t="s">
        <v>405</v>
      </c>
      <c r="F605" s="2836">
        <f>R605+R606+R607+R608+R609</f>
        <v>60</v>
      </c>
      <c r="G605" s="2835" t="s">
        <v>155</v>
      </c>
      <c r="H605" s="2837">
        <v>116.61</v>
      </c>
      <c r="I605" s="2838">
        <v>116.61</v>
      </c>
      <c r="J605" s="2839">
        <v>0.2034</v>
      </c>
      <c r="K605" s="2840">
        <f>ROUND(I605,2)+(ROUND(I605,2)*J605)</f>
        <v>140.328474</v>
      </c>
      <c r="L605" s="2841">
        <f>ROUND(S605,2)+ROUND(S606,2)+ROUND(S607,2)+ROUND(S608,2)+ROUND(S609,2)</f>
        <v>8419.7999999999993</v>
      </c>
      <c r="M605" s="2835"/>
      <c r="N605" s="2835" t="s">
        <v>377</v>
      </c>
      <c r="O605" s="2835" t="s">
        <v>378</v>
      </c>
      <c r="P605" s="1333" t="s">
        <v>20</v>
      </c>
      <c r="Q605" s="1333" t="s">
        <v>29</v>
      </c>
      <c r="R605" s="1334">
        <v>12</v>
      </c>
      <c r="S605" s="1335">
        <f>ROUND(K605,2)*R605</f>
        <v>1683.96</v>
      </c>
    </row>
    <row r="606" spans="1:19" x14ac:dyDescent="0.25">
      <c r="A606" s="2009"/>
      <c r="B606" s="2009"/>
      <c r="C606" s="2009"/>
      <c r="D606" s="2009"/>
      <c r="E606" s="2009"/>
      <c r="F606" s="2009"/>
      <c r="G606" s="2009"/>
      <c r="H606" s="2009"/>
      <c r="I606" s="2009"/>
      <c r="J606" s="2009"/>
      <c r="K606" s="2009"/>
      <c r="L606" s="2009"/>
      <c r="M606" s="2009"/>
      <c r="N606" s="2009"/>
      <c r="O606" s="2009"/>
      <c r="P606" s="1333" t="s">
        <v>34</v>
      </c>
      <c r="Q606" s="1333" t="s">
        <v>35</v>
      </c>
      <c r="R606" s="1336">
        <v>12</v>
      </c>
      <c r="S606" s="1337">
        <f>ROUND(K605,2)*R606</f>
        <v>1683.96</v>
      </c>
    </row>
    <row r="607" spans="1:19" x14ac:dyDescent="0.25">
      <c r="A607" s="2009"/>
      <c r="B607" s="2009"/>
      <c r="C607" s="2009"/>
      <c r="D607" s="2009"/>
      <c r="E607" s="2009"/>
      <c r="F607" s="2009"/>
      <c r="G607" s="2009"/>
      <c r="H607" s="2009"/>
      <c r="I607" s="2009"/>
      <c r="J607" s="2009"/>
      <c r="K607" s="2009"/>
      <c r="L607" s="2009"/>
      <c r="M607" s="2009"/>
      <c r="N607" s="2009"/>
      <c r="O607" s="2009"/>
      <c r="P607" s="1333" t="s">
        <v>36</v>
      </c>
      <c r="Q607" s="1333" t="s">
        <v>37</v>
      </c>
      <c r="R607" s="1338">
        <v>12</v>
      </c>
      <c r="S607" s="1339">
        <f>ROUND(K605,2)*R607</f>
        <v>1683.96</v>
      </c>
    </row>
    <row r="608" spans="1:19" x14ac:dyDescent="0.25">
      <c r="A608" s="2009"/>
      <c r="B608" s="2009"/>
      <c r="C608" s="2009"/>
      <c r="D608" s="2009"/>
      <c r="E608" s="2009"/>
      <c r="F608" s="2009"/>
      <c r="G608" s="2009"/>
      <c r="H608" s="2009"/>
      <c r="I608" s="2009"/>
      <c r="J608" s="2009"/>
      <c r="K608" s="2009"/>
      <c r="L608" s="2009"/>
      <c r="M608" s="2009"/>
      <c r="N608" s="2009"/>
      <c r="O608" s="2009"/>
      <c r="P608" s="1333" t="s">
        <v>38</v>
      </c>
      <c r="Q608" s="1333" t="s">
        <v>39</v>
      </c>
      <c r="R608" s="1340">
        <v>12</v>
      </c>
      <c r="S608" s="1341">
        <f>ROUND(K605,2)*R608</f>
        <v>1683.96</v>
      </c>
    </row>
    <row r="609" spans="1:19" x14ac:dyDescent="0.25">
      <c r="A609" s="2009"/>
      <c r="B609" s="2009"/>
      <c r="C609" s="2009"/>
      <c r="D609" s="2009"/>
      <c r="E609" s="2009"/>
      <c r="F609" s="2009"/>
      <c r="G609" s="2009"/>
      <c r="H609" s="2009"/>
      <c r="I609" s="2009"/>
      <c r="J609" s="2009"/>
      <c r="K609" s="2009"/>
      <c r="L609" s="2009"/>
      <c r="M609" s="2009"/>
      <c r="N609" s="2009"/>
      <c r="O609" s="2009"/>
      <c r="P609" s="1333" t="s">
        <v>40</v>
      </c>
      <c r="Q609" s="1333" t="s">
        <v>41</v>
      </c>
      <c r="R609" s="1342">
        <v>12</v>
      </c>
      <c r="S609" s="1343">
        <f>ROUND(K605,2)*R609</f>
        <v>1683.96</v>
      </c>
    </row>
    <row r="610" spans="1:19" x14ac:dyDescent="0.25">
      <c r="A610" s="2842" t="s">
        <v>23</v>
      </c>
      <c r="B610" s="2842" t="s">
        <v>406</v>
      </c>
      <c r="C610" s="2842" t="s">
        <v>25</v>
      </c>
      <c r="D610" s="2842" t="s">
        <v>407</v>
      </c>
      <c r="E610" s="2842" t="s">
        <v>408</v>
      </c>
      <c r="F610" s="2843">
        <f>R610+R611+R612+R613+R614</f>
        <v>40</v>
      </c>
      <c r="G610" s="2842" t="s">
        <v>155</v>
      </c>
      <c r="H610" s="2844">
        <v>63.51</v>
      </c>
      <c r="I610" s="2845">
        <v>63.51</v>
      </c>
      <c r="J610" s="2846">
        <v>0.2034</v>
      </c>
      <c r="K610" s="2847">
        <f>ROUND(I610,2)+(ROUND(I610,2)*J610)</f>
        <v>76.427933999999993</v>
      </c>
      <c r="L610" s="2848">
        <f>ROUND(S610,2)+ROUND(S611,2)+ROUND(S612,2)+ROUND(S613,2)+ROUND(S614,2)</f>
        <v>3057.2000000000003</v>
      </c>
      <c r="M610" s="2842"/>
      <c r="N610" s="2842" t="s">
        <v>377</v>
      </c>
      <c r="O610" s="2842" t="s">
        <v>378</v>
      </c>
      <c r="P610" s="1344" t="s">
        <v>20</v>
      </c>
      <c r="Q610" s="1344" t="s">
        <v>29</v>
      </c>
      <c r="R610" s="1345">
        <v>8</v>
      </c>
      <c r="S610" s="1346">
        <f>ROUND(K610,2)*R610</f>
        <v>611.44000000000005</v>
      </c>
    </row>
    <row r="611" spans="1:19" x14ac:dyDescent="0.25">
      <c r="A611" s="2009"/>
      <c r="B611" s="2009"/>
      <c r="C611" s="2009"/>
      <c r="D611" s="2009"/>
      <c r="E611" s="2009"/>
      <c r="F611" s="2009"/>
      <c r="G611" s="2009"/>
      <c r="H611" s="2009"/>
      <c r="I611" s="2009"/>
      <c r="J611" s="2009"/>
      <c r="K611" s="2009"/>
      <c r="L611" s="2009"/>
      <c r="M611" s="2009"/>
      <c r="N611" s="2009"/>
      <c r="O611" s="2009"/>
      <c r="P611" s="1344" t="s">
        <v>34</v>
      </c>
      <c r="Q611" s="1344" t="s">
        <v>35</v>
      </c>
      <c r="R611" s="1347">
        <v>8</v>
      </c>
      <c r="S611" s="1348">
        <f>ROUND(K610,2)*R611</f>
        <v>611.44000000000005</v>
      </c>
    </row>
    <row r="612" spans="1:19" x14ac:dyDescent="0.25">
      <c r="A612" s="2009"/>
      <c r="B612" s="2009"/>
      <c r="C612" s="2009"/>
      <c r="D612" s="2009"/>
      <c r="E612" s="2009"/>
      <c r="F612" s="2009"/>
      <c r="G612" s="2009"/>
      <c r="H612" s="2009"/>
      <c r="I612" s="2009"/>
      <c r="J612" s="2009"/>
      <c r="K612" s="2009"/>
      <c r="L612" s="2009"/>
      <c r="M612" s="2009"/>
      <c r="N612" s="2009"/>
      <c r="O612" s="2009"/>
      <c r="P612" s="1344" t="s">
        <v>36</v>
      </c>
      <c r="Q612" s="1344" t="s">
        <v>37</v>
      </c>
      <c r="R612" s="1349">
        <v>8</v>
      </c>
      <c r="S612" s="1350">
        <f>ROUND(K610,2)*R612</f>
        <v>611.44000000000005</v>
      </c>
    </row>
    <row r="613" spans="1:19" x14ac:dyDescent="0.25">
      <c r="A613" s="2009"/>
      <c r="B613" s="2009"/>
      <c r="C613" s="2009"/>
      <c r="D613" s="2009"/>
      <c r="E613" s="2009"/>
      <c r="F613" s="2009"/>
      <c r="G613" s="2009"/>
      <c r="H613" s="2009"/>
      <c r="I613" s="2009"/>
      <c r="J613" s="2009"/>
      <c r="K613" s="2009"/>
      <c r="L613" s="2009"/>
      <c r="M613" s="2009"/>
      <c r="N613" s="2009"/>
      <c r="O613" s="2009"/>
      <c r="P613" s="1344" t="s">
        <v>38</v>
      </c>
      <c r="Q613" s="1344" t="s">
        <v>39</v>
      </c>
      <c r="R613" s="1351">
        <v>8</v>
      </c>
      <c r="S613" s="1352">
        <f>ROUND(K610,2)*R613</f>
        <v>611.44000000000005</v>
      </c>
    </row>
    <row r="614" spans="1:19" x14ac:dyDescent="0.25">
      <c r="A614" s="2009"/>
      <c r="B614" s="2009"/>
      <c r="C614" s="2009"/>
      <c r="D614" s="2009"/>
      <c r="E614" s="2009"/>
      <c r="F614" s="2009"/>
      <c r="G614" s="2009"/>
      <c r="H614" s="2009"/>
      <c r="I614" s="2009"/>
      <c r="J614" s="2009"/>
      <c r="K614" s="2009"/>
      <c r="L614" s="2009"/>
      <c r="M614" s="2009"/>
      <c r="N614" s="2009"/>
      <c r="O614" s="2009"/>
      <c r="P614" s="1344" t="s">
        <v>40</v>
      </c>
      <c r="Q614" s="1344" t="s">
        <v>41</v>
      </c>
      <c r="R614" s="1353">
        <v>8</v>
      </c>
      <c r="S614" s="1354">
        <f>ROUND(K610,2)*R614</f>
        <v>611.44000000000005</v>
      </c>
    </row>
    <row r="615" spans="1:19" x14ac:dyDescent="0.25">
      <c r="A615" s="2849" t="s">
        <v>23</v>
      </c>
      <c r="B615" s="2849" t="s">
        <v>409</v>
      </c>
      <c r="C615" s="2849" t="s">
        <v>25</v>
      </c>
      <c r="D615" s="2849" t="s">
        <v>410</v>
      </c>
      <c r="E615" s="2849" t="s">
        <v>411</v>
      </c>
      <c r="F615" s="2850">
        <f>R615+R616+R617+R618+R619</f>
        <v>80</v>
      </c>
      <c r="G615" s="2849" t="s">
        <v>155</v>
      </c>
      <c r="H615" s="2851">
        <v>13.73</v>
      </c>
      <c r="I615" s="2852">
        <v>13.73</v>
      </c>
      <c r="J615" s="2853">
        <v>0.2034</v>
      </c>
      <c r="K615" s="2854">
        <f>ROUND(I615,2)+(ROUND(I615,2)*J615)</f>
        <v>16.522682</v>
      </c>
      <c r="L615" s="2855">
        <f>ROUND(S615,2)+ROUND(S616,2)+ROUND(S617,2)+ROUND(S618,2)+ROUND(S619,2)</f>
        <v>1321.6</v>
      </c>
      <c r="M615" s="2849"/>
      <c r="N615" s="2849" t="s">
        <v>377</v>
      </c>
      <c r="O615" s="2849" t="s">
        <v>378</v>
      </c>
      <c r="P615" s="1355" t="s">
        <v>20</v>
      </c>
      <c r="Q615" s="1355" t="s">
        <v>29</v>
      </c>
      <c r="R615" s="1356">
        <v>16</v>
      </c>
      <c r="S615" s="1357">
        <f>ROUND(K615,2)*R615</f>
        <v>264.32</v>
      </c>
    </row>
    <row r="616" spans="1:19" x14ac:dyDescent="0.25">
      <c r="A616" s="2009"/>
      <c r="B616" s="2009"/>
      <c r="C616" s="2009"/>
      <c r="D616" s="2009"/>
      <c r="E616" s="2009"/>
      <c r="F616" s="2009"/>
      <c r="G616" s="2009"/>
      <c r="H616" s="2009"/>
      <c r="I616" s="2009"/>
      <c r="J616" s="2009"/>
      <c r="K616" s="2009"/>
      <c r="L616" s="2009"/>
      <c r="M616" s="2009"/>
      <c r="N616" s="2009"/>
      <c r="O616" s="2009"/>
      <c r="P616" s="1355" t="s">
        <v>34</v>
      </c>
      <c r="Q616" s="1355" t="s">
        <v>35</v>
      </c>
      <c r="R616" s="1358">
        <v>16</v>
      </c>
      <c r="S616" s="1359">
        <f>ROUND(K615,2)*R616</f>
        <v>264.32</v>
      </c>
    </row>
    <row r="617" spans="1:19" x14ac:dyDescent="0.25">
      <c r="A617" s="2009"/>
      <c r="B617" s="2009"/>
      <c r="C617" s="2009"/>
      <c r="D617" s="2009"/>
      <c r="E617" s="2009"/>
      <c r="F617" s="2009"/>
      <c r="G617" s="2009"/>
      <c r="H617" s="2009"/>
      <c r="I617" s="2009"/>
      <c r="J617" s="2009"/>
      <c r="K617" s="2009"/>
      <c r="L617" s="2009"/>
      <c r="M617" s="2009"/>
      <c r="N617" s="2009"/>
      <c r="O617" s="2009"/>
      <c r="P617" s="1355" t="s">
        <v>36</v>
      </c>
      <c r="Q617" s="1355" t="s">
        <v>37</v>
      </c>
      <c r="R617" s="1360">
        <v>16</v>
      </c>
      <c r="S617" s="1361">
        <f>ROUND(K615,2)*R617</f>
        <v>264.32</v>
      </c>
    </row>
    <row r="618" spans="1:19" x14ac:dyDescent="0.25">
      <c r="A618" s="2009"/>
      <c r="B618" s="2009"/>
      <c r="C618" s="2009"/>
      <c r="D618" s="2009"/>
      <c r="E618" s="2009"/>
      <c r="F618" s="2009"/>
      <c r="G618" s="2009"/>
      <c r="H618" s="2009"/>
      <c r="I618" s="2009"/>
      <c r="J618" s="2009"/>
      <c r="K618" s="2009"/>
      <c r="L618" s="2009"/>
      <c r="M618" s="2009"/>
      <c r="N618" s="2009"/>
      <c r="O618" s="2009"/>
      <c r="P618" s="1355" t="s">
        <v>38</v>
      </c>
      <c r="Q618" s="1355" t="s">
        <v>39</v>
      </c>
      <c r="R618" s="1362">
        <v>16</v>
      </c>
      <c r="S618" s="1363">
        <f>ROUND(K615,2)*R618</f>
        <v>264.32</v>
      </c>
    </row>
    <row r="619" spans="1:19" x14ac:dyDescent="0.25">
      <c r="A619" s="2009"/>
      <c r="B619" s="2009"/>
      <c r="C619" s="2009"/>
      <c r="D619" s="2009"/>
      <c r="E619" s="2009"/>
      <c r="F619" s="2009"/>
      <c r="G619" s="2009"/>
      <c r="H619" s="2009"/>
      <c r="I619" s="2009"/>
      <c r="J619" s="2009"/>
      <c r="K619" s="2009"/>
      <c r="L619" s="2009"/>
      <c r="M619" s="2009"/>
      <c r="N619" s="2009"/>
      <c r="O619" s="2009"/>
      <c r="P619" s="1355" t="s">
        <v>40</v>
      </c>
      <c r="Q619" s="1355" t="s">
        <v>41</v>
      </c>
      <c r="R619" s="1364">
        <v>16</v>
      </c>
      <c r="S619" s="1365">
        <f>ROUND(K615,2)*R619</f>
        <v>264.32</v>
      </c>
    </row>
    <row r="620" spans="1:19" x14ac:dyDescent="0.25">
      <c r="A620" s="2856" t="s">
        <v>23</v>
      </c>
      <c r="B620" s="2856" t="s">
        <v>412</v>
      </c>
      <c r="C620" s="2856" t="s">
        <v>25</v>
      </c>
      <c r="D620" s="2856" t="s">
        <v>413</v>
      </c>
      <c r="E620" s="2856" t="s">
        <v>414</v>
      </c>
      <c r="F620" s="2857">
        <f>R620+R621+R622+R623+R624</f>
        <v>20</v>
      </c>
      <c r="G620" s="2856" t="s">
        <v>155</v>
      </c>
      <c r="H620" s="2858">
        <v>187.9</v>
      </c>
      <c r="I620" s="2859">
        <v>187.9</v>
      </c>
      <c r="J620" s="2860">
        <v>0.2034</v>
      </c>
      <c r="K620" s="2861">
        <f>ROUND(I620,2)+(ROUND(I620,2)*J620)</f>
        <v>226.11886000000001</v>
      </c>
      <c r="L620" s="2862">
        <f>ROUND(S620,2)+ROUND(S621,2)+ROUND(S622,2)+ROUND(S623,2)+ROUND(S624,2)</f>
        <v>4522.3999999999996</v>
      </c>
      <c r="M620" s="2856"/>
      <c r="N620" s="2856" t="s">
        <v>377</v>
      </c>
      <c r="O620" s="2856" t="s">
        <v>378</v>
      </c>
      <c r="P620" s="1366" t="s">
        <v>20</v>
      </c>
      <c r="Q620" s="1366" t="s">
        <v>29</v>
      </c>
      <c r="R620" s="1367">
        <v>4</v>
      </c>
      <c r="S620" s="1368">
        <f>ROUND(K620,2)*R620</f>
        <v>904.48</v>
      </c>
    </row>
    <row r="621" spans="1:19" x14ac:dyDescent="0.25">
      <c r="A621" s="2009"/>
      <c r="B621" s="2009"/>
      <c r="C621" s="2009"/>
      <c r="D621" s="2009"/>
      <c r="E621" s="2009"/>
      <c r="F621" s="2009"/>
      <c r="G621" s="2009"/>
      <c r="H621" s="2009"/>
      <c r="I621" s="2009"/>
      <c r="J621" s="2009"/>
      <c r="K621" s="2009"/>
      <c r="L621" s="2009"/>
      <c r="M621" s="2009"/>
      <c r="N621" s="2009"/>
      <c r="O621" s="2009"/>
      <c r="P621" s="1366" t="s">
        <v>34</v>
      </c>
      <c r="Q621" s="1366" t="s">
        <v>35</v>
      </c>
      <c r="R621" s="1369">
        <v>4</v>
      </c>
      <c r="S621" s="1370">
        <f>ROUND(K620,2)*R621</f>
        <v>904.48</v>
      </c>
    </row>
    <row r="622" spans="1:19" x14ac:dyDescent="0.25">
      <c r="A622" s="2009"/>
      <c r="B622" s="2009"/>
      <c r="C622" s="2009"/>
      <c r="D622" s="2009"/>
      <c r="E622" s="2009"/>
      <c r="F622" s="2009"/>
      <c r="G622" s="2009"/>
      <c r="H622" s="2009"/>
      <c r="I622" s="2009"/>
      <c r="J622" s="2009"/>
      <c r="K622" s="2009"/>
      <c r="L622" s="2009"/>
      <c r="M622" s="2009"/>
      <c r="N622" s="2009"/>
      <c r="O622" s="2009"/>
      <c r="P622" s="1366" t="s">
        <v>36</v>
      </c>
      <c r="Q622" s="1366" t="s">
        <v>37</v>
      </c>
      <c r="R622" s="1371">
        <v>4</v>
      </c>
      <c r="S622" s="1372">
        <f>ROUND(K620,2)*R622</f>
        <v>904.48</v>
      </c>
    </row>
    <row r="623" spans="1:19" x14ac:dyDescent="0.25">
      <c r="A623" s="2009"/>
      <c r="B623" s="2009"/>
      <c r="C623" s="2009"/>
      <c r="D623" s="2009"/>
      <c r="E623" s="2009"/>
      <c r="F623" s="2009"/>
      <c r="G623" s="2009"/>
      <c r="H623" s="2009"/>
      <c r="I623" s="2009"/>
      <c r="J623" s="2009"/>
      <c r="K623" s="2009"/>
      <c r="L623" s="2009"/>
      <c r="M623" s="2009"/>
      <c r="N623" s="2009"/>
      <c r="O623" s="2009"/>
      <c r="P623" s="1366" t="s">
        <v>38</v>
      </c>
      <c r="Q623" s="1366" t="s">
        <v>39</v>
      </c>
      <c r="R623" s="1373">
        <v>4</v>
      </c>
      <c r="S623" s="1374">
        <f>ROUND(K620,2)*R623</f>
        <v>904.48</v>
      </c>
    </row>
    <row r="624" spans="1:19" x14ac:dyDescent="0.25">
      <c r="A624" s="2009"/>
      <c r="B624" s="2009"/>
      <c r="C624" s="2009"/>
      <c r="D624" s="2009"/>
      <c r="E624" s="2009"/>
      <c r="F624" s="2009"/>
      <c r="G624" s="2009"/>
      <c r="H624" s="2009"/>
      <c r="I624" s="2009"/>
      <c r="J624" s="2009"/>
      <c r="K624" s="2009"/>
      <c r="L624" s="2009"/>
      <c r="M624" s="2009"/>
      <c r="N624" s="2009"/>
      <c r="O624" s="2009"/>
      <c r="P624" s="1366" t="s">
        <v>40</v>
      </c>
      <c r="Q624" s="1366" t="s">
        <v>41</v>
      </c>
      <c r="R624" s="1375">
        <v>4</v>
      </c>
      <c r="S624" s="1376">
        <f>ROUND(K620,2)*R624</f>
        <v>904.48</v>
      </c>
    </row>
    <row r="625" spans="1:19" x14ac:dyDescent="0.25">
      <c r="A625" s="2863" t="s">
        <v>23</v>
      </c>
      <c r="B625" s="2863" t="s">
        <v>415</v>
      </c>
      <c r="C625" s="2863" t="s">
        <v>67</v>
      </c>
      <c r="D625" s="2863" t="s">
        <v>416</v>
      </c>
      <c r="E625" s="2863" t="s">
        <v>417</v>
      </c>
      <c r="F625" s="2864">
        <f>R625+R626+R627+R628+R629</f>
        <v>20</v>
      </c>
      <c r="G625" s="2863" t="s">
        <v>155</v>
      </c>
      <c r="H625" s="2865">
        <v>163.98</v>
      </c>
      <c r="I625" s="2866">
        <v>163.98</v>
      </c>
      <c r="J625" s="2867">
        <v>0.2034</v>
      </c>
      <c r="K625" s="2868">
        <f>ROUND(I625,2)+(ROUND(I625,2)*J625)</f>
        <v>197.33353199999999</v>
      </c>
      <c r="L625" s="2869">
        <f>ROUND(S625,2)+ROUND(S626,2)+ROUND(S627,2)+ROUND(S628,2)+ROUND(S629,2)</f>
        <v>3946.6000000000004</v>
      </c>
      <c r="M625" s="2863"/>
      <c r="N625" s="2863" t="s">
        <v>377</v>
      </c>
      <c r="O625" s="2863" t="s">
        <v>378</v>
      </c>
      <c r="P625" s="1377" t="s">
        <v>20</v>
      </c>
      <c r="Q625" s="1377" t="s">
        <v>29</v>
      </c>
      <c r="R625" s="1378">
        <v>4</v>
      </c>
      <c r="S625" s="1379">
        <f>ROUND(K625,2)*R625</f>
        <v>789.32</v>
      </c>
    </row>
    <row r="626" spans="1:19" x14ac:dyDescent="0.25">
      <c r="A626" s="2009"/>
      <c r="B626" s="2009"/>
      <c r="C626" s="2009"/>
      <c r="D626" s="2009"/>
      <c r="E626" s="2009"/>
      <c r="F626" s="2009"/>
      <c r="G626" s="2009"/>
      <c r="H626" s="2009"/>
      <c r="I626" s="2009"/>
      <c r="J626" s="2009"/>
      <c r="K626" s="2009"/>
      <c r="L626" s="2009"/>
      <c r="M626" s="2009"/>
      <c r="N626" s="2009"/>
      <c r="O626" s="2009"/>
      <c r="P626" s="1377" t="s">
        <v>34</v>
      </c>
      <c r="Q626" s="1377" t="s">
        <v>35</v>
      </c>
      <c r="R626" s="1380">
        <v>4</v>
      </c>
      <c r="S626" s="1381">
        <f>ROUND(K625,2)*R626</f>
        <v>789.32</v>
      </c>
    </row>
    <row r="627" spans="1:19" x14ac:dyDescent="0.25">
      <c r="A627" s="2009"/>
      <c r="B627" s="2009"/>
      <c r="C627" s="2009"/>
      <c r="D627" s="2009"/>
      <c r="E627" s="2009"/>
      <c r="F627" s="2009"/>
      <c r="G627" s="2009"/>
      <c r="H627" s="2009"/>
      <c r="I627" s="2009"/>
      <c r="J627" s="2009"/>
      <c r="K627" s="2009"/>
      <c r="L627" s="2009"/>
      <c r="M627" s="2009"/>
      <c r="N627" s="2009"/>
      <c r="O627" s="2009"/>
      <c r="P627" s="1377" t="s">
        <v>36</v>
      </c>
      <c r="Q627" s="1377" t="s">
        <v>37</v>
      </c>
      <c r="R627" s="1382">
        <v>4</v>
      </c>
      <c r="S627" s="1383">
        <f>ROUND(K625,2)*R627</f>
        <v>789.32</v>
      </c>
    </row>
    <row r="628" spans="1:19" x14ac:dyDescent="0.25">
      <c r="A628" s="2009"/>
      <c r="B628" s="2009"/>
      <c r="C628" s="2009"/>
      <c r="D628" s="2009"/>
      <c r="E628" s="2009"/>
      <c r="F628" s="2009"/>
      <c r="G628" s="2009"/>
      <c r="H628" s="2009"/>
      <c r="I628" s="2009"/>
      <c r="J628" s="2009"/>
      <c r="K628" s="2009"/>
      <c r="L628" s="2009"/>
      <c r="M628" s="2009"/>
      <c r="N628" s="2009"/>
      <c r="O628" s="2009"/>
      <c r="P628" s="1377" t="s">
        <v>38</v>
      </c>
      <c r="Q628" s="1377" t="s">
        <v>39</v>
      </c>
      <c r="R628" s="1384">
        <v>4</v>
      </c>
      <c r="S628" s="1385">
        <f>ROUND(K625,2)*R628</f>
        <v>789.32</v>
      </c>
    </row>
    <row r="629" spans="1:19" x14ac:dyDescent="0.25">
      <c r="A629" s="2009"/>
      <c r="B629" s="2009"/>
      <c r="C629" s="2009"/>
      <c r="D629" s="2009"/>
      <c r="E629" s="2009"/>
      <c r="F629" s="2009"/>
      <c r="G629" s="2009"/>
      <c r="H629" s="2009"/>
      <c r="I629" s="2009"/>
      <c r="J629" s="2009"/>
      <c r="K629" s="2009"/>
      <c r="L629" s="2009"/>
      <c r="M629" s="2009"/>
      <c r="N629" s="2009"/>
      <c r="O629" s="2009"/>
      <c r="P629" s="1377" t="s">
        <v>40</v>
      </c>
      <c r="Q629" s="1377" t="s">
        <v>41</v>
      </c>
      <c r="R629" s="1386">
        <v>4</v>
      </c>
      <c r="S629" s="1387">
        <f>ROUND(K625,2)*R629</f>
        <v>789.32</v>
      </c>
    </row>
    <row r="630" spans="1:19" x14ac:dyDescent="0.25">
      <c r="A630" s="2870" t="s">
        <v>23</v>
      </c>
      <c r="B630" s="2870" t="s">
        <v>418</v>
      </c>
      <c r="C630" s="2870" t="s">
        <v>25</v>
      </c>
      <c r="D630" s="2870" t="s">
        <v>419</v>
      </c>
      <c r="E630" s="2870" t="s">
        <v>420</v>
      </c>
      <c r="F630" s="2871">
        <f>R630+R631+R632+R633+R634</f>
        <v>20</v>
      </c>
      <c r="G630" s="2870" t="s">
        <v>155</v>
      </c>
      <c r="H630" s="2872">
        <v>48.95</v>
      </c>
      <c r="I630" s="2873">
        <v>48.95</v>
      </c>
      <c r="J630" s="2874">
        <v>0.2034</v>
      </c>
      <c r="K630" s="2875">
        <f>ROUND(I630,2)+(ROUND(I630,2)*J630)</f>
        <v>58.90643</v>
      </c>
      <c r="L630" s="2876">
        <f>ROUND(S630,2)+ROUND(S631,2)+ROUND(S632,2)+ROUND(S633,2)+ROUND(S634,2)</f>
        <v>1178.1999999999998</v>
      </c>
      <c r="M630" s="2870"/>
      <c r="N630" s="2870" t="s">
        <v>377</v>
      </c>
      <c r="O630" s="2870" t="s">
        <v>378</v>
      </c>
      <c r="P630" s="1388" t="s">
        <v>20</v>
      </c>
      <c r="Q630" s="1388" t="s">
        <v>29</v>
      </c>
      <c r="R630" s="1389">
        <v>4</v>
      </c>
      <c r="S630" s="1390">
        <f>ROUND(K630,2)*R630</f>
        <v>235.64</v>
      </c>
    </row>
    <row r="631" spans="1:19" x14ac:dyDescent="0.25">
      <c r="A631" s="2009"/>
      <c r="B631" s="2009"/>
      <c r="C631" s="2009"/>
      <c r="D631" s="2009"/>
      <c r="E631" s="2009"/>
      <c r="F631" s="2009"/>
      <c r="G631" s="2009"/>
      <c r="H631" s="2009"/>
      <c r="I631" s="2009"/>
      <c r="J631" s="2009"/>
      <c r="K631" s="2009"/>
      <c r="L631" s="2009"/>
      <c r="M631" s="2009"/>
      <c r="N631" s="2009"/>
      <c r="O631" s="2009"/>
      <c r="P631" s="1388" t="s">
        <v>34</v>
      </c>
      <c r="Q631" s="1388" t="s">
        <v>35</v>
      </c>
      <c r="R631" s="1391">
        <v>4</v>
      </c>
      <c r="S631" s="1392">
        <f>ROUND(K630,2)*R631</f>
        <v>235.64</v>
      </c>
    </row>
    <row r="632" spans="1:19" x14ac:dyDescent="0.25">
      <c r="A632" s="2009"/>
      <c r="B632" s="2009"/>
      <c r="C632" s="2009"/>
      <c r="D632" s="2009"/>
      <c r="E632" s="2009"/>
      <c r="F632" s="2009"/>
      <c r="G632" s="2009"/>
      <c r="H632" s="2009"/>
      <c r="I632" s="2009"/>
      <c r="J632" s="2009"/>
      <c r="K632" s="2009"/>
      <c r="L632" s="2009"/>
      <c r="M632" s="2009"/>
      <c r="N632" s="2009"/>
      <c r="O632" s="2009"/>
      <c r="P632" s="1388" t="s">
        <v>36</v>
      </c>
      <c r="Q632" s="1388" t="s">
        <v>37</v>
      </c>
      <c r="R632" s="1393">
        <v>4</v>
      </c>
      <c r="S632" s="1394">
        <f>ROUND(K630,2)*R632</f>
        <v>235.64</v>
      </c>
    </row>
    <row r="633" spans="1:19" x14ac:dyDescent="0.25">
      <c r="A633" s="2009"/>
      <c r="B633" s="2009"/>
      <c r="C633" s="2009"/>
      <c r="D633" s="2009"/>
      <c r="E633" s="2009"/>
      <c r="F633" s="2009"/>
      <c r="G633" s="2009"/>
      <c r="H633" s="2009"/>
      <c r="I633" s="2009"/>
      <c r="J633" s="2009"/>
      <c r="K633" s="2009"/>
      <c r="L633" s="2009"/>
      <c r="M633" s="2009"/>
      <c r="N633" s="2009"/>
      <c r="O633" s="2009"/>
      <c r="P633" s="1388" t="s">
        <v>38</v>
      </c>
      <c r="Q633" s="1388" t="s">
        <v>39</v>
      </c>
      <c r="R633" s="1395">
        <v>4</v>
      </c>
      <c r="S633" s="1396">
        <f>ROUND(K630,2)*R633</f>
        <v>235.64</v>
      </c>
    </row>
    <row r="634" spans="1:19" x14ac:dyDescent="0.25">
      <c r="A634" s="2009"/>
      <c r="B634" s="2009"/>
      <c r="C634" s="2009"/>
      <c r="D634" s="2009"/>
      <c r="E634" s="2009"/>
      <c r="F634" s="2009"/>
      <c r="G634" s="2009"/>
      <c r="H634" s="2009"/>
      <c r="I634" s="2009"/>
      <c r="J634" s="2009"/>
      <c r="K634" s="2009"/>
      <c r="L634" s="2009"/>
      <c r="M634" s="2009"/>
      <c r="N634" s="2009"/>
      <c r="O634" s="2009"/>
      <c r="P634" s="1388" t="s">
        <v>40</v>
      </c>
      <c r="Q634" s="1388" t="s">
        <v>41</v>
      </c>
      <c r="R634" s="1397">
        <v>4</v>
      </c>
      <c r="S634" s="1398">
        <f>ROUND(K630,2)*R634</f>
        <v>235.64</v>
      </c>
    </row>
    <row r="635" spans="1:19" x14ac:dyDescent="0.25">
      <c r="A635" s="2877" t="s">
        <v>23</v>
      </c>
      <c r="B635" s="2877" t="s">
        <v>421</v>
      </c>
      <c r="C635" s="2877" t="s">
        <v>25</v>
      </c>
      <c r="D635" s="2877" t="s">
        <v>422</v>
      </c>
      <c r="E635" s="2877" t="s">
        <v>423</v>
      </c>
      <c r="F635" s="2878">
        <f>R635+R636+R637+R638+R639</f>
        <v>135</v>
      </c>
      <c r="G635" s="2877" t="s">
        <v>33</v>
      </c>
      <c r="H635" s="2879">
        <v>13.29</v>
      </c>
      <c r="I635" s="2880">
        <v>13.29</v>
      </c>
      <c r="J635" s="2881">
        <v>0.2034</v>
      </c>
      <c r="K635" s="2882">
        <f>ROUND(I635,2)+(ROUND(I635,2)*J635)</f>
        <v>15.993185999999998</v>
      </c>
      <c r="L635" s="2883">
        <f>ROUND(S635,2)+ROUND(S636,2)+ROUND(S637,2)+ROUND(S638,2)+ROUND(S639,2)</f>
        <v>2158.65</v>
      </c>
      <c r="M635" s="2877"/>
      <c r="N635" s="2877" t="s">
        <v>377</v>
      </c>
      <c r="O635" s="2877" t="s">
        <v>378</v>
      </c>
      <c r="P635" s="1399" t="s">
        <v>20</v>
      </c>
      <c r="Q635" s="1399" t="s">
        <v>29</v>
      </c>
      <c r="R635" s="1400">
        <v>27</v>
      </c>
      <c r="S635" s="1401">
        <f>ROUND(K635,2)*R635</f>
        <v>431.73</v>
      </c>
    </row>
    <row r="636" spans="1:19" x14ac:dyDescent="0.25">
      <c r="A636" s="2009"/>
      <c r="B636" s="2009"/>
      <c r="C636" s="2009"/>
      <c r="D636" s="2009"/>
      <c r="E636" s="2009"/>
      <c r="F636" s="2009"/>
      <c r="G636" s="2009"/>
      <c r="H636" s="2009"/>
      <c r="I636" s="2009"/>
      <c r="J636" s="2009"/>
      <c r="K636" s="2009"/>
      <c r="L636" s="2009"/>
      <c r="M636" s="2009"/>
      <c r="N636" s="2009"/>
      <c r="O636" s="2009"/>
      <c r="P636" s="1399" t="s">
        <v>34</v>
      </c>
      <c r="Q636" s="1399" t="s">
        <v>35</v>
      </c>
      <c r="R636" s="1402">
        <v>27</v>
      </c>
      <c r="S636" s="1403">
        <f>ROUND(K635,2)*R636</f>
        <v>431.73</v>
      </c>
    </row>
    <row r="637" spans="1:19" x14ac:dyDescent="0.25">
      <c r="A637" s="2009"/>
      <c r="B637" s="2009"/>
      <c r="C637" s="2009"/>
      <c r="D637" s="2009"/>
      <c r="E637" s="2009"/>
      <c r="F637" s="2009"/>
      <c r="G637" s="2009"/>
      <c r="H637" s="2009"/>
      <c r="I637" s="2009"/>
      <c r="J637" s="2009"/>
      <c r="K637" s="2009"/>
      <c r="L637" s="2009"/>
      <c r="M637" s="2009"/>
      <c r="N637" s="2009"/>
      <c r="O637" s="2009"/>
      <c r="P637" s="1399" t="s">
        <v>36</v>
      </c>
      <c r="Q637" s="1399" t="s">
        <v>37</v>
      </c>
      <c r="R637" s="1404">
        <v>27</v>
      </c>
      <c r="S637" s="1405">
        <f>ROUND(K635,2)*R637</f>
        <v>431.73</v>
      </c>
    </row>
    <row r="638" spans="1:19" x14ac:dyDescent="0.25">
      <c r="A638" s="2009"/>
      <c r="B638" s="2009"/>
      <c r="C638" s="2009"/>
      <c r="D638" s="2009"/>
      <c r="E638" s="2009"/>
      <c r="F638" s="2009"/>
      <c r="G638" s="2009"/>
      <c r="H638" s="2009"/>
      <c r="I638" s="2009"/>
      <c r="J638" s="2009"/>
      <c r="K638" s="2009"/>
      <c r="L638" s="2009"/>
      <c r="M638" s="2009"/>
      <c r="N638" s="2009"/>
      <c r="O638" s="2009"/>
      <c r="P638" s="1399" t="s">
        <v>38</v>
      </c>
      <c r="Q638" s="1399" t="s">
        <v>39</v>
      </c>
      <c r="R638" s="1406">
        <v>27</v>
      </c>
      <c r="S638" s="1407">
        <f>ROUND(K635,2)*R638</f>
        <v>431.73</v>
      </c>
    </row>
    <row r="639" spans="1:19" x14ac:dyDescent="0.25">
      <c r="A639" s="2009"/>
      <c r="B639" s="2009"/>
      <c r="C639" s="2009"/>
      <c r="D639" s="2009"/>
      <c r="E639" s="2009"/>
      <c r="F639" s="2009"/>
      <c r="G639" s="2009"/>
      <c r="H639" s="2009"/>
      <c r="I639" s="2009"/>
      <c r="J639" s="2009"/>
      <c r="K639" s="2009"/>
      <c r="L639" s="2009"/>
      <c r="M639" s="2009"/>
      <c r="N639" s="2009"/>
      <c r="O639" s="2009"/>
      <c r="P639" s="1399" t="s">
        <v>40</v>
      </c>
      <c r="Q639" s="1399" t="s">
        <v>41</v>
      </c>
      <c r="R639" s="1408">
        <v>27</v>
      </c>
      <c r="S639" s="1409">
        <f>ROUND(K635,2)*R639</f>
        <v>431.73</v>
      </c>
    </row>
    <row r="640" spans="1:19" x14ac:dyDescent="0.25">
      <c r="A640" s="2884" t="s">
        <v>23</v>
      </c>
      <c r="B640" s="2884" t="s">
        <v>424</v>
      </c>
      <c r="C640" s="2884" t="s">
        <v>25</v>
      </c>
      <c r="D640" s="2884" t="s">
        <v>392</v>
      </c>
      <c r="E640" s="2884" t="s">
        <v>393</v>
      </c>
      <c r="F640" s="2885">
        <f>R640+R641+R642+R643+R644</f>
        <v>60</v>
      </c>
      <c r="G640" s="2884" t="s">
        <v>33</v>
      </c>
      <c r="H640" s="2886">
        <v>5.81</v>
      </c>
      <c r="I640" s="2887">
        <v>5.81</v>
      </c>
      <c r="J640" s="2888">
        <v>0.2034</v>
      </c>
      <c r="K640" s="2889">
        <f>ROUND(I640,2)+(ROUND(I640,2)*J640)</f>
        <v>6.9917539999999994</v>
      </c>
      <c r="L640" s="2890">
        <f>ROUND(S640,2)+ROUND(S641,2)+ROUND(S642,2)+ROUND(S643,2)+ROUND(S644,2)</f>
        <v>419.4</v>
      </c>
      <c r="M640" s="2884"/>
      <c r="N640" s="2884" t="s">
        <v>377</v>
      </c>
      <c r="O640" s="2884" t="s">
        <v>378</v>
      </c>
      <c r="P640" s="1410" t="s">
        <v>20</v>
      </c>
      <c r="Q640" s="1410" t="s">
        <v>29</v>
      </c>
      <c r="R640" s="1411">
        <v>12</v>
      </c>
      <c r="S640" s="1412">
        <f>ROUND(K640,2)*R640</f>
        <v>83.88</v>
      </c>
    </row>
    <row r="641" spans="1:19" x14ac:dyDescent="0.25">
      <c r="A641" s="2009"/>
      <c r="B641" s="2009"/>
      <c r="C641" s="2009"/>
      <c r="D641" s="2009"/>
      <c r="E641" s="2009"/>
      <c r="F641" s="2009"/>
      <c r="G641" s="2009"/>
      <c r="H641" s="2009"/>
      <c r="I641" s="2009"/>
      <c r="J641" s="2009"/>
      <c r="K641" s="2009"/>
      <c r="L641" s="2009"/>
      <c r="M641" s="2009"/>
      <c r="N641" s="2009"/>
      <c r="O641" s="2009"/>
      <c r="P641" s="1410" t="s">
        <v>34</v>
      </c>
      <c r="Q641" s="1410" t="s">
        <v>35</v>
      </c>
      <c r="R641" s="1413">
        <v>12</v>
      </c>
      <c r="S641" s="1414">
        <f>ROUND(K640,2)*R641</f>
        <v>83.88</v>
      </c>
    </row>
    <row r="642" spans="1:19" x14ac:dyDescent="0.25">
      <c r="A642" s="2009"/>
      <c r="B642" s="2009"/>
      <c r="C642" s="2009"/>
      <c r="D642" s="2009"/>
      <c r="E642" s="2009"/>
      <c r="F642" s="2009"/>
      <c r="G642" s="2009"/>
      <c r="H642" s="2009"/>
      <c r="I642" s="2009"/>
      <c r="J642" s="2009"/>
      <c r="K642" s="2009"/>
      <c r="L642" s="2009"/>
      <c r="M642" s="2009"/>
      <c r="N642" s="2009"/>
      <c r="O642" s="2009"/>
      <c r="P642" s="1410" t="s">
        <v>36</v>
      </c>
      <c r="Q642" s="1410" t="s">
        <v>37</v>
      </c>
      <c r="R642" s="1415">
        <v>12</v>
      </c>
      <c r="S642" s="1416">
        <f>ROUND(K640,2)*R642</f>
        <v>83.88</v>
      </c>
    </row>
    <row r="643" spans="1:19" x14ac:dyDescent="0.25">
      <c r="A643" s="2009"/>
      <c r="B643" s="2009"/>
      <c r="C643" s="2009"/>
      <c r="D643" s="2009"/>
      <c r="E643" s="2009"/>
      <c r="F643" s="2009"/>
      <c r="G643" s="2009"/>
      <c r="H643" s="2009"/>
      <c r="I643" s="2009"/>
      <c r="J643" s="2009"/>
      <c r="K643" s="2009"/>
      <c r="L643" s="2009"/>
      <c r="M643" s="2009"/>
      <c r="N643" s="2009"/>
      <c r="O643" s="2009"/>
      <c r="P643" s="1410" t="s">
        <v>38</v>
      </c>
      <c r="Q643" s="1410" t="s">
        <v>39</v>
      </c>
      <c r="R643" s="1417">
        <v>12</v>
      </c>
      <c r="S643" s="1418">
        <f>ROUND(K640,2)*R643</f>
        <v>83.88</v>
      </c>
    </row>
    <row r="644" spans="1:19" x14ac:dyDescent="0.25">
      <c r="A644" s="2009"/>
      <c r="B644" s="2009"/>
      <c r="C644" s="2009"/>
      <c r="D644" s="2009"/>
      <c r="E644" s="2009"/>
      <c r="F644" s="2009"/>
      <c r="G644" s="2009"/>
      <c r="H644" s="2009"/>
      <c r="I644" s="2009"/>
      <c r="J644" s="2009"/>
      <c r="K644" s="2009"/>
      <c r="L644" s="2009"/>
      <c r="M644" s="2009"/>
      <c r="N644" s="2009"/>
      <c r="O644" s="2009"/>
      <c r="P644" s="1410" t="s">
        <v>40</v>
      </c>
      <c r="Q644" s="1410" t="s">
        <v>41</v>
      </c>
      <c r="R644" s="1419">
        <v>12</v>
      </c>
      <c r="S644" s="1420">
        <f>ROUND(K640,2)*R644</f>
        <v>83.88</v>
      </c>
    </row>
    <row r="645" spans="1:19" x14ac:dyDescent="0.25">
      <c r="A645" s="2891" t="s">
        <v>23</v>
      </c>
      <c r="B645" s="2891" t="s">
        <v>425</v>
      </c>
      <c r="C645" s="2891" t="s">
        <v>25</v>
      </c>
      <c r="D645" s="2891" t="s">
        <v>383</v>
      </c>
      <c r="E645" s="2891" t="s">
        <v>384</v>
      </c>
      <c r="F645" s="2892">
        <f>R645+R646+R647+R648+R649</f>
        <v>40</v>
      </c>
      <c r="G645" s="2891" t="s">
        <v>155</v>
      </c>
      <c r="H645" s="2893">
        <v>9.41</v>
      </c>
      <c r="I645" s="2894">
        <v>9.41</v>
      </c>
      <c r="J645" s="2895">
        <v>0.2034</v>
      </c>
      <c r="K645" s="2896">
        <f>ROUND(I645,2)+(ROUND(I645,2)*J645)</f>
        <v>11.323994000000001</v>
      </c>
      <c r="L645" s="2897">
        <f>ROUND(S645,2)+ROUND(S646,2)+ROUND(S647,2)+ROUND(S648,2)+ROUND(S649,2)</f>
        <v>452.8</v>
      </c>
      <c r="M645" s="2891"/>
      <c r="N645" s="2891" t="s">
        <v>377</v>
      </c>
      <c r="O645" s="2891" t="s">
        <v>378</v>
      </c>
      <c r="P645" s="1421" t="s">
        <v>20</v>
      </c>
      <c r="Q645" s="1421" t="s">
        <v>29</v>
      </c>
      <c r="R645" s="1422">
        <v>8</v>
      </c>
      <c r="S645" s="1423">
        <f>ROUND(K645,2)*R645</f>
        <v>90.56</v>
      </c>
    </row>
    <row r="646" spans="1:19" x14ac:dyDescent="0.25">
      <c r="A646" s="2009"/>
      <c r="B646" s="2009"/>
      <c r="C646" s="2009"/>
      <c r="D646" s="2009"/>
      <c r="E646" s="2009"/>
      <c r="F646" s="2009"/>
      <c r="G646" s="2009"/>
      <c r="H646" s="2009"/>
      <c r="I646" s="2009"/>
      <c r="J646" s="2009"/>
      <c r="K646" s="2009"/>
      <c r="L646" s="2009"/>
      <c r="M646" s="2009"/>
      <c r="N646" s="2009"/>
      <c r="O646" s="2009"/>
      <c r="P646" s="1421" t="s">
        <v>34</v>
      </c>
      <c r="Q646" s="1421" t="s">
        <v>35</v>
      </c>
      <c r="R646" s="1424">
        <v>8</v>
      </c>
      <c r="S646" s="1425">
        <f>ROUND(K645,2)*R646</f>
        <v>90.56</v>
      </c>
    </row>
    <row r="647" spans="1:19" x14ac:dyDescent="0.25">
      <c r="A647" s="2009"/>
      <c r="B647" s="2009"/>
      <c r="C647" s="2009"/>
      <c r="D647" s="2009"/>
      <c r="E647" s="2009"/>
      <c r="F647" s="2009"/>
      <c r="G647" s="2009"/>
      <c r="H647" s="2009"/>
      <c r="I647" s="2009"/>
      <c r="J647" s="2009"/>
      <c r="K647" s="2009"/>
      <c r="L647" s="2009"/>
      <c r="M647" s="2009"/>
      <c r="N647" s="2009"/>
      <c r="O647" s="2009"/>
      <c r="P647" s="1421" t="s">
        <v>36</v>
      </c>
      <c r="Q647" s="1421" t="s">
        <v>37</v>
      </c>
      <c r="R647" s="1426">
        <v>8</v>
      </c>
      <c r="S647" s="1427">
        <f>ROUND(K645,2)*R647</f>
        <v>90.56</v>
      </c>
    </row>
    <row r="648" spans="1:19" x14ac:dyDescent="0.25">
      <c r="A648" s="2009"/>
      <c r="B648" s="2009"/>
      <c r="C648" s="2009"/>
      <c r="D648" s="2009"/>
      <c r="E648" s="2009"/>
      <c r="F648" s="2009"/>
      <c r="G648" s="2009"/>
      <c r="H648" s="2009"/>
      <c r="I648" s="2009"/>
      <c r="J648" s="2009"/>
      <c r="K648" s="2009"/>
      <c r="L648" s="2009"/>
      <c r="M648" s="2009"/>
      <c r="N648" s="2009"/>
      <c r="O648" s="2009"/>
      <c r="P648" s="1421" t="s">
        <v>38</v>
      </c>
      <c r="Q648" s="1421" t="s">
        <v>39</v>
      </c>
      <c r="R648" s="1428">
        <v>8</v>
      </c>
      <c r="S648" s="1429">
        <f>ROUND(K645,2)*R648</f>
        <v>90.56</v>
      </c>
    </row>
    <row r="649" spans="1:19" x14ac:dyDescent="0.25">
      <c r="A649" s="2009"/>
      <c r="B649" s="2009"/>
      <c r="C649" s="2009"/>
      <c r="D649" s="2009"/>
      <c r="E649" s="2009"/>
      <c r="F649" s="2009"/>
      <c r="G649" s="2009"/>
      <c r="H649" s="2009"/>
      <c r="I649" s="2009"/>
      <c r="J649" s="2009"/>
      <c r="K649" s="2009"/>
      <c r="L649" s="2009"/>
      <c r="M649" s="2009"/>
      <c r="N649" s="2009"/>
      <c r="O649" s="2009"/>
      <c r="P649" s="1421" t="s">
        <v>40</v>
      </c>
      <c r="Q649" s="1421" t="s">
        <v>41</v>
      </c>
      <c r="R649" s="1430">
        <v>8</v>
      </c>
      <c r="S649" s="1431">
        <f>ROUND(K645,2)*R649</f>
        <v>90.56</v>
      </c>
    </row>
    <row r="650" spans="1:19" x14ac:dyDescent="0.25">
      <c r="A650" s="2898" t="s">
        <v>23</v>
      </c>
      <c r="B650" s="2898" t="s">
        <v>426</v>
      </c>
      <c r="C650" s="2898" t="s">
        <v>25</v>
      </c>
      <c r="D650" s="2898" t="s">
        <v>427</v>
      </c>
      <c r="E650" s="2898" t="s">
        <v>428</v>
      </c>
      <c r="F650" s="2899">
        <f>R650+R651+R652+R653+R654</f>
        <v>20</v>
      </c>
      <c r="G650" s="2898" t="s">
        <v>155</v>
      </c>
      <c r="H650" s="2900">
        <v>13.03</v>
      </c>
      <c r="I650" s="2901">
        <v>13.03</v>
      </c>
      <c r="J650" s="2902">
        <v>0.2034</v>
      </c>
      <c r="K650" s="2903">
        <f>ROUND(I650,2)+(ROUND(I650,2)*J650)</f>
        <v>15.680301999999999</v>
      </c>
      <c r="L650" s="2904">
        <f>ROUND(S650,2)+ROUND(S651,2)+ROUND(S652,2)+ROUND(S653,2)+ROUND(S654,2)</f>
        <v>313.60000000000002</v>
      </c>
      <c r="M650" s="2898"/>
      <c r="N650" s="2898" t="s">
        <v>377</v>
      </c>
      <c r="O650" s="2898" t="s">
        <v>378</v>
      </c>
      <c r="P650" s="1432" t="s">
        <v>20</v>
      </c>
      <c r="Q650" s="1432" t="s">
        <v>29</v>
      </c>
      <c r="R650" s="1433">
        <v>4</v>
      </c>
      <c r="S650" s="1434">
        <f>ROUND(K650,2)*R650</f>
        <v>62.72</v>
      </c>
    </row>
    <row r="651" spans="1:19" x14ac:dyDescent="0.25">
      <c r="A651" s="2009"/>
      <c r="B651" s="2009"/>
      <c r="C651" s="2009"/>
      <c r="D651" s="2009"/>
      <c r="E651" s="2009"/>
      <c r="F651" s="2009"/>
      <c r="G651" s="2009"/>
      <c r="H651" s="2009"/>
      <c r="I651" s="2009"/>
      <c r="J651" s="2009"/>
      <c r="K651" s="2009"/>
      <c r="L651" s="2009"/>
      <c r="M651" s="2009"/>
      <c r="N651" s="2009"/>
      <c r="O651" s="2009"/>
      <c r="P651" s="1432" t="s">
        <v>34</v>
      </c>
      <c r="Q651" s="1432" t="s">
        <v>35</v>
      </c>
      <c r="R651" s="1435">
        <v>4</v>
      </c>
      <c r="S651" s="1436">
        <f>ROUND(K650,2)*R651</f>
        <v>62.72</v>
      </c>
    </row>
    <row r="652" spans="1:19" x14ac:dyDescent="0.25">
      <c r="A652" s="2009"/>
      <c r="B652" s="2009"/>
      <c r="C652" s="2009"/>
      <c r="D652" s="2009"/>
      <c r="E652" s="2009"/>
      <c r="F652" s="2009"/>
      <c r="G652" s="2009"/>
      <c r="H652" s="2009"/>
      <c r="I652" s="2009"/>
      <c r="J652" s="2009"/>
      <c r="K652" s="2009"/>
      <c r="L652" s="2009"/>
      <c r="M652" s="2009"/>
      <c r="N652" s="2009"/>
      <c r="O652" s="2009"/>
      <c r="P652" s="1432" t="s">
        <v>36</v>
      </c>
      <c r="Q652" s="1432" t="s">
        <v>37</v>
      </c>
      <c r="R652" s="1437">
        <v>4</v>
      </c>
      <c r="S652" s="1438">
        <f>ROUND(K650,2)*R652</f>
        <v>62.72</v>
      </c>
    </row>
    <row r="653" spans="1:19" x14ac:dyDescent="0.25">
      <c r="A653" s="2009"/>
      <c r="B653" s="2009"/>
      <c r="C653" s="2009"/>
      <c r="D653" s="2009"/>
      <c r="E653" s="2009"/>
      <c r="F653" s="2009"/>
      <c r="G653" s="2009"/>
      <c r="H653" s="2009"/>
      <c r="I653" s="2009"/>
      <c r="J653" s="2009"/>
      <c r="K653" s="2009"/>
      <c r="L653" s="2009"/>
      <c r="M653" s="2009"/>
      <c r="N653" s="2009"/>
      <c r="O653" s="2009"/>
      <c r="P653" s="1432" t="s">
        <v>38</v>
      </c>
      <c r="Q653" s="1432" t="s">
        <v>39</v>
      </c>
      <c r="R653" s="1439">
        <v>4</v>
      </c>
      <c r="S653" s="1440">
        <f>ROUND(K650,2)*R653</f>
        <v>62.72</v>
      </c>
    </row>
    <row r="654" spans="1:19" x14ac:dyDescent="0.25">
      <c r="A654" s="2009"/>
      <c r="B654" s="2009"/>
      <c r="C654" s="2009"/>
      <c r="D654" s="2009"/>
      <c r="E654" s="2009"/>
      <c r="F654" s="2009"/>
      <c r="G654" s="2009"/>
      <c r="H654" s="2009"/>
      <c r="I654" s="2009"/>
      <c r="J654" s="2009"/>
      <c r="K654" s="2009"/>
      <c r="L654" s="2009"/>
      <c r="M654" s="2009"/>
      <c r="N654" s="2009"/>
      <c r="O654" s="2009"/>
      <c r="P654" s="1432" t="s">
        <v>40</v>
      </c>
      <c r="Q654" s="1432" t="s">
        <v>41</v>
      </c>
      <c r="R654" s="1441">
        <v>4</v>
      </c>
      <c r="S654" s="1442">
        <f>ROUND(K650,2)*R654</f>
        <v>62.72</v>
      </c>
    </row>
    <row r="655" spans="1:19" x14ac:dyDescent="0.25">
      <c r="A655" s="2905" t="s">
        <v>23</v>
      </c>
      <c r="B655" s="2905" t="s">
        <v>429</v>
      </c>
      <c r="C655" s="2905" t="s">
        <v>25</v>
      </c>
      <c r="D655" s="2905" t="s">
        <v>430</v>
      </c>
      <c r="E655" s="2905" t="s">
        <v>431</v>
      </c>
      <c r="F655" s="2906">
        <f>R655+R656+R657+R658+R659</f>
        <v>20</v>
      </c>
      <c r="G655" s="2905" t="s">
        <v>155</v>
      </c>
      <c r="H655" s="2907">
        <v>307.89999999999998</v>
      </c>
      <c r="I655" s="2908">
        <v>307.89999999999998</v>
      </c>
      <c r="J655" s="2909">
        <v>0.2034</v>
      </c>
      <c r="K655" s="2910">
        <f>ROUND(I655,2)+(ROUND(I655,2)*J655)</f>
        <v>370.52685999999994</v>
      </c>
      <c r="L655" s="2911">
        <f>ROUND(S655,2)+ROUND(S656,2)+ROUND(S657,2)+ROUND(S658,2)+ROUND(S659,2)</f>
        <v>7410.5999999999995</v>
      </c>
      <c r="M655" s="2905"/>
      <c r="N655" s="2905" t="s">
        <v>377</v>
      </c>
      <c r="O655" s="2905" t="s">
        <v>378</v>
      </c>
      <c r="P655" s="1443" t="s">
        <v>20</v>
      </c>
      <c r="Q655" s="1443" t="s">
        <v>29</v>
      </c>
      <c r="R655" s="1444">
        <v>4</v>
      </c>
      <c r="S655" s="1445">
        <f>ROUND(K655,2)*R655</f>
        <v>1482.12</v>
      </c>
    </row>
    <row r="656" spans="1:19" x14ac:dyDescent="0.25">
      <c r="A656" s="2009"/>
      <c r="B656" s="2009"/>
      <c r="C656" s="2009"/>
      <c r="D656" s="2009"/>
      <c r="E656" s="2009"/>
      <c r="F656" s="2009"/>
      <c r="G656" s="2009"/>
      <c r="H656" s="2009"/>
      <c r="I656" s="2009"/>
      <c r="J656" s="2009"/>
      <c r="K656" s="2009"/>
      <c r="L656" s="2009"/>
      <c r="M656" s="2009"/>
      <c r="N656" s="2009"/>
      <c r="O656" s="2009"/>
      <c r="P656" s="1443" t="s">
        <v>34</v>
      </c>
      <c r="Q656" s="1443" t="s">
        <v>35</v>
      </c>
      <c r="R656" s="1446">
        <v>4</v>
      </c>
      <c r="S656" s="1447">
        <f>ROUND(K655,2)*R656</f>
        <v>1482.12</v>
      </c>
    </row>
    <row r="657" spans="1:19" x14ac:dyDescent="0.25">
      <c r="A657" s="2009"/>
      <c r="B657" s="2009"/>
      <c r="C657" s="2009"/>
      <c r="D657" s="2009"/>
      <c r="E657" s="2009"/>
      <c r="F657" s="2009"/>
      <c r="G657" s="2009"/>
      <c r="H657" s="2009"/>
      <c r="I657" s="2009"/>
      <c r="J657" s="2009"/>
      <c r="K657" s="2009"/>
      <c r="L657" s="2009"/>
      <c r="M657" s="2009"/>
      <c r="N657" s="2009"/>
      <c r="O657" s="2009"/>
      <c r="P657" s="1443" t="s">
        <v>36</v>
      </c>
      <c r="Q657" s="1443" t="s">
        <v>37</v>
      </c>
      <c r="R657" s="1448">
        <v>4</v>
      </c>
      <c r="S657" s="1449">
        <f>ROUND(K655,2)*R657</f>
        <v>1482.12</v>
      </c>
    </row>
    <row r="658" spans="1:19" x14ac:dyDescent="0.25">
      <c r="A658" s="2009"/>
      <c r="B658" s="2009"/>
      <c r="C658" s="2009"/>
      <c r="D658" s="2009"/>
      <c r="E658" s="2009"/>
      <c r="F658" s="2009"/>
      <c r="G658" s="2009"/>
      <c r="H658" s="2009"/>
      <c r="I658" s="2009"/>
      <c r="J658" s="2009"/>
      <c r="K658" s="2009"/>
      <c r="L658" s="2009"/>
      <c r="M658" s="2009"/>
      <c r="N658" s="2009"/>
      <c r="O658" s="2009"/>
      <c r="P658" s="1443" t="s">
        <v>38</v>
      </c>
      <c r="Q658" s="1443" t="s">
        <v>39</v>
      </c>
      <c r="R658" s="1450">
        <v>4</v>
      </c>
      <c r="S658" s="1451">
        <f>ROUND(K655,2)*R658</f>
        <v>1482.12</v>
      </c>
    </row>
    <row r="659" spans="1:19" x14ac:dyDescent="0.25">
      <c r="A659" s="2009"/>
      <c r="B659" s="2009"/>
      <c r="C659" s="2009"/>
      <c r="D659" s="2009"/>
      <c r="E659" s="2009"/>
      <c r="F659" s="2009"/>
      <c r="G659" s="2009"/>
      <c r="H659" s="2009"/>
      <c r="I659" s="2009"/>
      <c r="J659" s="2009"/>
      <c r="K659" s="2009"/>
      <c r="L659" s="2009"/>
      <c r="M659" s="2009"/>
      <c r="N659" s="2009"/>
      <c r="O659" s="2009"/>
      <c r="P659" s="1443" t="s">
        <v>40</v>
      </c>
      <c r="Q659" s="1443" t="s">
        <v>41</v>
      </c>
      <c r="R659" s="1452">
        <v>4</v>
      </c>
      <c r="S659" s="1453">
        <f>ROUND(K655,2)*R659</f>
        <v>1482.12</v>
      </c>
    </row>
    <row r="660" spans="1:19" x14ac:dyDescent="0.25">
      <c r="A660" s="2912" t="s">
        <v>23</v>
      </c>
      <c r="B660" s="2912" t="s">
        <v>432</v>
      </c>
      <c r="C660" s="2912" t="s">
        <v>25</v>
      </c>
      <c r="D660" s="2912" t="s">
        <v>433</v>
      </c>
      <c r="E660" s="2912" t="s">
        <v>434</v>
      </c>
      <c r="F660" s="2913">
        <f>R660+R661+R662+R663+R664</f>
        <v>20</v>
      </c>
      <c r="G660" s="2912" t="s">
        <v>155</v>
      </c>
      <c r="H660" s="2914">
        <v>4.5599999999999996</v>
      </c>
      <c r="I660" s="2915">
        <v>4.5599999999999996</v>
      </c>
      <c r="J660" s="2916">
        <v>0.2034</v>
      </c>
      <c r="K660" s="2917">
        <f>ROUND(I660,2)+(ROUND(I660,2)*J660)</f>
        <v>5.4875039999999995</v>
      </c>
      <c r="L660" s="2918">
        <f>ROUND(S660,2)+ROUND(S661,2)+ROUND(S662,2)+ROUND(S663,2)+ROUND(S664,2)</f>
        <v>109.80000000000001</v>
      </c>
      <c r="M660" s="2912"/>
      <c r="N660" s="2912" t="s">
        <v>377</v>
      </c>
      <c r="O660" s="2912" t="s">
        <v>378</v>
      </c>
      <c r="P660" s="1454" t="s">
        <v>20</v>
      </c>
      <c r="Q660" s="1454" t="s">
        <v>29</v>
      </c>
      <c r="R660" s="1455">
        <v>4</v>
      </c>
      <c r="S660" s="1456">
        <f>ROUND(K660,2)*R660</f>
        <v>21.96</v>
      </c>
    </row>
    <row r="661" spans="1:19" x14ac:dyDescent="0.25">
      <c r="A661" s="2009"/>
      <c r="B661" s="2009"/>
      <c r="C661" s="2009"/>
      <c r="D661" s="2009"/>
      <c r="E661" s="2009"/>
      <c r="F661" s="2009"/>
      <c r="G661" s="2009"/>
      <c r="H661" s="2009"/>
      <c r="I661" s="2009"/>
      <c r="J661" s="2009"/>
      <c r="K661" s="2009"/>
      <c r="L661" s="2009"/>
      <c r="M661" s="2009"/>
      <c r="N661" s="2009"/>
      <c r="O661" s="2009"/>
      <c r="P661" s="1454" t="s">
        <v>34</v>
      </c>
      <c r="Q661" s="1454" t="s">
        <v>35</v>
      </c>
      <c r="R661" s="1457">
        <v>4</v>
      </c>
      <c r="S661" s="1458">
        <f>ROUND(K660,2)*R661</f>
        <v>21.96</v>
      </c>
    </row>
    <row r="662" spans="1:19" x14ac:dyDescent="0.25">
      <c r="A662" s="2009"/>
      <c r="B662" s="2009"/>
      <c r="C662" s="2009"/>
      <c r="D662" s="2009"/>
      <c r="E662" s="2009"/>
      <c r="F662" s="2009"/>
      <c r="G662" s="2009"/>
      <c r="H662" s="2009"/>
      <c r="I662" s="2009"/>
      <c r="J662" s="2009"/>
      <c r="K662" s="2009"/>
      <c r="L662" s="2009"/>
      <c r="M662" s="2009"/>
      <c r="N662" s="2009"/>
      <c r="O662" s="2009"/>
      <c r="P662" s="1454" t="s">
        <v>36</v>
      </c>
      <c r="Q662" s="1454" t="s">
        <v>37</v>
      </c>
      <c r="R662" s="1459">
        <v>4</v>
      </c>
      <c r="S662" s="1460">
        <f>ROUND(K660,2)*R662</f>
        <v>21.96</v>
      </c>
    </row>
    <row r="663" spans="1:19" x14ac:dyDescent="0.25">
      <c r="A663" s="2009"/>
      <c r="B663" s="2009"/>
      <c r="C663" s="2009"/>
      <c r="D663" s="2009"/>
      <c r="E663" s="2009"/>
      <c r="F663" s="2009"/>
      <c r="G663" s="2009"/>
      <c r="H663" s="2009"/>
      <c r="I663" s="2009"/>
      <c r="J663" s="2009"/>
      <c r="K663" s="2009"/>
      <c r="L663" s="2009"/>
      <c r="M663" s="2009"/>
      <c r="N663" s="2009"/>
      <c r="O663" s="2009"/>
      <c r="P663" s="1454" t="s">
        <v>38</v>
      </c>
      <c r="Q663" s="1454" t="s">
        <v>39</v>
      </c>
      <c r="R663" s="1461">
        <v>4</v>
      </c>
      <c r="S663" s="1462">
        <f>ROUND(K660,2)*R663</f>
        <v>21.96</v>
      </c>
    </row>
    <row r="664" spans="1:19" x14ac:dyDescent="0.25">
      <c r="A664" s="2009"/>
      <c r="B664" s="2009"/>
      <c r="C664" s="2009"/>
      <c r="D664" s="2009"/>
      <c r="E664" s="2009"/>
      <c r="F664" s="2009"/>
      <c r="G664" s="2009"/>
      <c r="H664" s="2009"/>
      <c r="I664" s="2009"/>
      <c r="J664" s="2009"/>
      <c r="K664" s="2009"/>
      <c r="L664" s="2009"/>
      <c r="M664" s="2009"/>
      <c r="N664" s="2009"/>
      <c r="O664" s="2009"/>
      <c r="P664" s="1454" t="s">
        <v>40</v>
      </c>
      <c r="Q664" s="1454" t="s">
        <v>41</v>
      </c>
      <c r="R664" s="1463">
        <v>4</v>
      </c>
      <c r="S664" s="1464">
        <f>ROUND(K660,2)*R664</f>
        <v>21.96</v>
      </c>
    </row>
    <row r="665" spans="1:19" x14ac:dyDescent="0.25">
      <c r="A665" s="2919" t="s">
        <v>23</v>
      </c>
      <c r="B665" s="2919" t="s">
        <v>435</v>
      </c>
      <c r="C665" s="2919" t="s">
        <v>25</v>
      </c>
      <c r="D665" s="2919" t="s">
        <v>436</v>
      </c>
      <c r="E665" s="2919" t="s">
        <v>437</v>
      </c>
      <c r="F665" s="2920">
        <f>R665+R666+R667+R668+R669</f>
        <v>40</v>
      </c>
      <c r="G665" s="2919" t="s">
        <v>155</v>
      </c>
      <c r="H665" s="2921">
        <v>5.14</v>
      </c>
      <c r="I665" s="2922">
        <v>5.14</v>
      </c>
      <c r="J665" s="2923">
        <v>0.2034</v>
      </c>
      <c r="K665" s="2924">
        <f>ROUND(I665,2)+(ROUND(I665,2)*J665)</f>
        <v>6.1854759999999995</v>
      </c>
      <c r="L665" s="2925">
        <f>ROUND(S665,2)+ROUND(S666,2)+ROUND(S667,2)+ROUND(S668,2)+ROUND(S669,2)</f>
        <v>247.60000000000002</v>
      </c>
      <c r="M665" s="2919" t="s">
        <v>214</v>
      </c>
      <c r="N665" s="2919" t="s">
        <v>377</v>
      </c>
      <c r="O665" s="2919" t="s">
        <v>378</v>
      </c>
      <c r="P665" s="1465" t="s">
        <v>20</v>
      </c>
      <c r="Q665" s="1465" t="s">
        <v>29</v>
      </c>
      <c r="R665" s="1466">
        <v>8</v>
      </c>
      <c r="S665" s="1467">
        <f>ROUND(K665,2)*R665</f>
        <v>49.52</v>
      </c>
    </row>
    <row r="666" spans="1:19" x14ac:dyDescent="0.25">
      <c r="A666" s="2009"/>
      <c r="B666" s="2009"/>
      <c r="C666" s="2009"/>
      <c r="D666" s="2009"/>
      <c r="E666" s="2009"/>
      <c r="F666" s="2009"/>
      <c r="G666" s="2009"/>
      <c r="H666" s="2009"/>
      <c r="I666" s="2009"/>
      <c r="J666" s="2009"/>
      <c r="K666" s="2009"/>
      <c r="L666" s="2009"/>
      <c r="M666" s="2009"/>
      <c r="N666" s="2009"/>
      <c r="O666" s="2009"/>
      <c r="P666" s="1465" t="s">
        <v>34</v>
      </c>
      <c r="Q666" s="1465" t="s">
        <v>35</v>
      </c>
      <c r="R666" s="1468">
        <v>8</v>
      </c>
      <c r="S666" s="1469">
        <f>ROUND(K665,2)*R666</f>
        <v>49.52</v>
      </c>
    </row>
    <row r="667" spans="1:19" x14ac:dyDescent="0.25">
      <c r="A667" s="2009"/>
      <c r="B667" s="2009"/>
      <c r="C667" s="2009"/>
      <c r="D667" s="2009"/>
      <c r="E667" s="2009"/>
      <c r="F667" s="2009"/>
      <c r="G667" s="2009"/>
      <c r="H667" s="2009"/>
      <c r="I667" s="2009"/>
      <c r="J667" s="2009"/>
      <c r="K667" s="2009"/>
      <c r="L667" s="2009"/>
      <c r="M667" s="2009"/>
      <c r="N667" s="2009"/>
      <c r="O667" s="2009"/>
      <c r="P667" s="1465" t="s">
        <v>36</v>
      </c>
      <c r="Q667" s="1465" t="s">
        <v>37</v>
      </c>
      <c r="R667" s="1470">
        <v>8</v>
      </c>
      <c r="S667" s="1471">
        <f>ROUND(K665,2)*R667</f>
        <v>49.52</v>
      </c>
    </row>
    <row r="668" spans="1:19" x14ac:dyDescent="0.25">
      <c r="A668" s="2009"/>
      <c r="B668" s="2009"/>
      <c r="C668" s="2009"/>
      <c r="D668" s="2009"/>
      <c r="E668" s="2009"/>
      <c r="F668" s="2009"/>
      <c r="G668" s="2009"/>
      <c r="H668" s="2009"/>
      <c r="I668" s="2009"/>
      <c r="J668" s="2009"/>
      <c r="K668" s="2009"/>
      <c r="L668" s="2009"/>
      <c r="M668" s="2009"/>
      <c r="N668" s="2009"/>
      <c r="O668" s="2009"/>
      <c r="P668" s="1465" t="s">
        <v>38</v>
      </c>
      <c r="Q668" s="1465" t="s">
        <v>39</v>
      </c>
      <c r="R668" s="1472">
        <v>8</v>
      </c>
      <c r="S668" s="1473">
        <f>ROUND(K665,2)*R668</f>
        <v>49.52</v>
      </c>
    </row>
    <row r="669" spans="1:19" x14ac:dyDescent="0.25">
      <c r="A669" s="2009"/>
      <c r="B669" s="2009"/>
      <c r="C669" s="2009"/>
      <c r="D669" s="2009"/>
      <c r="E669" s="2009"/>
      <c r="F669" s="2009"/>
      <c r="G669" s="2009"/>
      <c r="H669" s="2009"/>
      <c r="I669" s="2009"/>
      <c r="J669" s="2009"/>
      <c r="K669" s="2009"/>
      <c r="L669" s="2009"/>
      <c r="M669" s="2009"/>
      <c r="N669" s="2009"/>
      <c r="O669" s="2009"/>
      <c r="P669" s="1465" t="s">
        <v>40</v>
      </c>
      <c r="Q669" s="1465" t="s">
        <v>41</v>
      </c>
      <c r="R669" s="1474">
        <v>8</v>
      </c>
      <c r="S669" s="1475">
        <f>ROUND(K665,2)*R669</f>
        <v>49.52</v>
      </c>
    </row>
    <row r="670" spans="1:19" x14ac:dyDescent="0.25">
      <c r="A670" s="2926" t="s">
        <v>23</v>
      </c>
      <c r="B670" s="2926" t="s">
        <v>438</v>
      </c>
      <c r="C670" s="2926" t="s">
        <v>25</v>
      </c>
      <c r="D670" s="2926" t="s">
        <v>439</v>
      </c>
      <c r="E670" s="2926" t="s">
        <v>440</v>
      </c>
      <c r="F670" s="2927">
        <f>R670+R671+R672+R673+R674</f>
        <v>20</v>
      </c>
      <c r="G670" s="2926" t="s">
        <v>155</v>
      </c>
      <c r="H670" s="2928">
        <v>21.27</v>
      </c>
      <c r="I670" s="2929">
        <v>21.27</v>
      </c>
      <c r="J670" s="2930">
        <v>0.2034</v>
      </c>
      <c r="K670" s="2931">
        <f>ROUND(I670,2)+(ROUND(I670,2)*J670)</f>
        <v>25.596318</v>
      </c>
      <c r="L670" s="2932">
        <f>ROUND(S670,2)+ROUND(S671,2)+ROUND(S672,2)+ROUND(S673,2)+ROUND(S674,2)</f>
        <v>512</v>
      </c>
      <c r="M670" s="2926"/>
      <c r="N670" s="2926" t="s">
        <v>377</v>
      </c>
      <c r="O670" s="2926" t="s">
        <v>378</v>
      </c>
      <c r="P670" s="1476" t="s">
        <v>20</v>
      </c>
      <c r="Q670" s="1476" t="s">
        <v>29</v>
      </c>
      <c r="R670" s="1477">
        <v>4</v>
      </c>
      <c r="S670" s="1478">
        <f>ROUND(K670,2)*R670</f>
        <v>102.4</v>
      </c>
    </row>
    <row r="671" spans="1:19" x14ac:dyDescent="0.25">
      <c r="A671" s="2009"/>
      <c r="B671" s="2009"/>
      <c r="C671" s="2009"/>
      <c r="D671" s="2009"/>
      <c r="E671" s="2009"/>
      <c r="F671" s="2009"/>
      <c r="G671" s="2009"/>
      <c r="H671" s="2009"/>
      <c r="I671" s="2009"/>
      <c r="J671" s="2009"/>
      <c r="K671" s="2009"/>
      <c r="L671" s="2009"/>
      <c r="M671" s="2009"/>
      <c r="N671" s="2009"/>
      <c r="O671" s="2009"/>
      <c r="P671" s="1476" t="s">
        <v>34</v>
      </c>
      <c r="Q671" s="1476" t="s">
        <v>35</v>
      </c>
      <c r="R671" s="1479">
        <v>4</v>
      </c>
      <c r="S671" s="1480">
        <f>ROUND(K670,2)*R671</f>
        <v>102.4</v>
      </c>
    </row>
    <row r="672" spans="1:19" x14ac:dyDescent="0.25">
      <c r="A672" s="2009"/>
      <c r="B672" s="2009"/>
      <c r="C672" s="2009"/>
      <c r="D672" s="2009"/>
      <c r="E672" s="2009"/>
      <c r="F672" s="2009"/>
      <c r="G672" s="2009"/>
      <c r="H672" s="2009"/>
      <c r="I672" s="2009"/>
      <c r="J672" s="2009"/>
      <c r="K672" s="2009"/>
      <c r="L672" s="2009"/>
      <c r="M672" s="2009"/>
      <c r="N672" s="2009"/>
      <c r="O672" s="2009"/>
      <c r="P672" s="1476" t="s">
        <v>36</v>
      </c>
      <c r="Q672" s="1476" t="s">
        <v>37</v>
      </c>
      <c r="R672" s="1481">
        <v>4</v>
      </c>
      <c r="S672" s="1482">
        <f>ROUND(K670,2)*R672</f>
        <v>102.4</v>
      </c>
    </row>
    <row r="673" spans="1:19" x14ac:dyDescent="0.25">
      <c r="A673" s="2009"/>
      <c r="B673" s="2009"/>
      <c r="C673" s="2009"/>
      <c r="D673" s="2009"/>
      <c r="E673" s="2009"/>
      <c r="F673" s="2009"/>
      <c r="G673" s="2009"/>
      <c r="H673" s="2009"/>
      <c r="I673" s="2009"/>
      <c r="J673" s="2009"/>
      <c r="K673" s="2009"/>
      <c r="L673" s="2009"/>
      <c r="M673" s="2009"/>
      <c r="N673" s="2009"/>
      <c r="O673" s="2009"/>
      <c r="P673" s="1476" t="s">
        <v>38</v>
      </c>
      <c r="Q673" s="1476" t="s">
        <v>39</v>
      </c>
      <c r="R673" s="1483">
        <v>4</v>
      </c>
      <c r="S673" s="1484">
        <f>ROUND(K670,2)*R673</f>
        <v>102.4</v>
      </c>
    </row>
    <row r="674" spans="1:19" x14ac:dyDescent="0.25">
      <c r="A674" s="2009"/>
      <c r="B674" s="2009"/>
      <c r="C674" s="2009"/>
      <c r="D674" s="2009"/>
      <c r="E674" s="2009"/>
      <c r="F674" s="2009"/>
      <c r="G674" s="2009"/>
      <c r="H674" s="2009"/>
      <c r="I674" s="2009"/>
      <c r="J674" s="2009"/>
      <c r="K674" s="2009"/>
      <c r="L674" s="2009"/>
      <c r="M674" s="2009"/>
      <c r="N674" s="2009"/>
      <c r="O674" s="2009"/>
      <c r="P674" s="1476" t="s">
        <v>40</v>
      </c>
      <c r="Q674" s="1476" t="s">
        <v>41</v>
      </c>
      <c r="R674" s="1485">
        <v>4</v>
      </c>
      <c r="S674" s="1486">
        <f>ROUND(K670,2)*R674</f>
        <v>102.4</v>
      </c>
    </row>
    <row r="675" spans="1:19" x14ac:dyDescent="0.25">
      <c r="A675" s="2933" t="s">
        <v>23</v>
      </c>
      <c r="B675" s="2933" t="s">
        <v>441</v>
      </c>
      <c r="C675" s="2933" t="s">
        <v>25</v>
      </c>
      <c r="D675" s="2933" t="s">
        <v>442</v>
      </c>
      <c r="E675" s="2933" t="s">
        <v>443</v>
      </c>
      <c r="F675" s="2934">
        <f>R675+R676+R677+R678+R679</f>
        <v>40</v>
      </c>
      <c r="G675" s="2933" t="s">
        <v>155</v>
      </c>
      <c r="H675" s="2935">
        <v>28.51</v>
      </c>
      <c r="I675" s="2936">
        <v>28.51</v>
      </c>
      <c r="J675" s="2937">
        <v>0.2034</v>
      </c>
      <c r="K675" s="2938">
        <f>ROUND(I675,2)+(ROUND(I675,2)*J675)</f>
        <v>34.308934000000001</v>
      </c>
      <c r="L675" s="2939">
        <f>ROUND(S675,2)+ROUND(S676,2)+ROUND(S677,2)+ROUND(S678,2)+ROUND(S679,2)</f>
        <v>1372.4</v>
      </c>
      <c r="M675" s="2933"/>
      <c r="N675" s="2933" t="s">
        <v>377</v>
      </c>
      <c r="O675" s="2933" t="s">
        <v>378</v>
      </c>
      <c r="P675" s="1487" t="s">
        <v>20</v>
      </c>
      <c r="Q675" s="1487" t="s">
        <v>29</v>
      </c>
      <c r="R675" s="1488">
        <v>8</v>
      </c>
      <c r="S675" s="1489">
        <f>ROUND(K675,2)*R675</f>
        <v>274.48</v>
      </c>
    </row>
    <row r="676" spans="1:19" x14ac:dyDescent="0.25">
      <c r="A676" s="2009"/>
      <c r="B676" s="2009"/>
      <c r="C676" s="2009"/>
      <c r="D676" s="2009"/>
      <c r="E676" s="2009"/>
      <c r="F676" s="2009"/>
      <c r="G676" s="2009"/>
      <c r="H676" s="2009"/>
      <c r="I676" s="2009"/>
      <c r="J676" s="2009"/>
      <c r="K676" s="2009"/>
      <c r="L676" s="2009"/>
      <c r="M676" s="2009"/>
      <c r="N676" s="2009"/>
      <c r="O676" s="2009"/>
      <c r="P676" s="1487" t="s">
        <v>34</v>
      </c>
      <c r="Q676" s="1487" t="s">
        <v>35</v>
      </c>
      <c r="R676" s="1490">
        <v>8</v>
      </c>
      <c r="S676" s="1491">
        <f>ROUND(K675,2)*R676</f>
        <v>274.48</v>
      </c>
    </row>
    <row r="677" spans="1:19" x14ac:dyDescent="0.25">
      <c r="A677" s="2009"/>
      <c r="B677" s="2009"/>
      <c r="C677" s="2009"/>
      <c r="D677" s="2009"/>
      <c r="E677" s="2009"/>
      <c r="F677" s="2009"/>
      <c r="G677" s="2009"/>
      <c r="H677" s="2009"/>
      <c r="I677" s="2009"/>
      <c r="J677" s="2009"/>
      <c r="K677" s="2009"/>
      <c r="L677" s="2009"/>
      <c r="M677" s="2009"/>
      <c r="N677" s="2009"/>
      <c r="O677" s="2009"/>
      <c r="P677" s="1487" t="s">
        <v>36</v>
      </c>
      <c r="Q677" s="1487" t="s">
        <v>37</v>
      </c>
      <c r="R677" s="1492">
        <v>8</v>
      </c>
      <c r="S677" s="1493">
        <f>ROUND(K675,2)*R677</f>
        <v>274.48</v>
      </c>
    </row>
    <row r="678" spans="1:19" x14ac:dyDescent="0.25">
      <c r="A678" s="2009"/>
      <c r="B678" s="2009"/>
      <c r="C678" s="2009"/>
      <c r="D678" s="2009"/>
      <c r="E678" s="2009"/>
      <c r="F678" s="2009"/>
      <c r="G678" s="2009"/>
      <c r="H678" s="2009"/>
      <c r="I678" s="2009"/>
      <c r="J678" s="2009"/>
      <c r="K678" s="2009"/>
      <c r="L678" s="2009"/>
      <c r="M678" s="2009"/>
      <c r="N678" s="2009"/>
      <c r="O678" s="2009"/>
      <c r="P678" s="1487" t="s">
        <v>38</v>
      </c>
      <c r="Q678" s="1487" t="s">
        <v>39</v>
      </c>
      <c r="R678" s="1494">
        <v>8</v>
      </c>
      <c r="S678" s="1495">
        <f>ROUND(K675,2)*R678</f>
        <v>274.48</v>
      </c>
    </row>
    <row r="679" spans="1:19" x14ac:dyDescent="0.25">
      <c r="A679" s="2009"/>
      <c r="B679" s="2009"/>
      <c r="C679" s="2009"/>
      <c r="D679" s="2009"/>
      <c r="E679" s="2009"/>
      <c r="F679" s="2009"/>
      <c r="G679" s="2009"/>
      <c r="H679" s="2009"/>
      <c r="I679" s="2009"/>
      <c r="J679" s="2009"/>
      <c r="K679" s="2009"/>
      <c r="L679" s="2009"/>
      <c r="M679" s="2009"/>
      <c r="N679" s="2009"/>
      <c r="O679" s="2009"/>
      <c r="P679" s="1487" t="s">
        <v>40</v>
      </c>
      <c r="Q679" s="1487" t="s">
        <v>41</v>
      </c>
      <c r="R679" s="1496">
        <v>8</v>
      </c>
      <c r="S679" s="1497">
        <f>ROUND(K675,2)*R679</f>
        <v>274.48</v>
      </c>
    </row>
    <row r="680" spans="1:19" x14ac:dyDescent="0.25">
      <c r="A680" s="2940" t="s">
        <v>23</v>
      </c>
      <c r="B680" s="2940" t="s">
        <v>444</v>
      </c>
      <c r="C680" s="2940" t="s">
        <v>25</v>
      </c>
      <c r="D680" s="2940" t="s">
        <v>445</v>
      </c>
      <c r="E680" s="2940" t="s">
        <v>446</v>
      </c>
      <c r="F680" s="2941">
        <f>R680+R681+R682+R683+R684</f>
        <v>20</v>
      </c>
      <c r="G680" s="2940" t="s">
        <v>155</v>
      </c>
      <c r="H680" s="2942">
        <v>70.540000000000006</v>
      </c>
      <c r="I680" s="2943">
        <v>70.540000000000006</v>
      </c>
      <c r="J680" s="2944">
        <v>0.2034</v>
      </c>
      <c r="K680" s="2945">
        <f>ROUND(I680,2)+(ROUND(I680,2)*J680)</f>
        <v>84.887836000000007</v>
      </c>
      <c r="L680" s="2946">
        <f>ROUND(S680,2)+ROUND(S681,2)+ROUND(S682,2)+ROUND(S683,2)+ROUND(S684,2)</f>
        <v>1697.8</v>
      </c>
      <c r="M680" s="2940"/>
      <c r="N680" s="2940" t="s">
        <v>377</v>
      </c>
      <c r="O680" s="2940" t="s">
        <v>378</v>
      </c>
      <c r="P680" s="1498" t="s">
        <v>20</v>
      </c>
      <c r="Q680" s="1498" t="s">
        <v>29</v>
      </c>
      <c r="R680" s="1499">
        <v>4</v>
      </c>
      <c r="S680" s="1500">
        <f>ROUND(K680,2)*R680</f>
        <v>339.56</v>
      </c>
    </row>
    <row r="681" spans="1:19" x14ac:dyDescent="0.25">
      <c r="A681" s="2009"/>
      <c r="B681" s="2009"/>
      <c r="C681" s="2009"/>
      <c r="D681" s="2009"/>
      <c r="E681" s="2009"/>
      <c r="F681" s="2009"/>
      <c r="G681" s="2009"/>
      <c r="H681" s="2009"/>
      <c r="I681" s="2009"/>
      <c r="J681" s="2009"/>
      <c r="K681" s="2009"/>
      <c r="L681" s="2009"/>
      <c r="M681" s="2009"/>
      <c r="N681" s="2009"/>
      <c r="O681" s="2009"/>
      <c r="P681" s="1498" t="s">
        <v>34</v>
      </c>
      <c r="Q681" s="1498" t="s">
        <v>35</v>
      </c>
      <c r="R681" s="1501">
        <v>4</v>
      </c>
      <c r="S681" s="1502">
        <f>ROUND(K680,2)*R681</f>
        <v>339.56</v>
      </c>
    </row>
    <row r="682" spans="1:19" x14ac:dyDescent="0.25">
      <c r="A682" s="2009"/>
      <c r="B682" s="2009"/>
      <c r="C682" s="2009"/>
      <c r="D682" s="2009"/>
      <c r="E682" s="2009"/>
      <c r="F682" s="2009"/>
      <c r="G682" s="2009"/>
      <c r="H682" s="2009"/>
      <c r="I682" s="2009"/>
      <c r="J682" s="2009"/>
      <c r="K682" s="2009"/>
      <c r="L682" s="2009"/>
      <c r="M682" s="2009"/>
      <c r="N682" s="2009"/>
      <c r="O682" s="2009"/>
      <c r="P682" s="1498" t="s">
        <v>36</v>
      </c>
      <c r="Q682" s="1498" t="s">
        <v>37</v>
      </c>
      <c r="R682" s="1503">
        <v>4</v>
      </c>
      <c r="S682" s="1504">
        <f>ROUND(K680,2)*R682</f>
        <v>339.56</v>
      </c>
    </row>
    <row r="683" spans="1:19" x14ac:dyDescent="0.25">
      <c r="A683" s="2009"/>
      <c r="B683" s="2009"/>
      <c r="C683" s="2009"/>
      <c r="D683" s="2009"/>
      <c r="E683" s="2009"/>
      <c r="F683" s="2009"/>
      <c r="G683" s="2009"/>
      <c r="H683" s="2009"/>
      <c r="I683" s="2009"/>
      <c r="J683" s="2009"/>
      <c r="K683" s="2009"/>
      <c r="L683" s="2009"/>
      <c r="M683" s="2009"/>
      <c r="N683" s="2009"/>
      <c r="O683" s="2009"/>
      <c r="P683" s="1498" t="s">
        <v>38</v>
      </c>
      <c r="Q683" s="1498" t="s">
        <v>39</v>
      </c>
      <c r="R683" s="1505">
        <v>4</v>
      </c>
      <c r="S683" s="1506">
        <f>ROUND(K680,2)*R683</f>
        <v>339.56</v>
      </c>
    </row>
    <row r="684" spans="1:19" x14ac:dyDescent="0.25">
      <c r="A684" s="2009"/>
      <c r="B684" s="2009"/>
      <c r="C684" s="2009"/>
      <c r="D684" s="2009"/>
      <c r="E684" s="2009"/>
      <c r="F684" s="2009"/>
      <c r="G684" s="2009"/>
      <c r="H684" s="2009"/>
      <c r="I684" s="2009"/>
      <c r="J684" s="2009"/>
      <c r="K684" s="2009"/>
      <c r="L684" s="2009"/>
      <c r="M684" s="2009"/>
      <c r="N684" s="2009"/>
      <c r="O684" s="2009"/>
      <c r="P684" s="1498" t="s">
        <v>40</v>
      </c>
      <c r="Q684" s="1498" t="s">
        <v>41</v>
      </c>
      <c r="R684" s="1507">
        <v>4</v>
      </c>
      <c r="S684" s="1508">
        <f>ROUND(K680,2)*R684</f>
        <v>339.56</v>
      </c>
    </row>
    <row r="685" spans="1:19" x14ac:dyDescent="0.25">
      <c r="A685" s="2947" t="s">
        <v>23</v>
      </c>
      <c r="B685" s="2947" t="s">
        <v>447</v>
      </c>
      <c r="C685" s="2947" t="s">
        <v>25</v>
      </c>
      <c r="D685" s="2947" t="s">
        <v>383</v>
      </c>
      <c r="E685" s="2947" t="s">
        <v>384</v>
      </c>
      <c r="F685" s="2948">
        <f>R685+R686+R687+R688+R689</f>
        <v>160</v>
      </c>
      <c r="G685" s="2947" t="s">
        <v>155</v>
      </c>
      <c r="H685" s="2949">
        <v>9.41</v>
      </c>
      <c r="I685" s="2950">
        <v>9.41</v>
      </c>
      <c r="J685" s="2951">
        <v>0.2034</v>
      </c>
      <c r="K685" s="2952">
        <f>ROUND(I685,2)+(ROUND(I685,2)*J685)</f>
        <v>11.323994000000001</v>
      </c>
      <c r="L685" s="2953">
        <f>ROUND(S685,2)+ROUND(S686,2)+ROUND(S687,2)+ROUND(S688,2)+ROUND(S689,2)</f>
        <v>1811.2</v>
      </c>
      <c r="M685" s="2947"/>
      <c r="N685" s="2947" t="s">
        <v>377</v>
      </c>
      <c r="O685" s="2947" t="s">
        <v>378</v>
      </c>
      <c r="P685" s="1509" t="s">
        <v>20</v>
      </c>
      <c r="Q685" s="1509" t="s">
        <v>29</v>
      </c>
      <c r="R685" s="1510">
        <v>32</v>
      </c>
      <c r="S685" s="1511">
        <f>ROUND(K685,2)*R685</f>
        <v>362.24</v>
      </c>
    </row>
    <row r="686" spans="1:19" x14ac:dyDescent="0.25">
      <c r="A686" s="2009"/>
      <c r="B686" s="2009"/>
      <c r="C686" s="2009"/>
      <c r="D686" s="2009"/>
      <c r="E686" s="2009"/>
      <c r="F686" s="2009"/>
      <c r="G686" s="2009"/>
      <c r="H686" s="2009"/>
      <c r="I686" s="2009"/>
      <c r="J686" s="2009"/>
      <c r="K686" s="2009"/>
      <c r="L686" s="2009"/>
      <c r="M686" s="2009"/>
      <c r="N686" s="2009"/>
      <c r="O686" s="2009"/>
      <c r="P686" s="1509" t="s">
        <v>34</v>
      </c>
      <c r="Q686" s="1509" t="s">
        <v>35</v>
      </c>
      <c r="R686" s="1512">
        <v>32</v>
      </c>
      <c r="S686" s="1513">
        <f>ROUND(K685,2)*R686</f>
        <v>362.24</v>
      </c>
    </row>
    <row r="687" spans="1:19" x14ac:dyDescent="0.25">
      <c r="A687" s="2009"/>
      <c r="B687" s="2009"/>
      <c r="C687" s="2009"/>
      <c r="D687" s="2009"/>
      <c r="E687" s="2009"/>
      <c r="F687" s="2009"/>
      <c r="G687" s="2009"/>
      <c r="H687" s="2009"/>
      <c r="I687" s="2009"/>
      <c r="J687" s="2009"/>
      <c r="K687" s="2009"/>
      <c r="L687" s="2009"/>
      <c r="M687" s="2009"/>
      <c r="N687" s="2009"/>
      <c r="O687" s="2009"/>
      <c r="P687" s="1509" t="s">
        <v>36</v>
      </c>
      <c r="Q687" s="1509" t="s">
        <v>37</v>
      </c>
      <c r="R687" s="1514">
        <v>32</v>
      </c>
      <c r="S687" s="1515">
        <f>ROUND(K685,2)*R687</f>
        <v>362.24</v>
      </c>
    </row>
    <row r="688" spans="1:19" x14ac:dyDescent="0.25">
      <c r="A688" s="2009"/>
      <c r="B688" s="2009"/>
      <c r="C688" s="2009"/>
      <c r="D688" s="2009"/>
      <c r="E688" s="2009"/>
      <c r="F688" s="2009"/>
      <c r="G688" s="2009"/>
      <c r="H688" s="2009"/>
      <c r="I688" s="2009"/>
      <c r="J688" s="2009"/>
      <c r="K688" s="2009"/>
      <c r="L688" s="2009"/>
      <c r="M688" s="2009"/>
      <c r="N688" s="2009"/>
      <c r="O688" s="2009"/>
      <c r="P688" s="1509" t="s">
        <v>38</v>
      </c>
      <c r="Q688" s="1509" t="s">
        <v>39</v>
      </c>
      <c r="R688" s="1516">
        <v>32</v>
      </c>
      <c r="S688" s="1517">
        <f>ROUND(K685,2)*R688</f>
        <v>362.24</v>
      </c>
    </row>
    <row r="689" spans="1:19" x14ac:dyDescent="0.25">
      <c r="A689" s="2009"/>
      <c r="B689" s="2009"/>
      <c r="C689" s="2009"/>
      <c r="D689" s="2009"/>
      <c r="E689" s="2009"/>
      <c r="F689" s="2009"/>
      <c r="G689" s="2009"/>
      <c r="H689" s="2009"/>
      <c r="I689" s="2009"/>
      <c r="J689" s="2009"/>
      <c r="K689" s="2009"/>
      <c r="L689" s="2009"/>
      <c r="M689" s="2009"/>
      <c r="N689" s="2009"/>
      <c r="O689" s="2009"/>
      <c r="P689" s="1509" t="s">
        <v>40</v>
      </c>
      <c r="Q689" s="1509" t="s">
        <v>41</v>
      </c>
      <c r="R689" s="1518">
        <v>32</v>
      </c>
      <c r="S689" s="1519">
        <f>ROUND(K685,2)*R689</f>
        <v>362.24</v>
      </c>
    </row>
    <row r="690" spans="1:19" x14ac:dyDescent="0.25">
      <c r="A690" s="2954" t="s">
        <v>23</v>
      </c>
      <c r="B690" s="2954" t="s">
        <v>448</v>
      </c>
      <c r="C690" s="2954" t="s">
        <v>25</v>
      </c>
      <c r="D690" s="2954" t="s">
        <v>449</v>
      </c>
      <c r="E690" s="2954" t="s">
        <v>450</v>
      </c>
      <c r="F690" s="2955">
        <f>R690+R691+R692+R693+R694</f>
        <v>80</v>
      </c>
      <c r="G690" s="2954" t="s">
        <v>155</v>
      </c>
      <c r="H690" s="2956">
        <v>13.14</v>
      </c>
      <c r="I690" s="2957">
        <v>13.14</v>
      </c>
      <c r="J690" s="2958">
        <v>0.2034</v>
      </c>
      <c r="K690" s="2959">
        <f>ROUND(I690,2)+(ROUND(I690,2)*J690)</f>
        <v>15.812676</v>
      </c>
      <c r="L690" s="2960">
        <f>ROUND(S690,2)+ROUND(S691,2)+ROUND(S692,2)+ROUND(S693,2)+ROUND(S694,2)</f>
        <v>1264.8</v>
      </c>
      <c r="M690" s="2954"/>
      <c r="N690" s="2954" t="s">
        <v>377</v>
      </c>
      <c r="O690" s="2954" t="s">
        <v>378</v>
      </c>
      <c r="P690" s="1520" t="s">
        <v>20</v>
      </c>
      <c r="Q690" s="1520" t="s">
        <v>29</v>
      </c>
      <c r="R690" s="1521">
        <v>16</v>
      </c>
      <c r="S690" s="1522">
        <f>ROUND(K690,2)*R690</f>
        <v>252.96</v>
      </c>
    </row>
    <row r="691" spans="1:19" x14ac:dyDescent="0.25">
      <c r="A691" s="2009"/>
      <c r="B691" s="2009"/>
      <c r="C691" s="2009"/>
      <c r="D691" s="2009"/>
      <c r="E691" s="2009"/>
      <c r="F691" s="2009"/>
      <c r="G691" s="2009"/>
      <c r="H691" s="2009"/>
      <c r="I691" s="2009"/>
      <c r="J691" s="2009"/>
      <c r="K691" s="2009"/>
      <c r="L691" s="2009"/>
      <c r="M691" s="2009"/>
      <c r="N691" s="2009"/>
      <c r="O691" s="2009"/>
      <c r="P691" s="1520" t="s">
        <v>34</v>
      </c>
      <c r="Q691" s="1520" t="s">
        <v>35</v>
      </c>
      <c r="R691" s="1523">
        <v>16</v>
      </c>
      <c r="S691" s="1524">
        <f>ROUND(K690,2)*R691</f>
        <v>252.96</v>
      </c>
    </row>
    <row r="692" spans="1:19" x14ac:dyDescent="0.25">
      <c r="A692" s="2009"/>
      <c r="B692" s="2009"/>
      <c r="C692" s="2009"/>
      <c r="D692" s="2009"/>
      <c r="E692" s="2009"/>
      <c r="F692" s="2009"/>
      <c r="G692" s="2009"/>
      <c r="H692" s="2009"/>
      <c r="I692" s="2009"/>
      <c r="J692" s="2009"/>
      <c r="K692" s="2009"/>
      <c r="L692" s="2009"/>
      <c r="M692" s="2009"/>
      <c r="N692" s="2009"/>
      <c r="O692" s="2009"/>
      <c r="P692" s="1520" t="s">
        <v>36</v>
      </c>
      <c r="Q692" s="1520" t="s">
        <v>37</v>
      </c>
      <c r="R692" s="1525">
        <v>16</v>
      </c>
      <c r="S692" s="1526">
        <f>ROUND(K690,2)*R692</f>
        <v>252.96</v>
      </c>
    </row>
    <row r="693" spans="1:19" x14ac:dyDescent="0.25">
      <c r="A693" s="2009"/>
      <c r="B693" s="2009"/>
      <c r="C693" s="2009"/>
      <c r="D693" s="2009"/>
      <c r="E693" s="2009"/>
      <c r="F693" s="2009"/>
      <c r="G693" s="2009"/>
      <c r="H693" s="2009"/>
      <c r="I693" s="2009"/>
      <c r="J693" s="2009"/>
      <c r="K693" s="2009"/>
      <c r="L693" s="2009"/>
      <c r="M693" s="2009"/>
      <c r="N693" s="2009"/>
      <c r="O693" s="2009"/>
      <c r="P693" s="1520" t="s">
        <v>38</v>
      </c>
      <c r="Q693" s="1520" t="s">
        <v>39</v>
      </c>
      <c r="R693" s="1527">
        <v>16</v>
      </c>
      <c r="S693" s="1528">
        <f>ROUND(K690,2)*R693</f>
        <v>252.96</v>
      </c>
    </row>
    <row r="694" spans="1:19" x14ac:dyDescent="0.25">
      <c r="A694" s="2009"/>
      <c r="B694" s="2009"/>
      <c r="C694" s="2009"/>
      <c r="D694" s="2009"/>
      <c r="E694" s="2009"/>
      <c r="F694" s="2009"/>
      <c r="G694" s="2009"/>
      <c r="H694" s="2009"/>
      <c r="I694" s="2009"/>
      <c r="J694" s="2009"/>
      <c r="K694" s="2009"/>
      <c r="L694" s="2009"/>
      <c r="M694" s="2009"/>
      <c r="N694" s="2009"/>
      <c r="O694" s="2009"/>
      <c r="P694" s="1520" t="s">
        <v>40</v>
      </c>
      <c r="Q694" s="1520" t="s">
        <v>41</v>
      </c>
      <c r="R694" s="1529">
        <v>16</v>
      </c>
      <c r="S694" s="1530">
        <f>ROUND(K690,2)*R694</f>
        <v>252.96</v>
      </c>
    </row>
    <row r="695" spans="1:19" x14ac:dyDescent="0.25">
      <c r="A695" s="2961" t="s">
        <v>23</v>
      </c>
      <c r="B695" s="2961" t="s">
        <v>451</v>
      </c>
      <c r="C695" s="2961" t="s">
        <v>25</v>
      </c>
      <c r="D695" s="2961" t="s">
        <v>452</v>
      </c>
      <c r="E695" s="2961" t="s">
        <v>453</v>
      </c>
      <c r="F695" s="2962">
        <f>R695+R696+R697+R698+R699</f>
        <v>20</v>
      </c>
      <c r="G695" s="2961" t="s">
        <v>155</v>
      </c>
      <c r="H695" s="2963">
        <v>15.02</v>
      </c>
      <c r="I695" s="2964">
        <v>15.02</v>
      </c>
      <c r="J695" s="2965">
        <v>0.2034</v>
      </c>
      <c r="K695" s="2966">
        <f>ROUND(I695,2)+(ROUND(I695,2)*J695)</f>
        <v>18.075067999999998</v>
      </c>
      <c r="L695" s="2967">
        <f>ROUND(S695,2)+ROUND(S696,2)+ROUND(S697,2)+ROUND(S698,2)+ROUND(S699,2)</f>
        <v>361.59999999999997</v>
      </c>
      <c r="M695" s="2961"/>
      <c r="N695" s="2961" t="s">
        <v>377</v>
      </c>
      <c r="O695" s="2961" t="s">
        <v>378</v>
      </c>
      <c r="P695" s="1531" t="s">
        <v>20</v>
      </c>
      <c r="Q695" s="1531" t="s">
        <v>29</v>
      </c>
      <c r="R695" s="1532">
        <v>4</v>
      </c>
      <c r="S695" s="1533">
        <f>ROUND(K695,2)*R695</f>
        <v>72.319999999999993</v>
      </c>
    </row>
    <row r="696" spans="1:19" x14ac:dyDescent="0.25">
      <c r="A696" s="2009"/>
      <c r="B696" s="2009"/>
      <c r="C696" s="2009"/>
      <c r="D696" s="2009"/>
      <c r="E696" s="2009"/>
      <c r="F696" s="2009"/>
      <c r="G696" s="2009"/>
      <c r="H696" s="2009"/>
      <c r="I696" s="2009"/>
      <c r="J696" s="2009"/>
      <c r="K696" s="2009"/>
      <c r="L696" s="2009"/>
      <c r="M696" s="2009"/>
      <c r="N696" s="2009"/>
      <c r="O696" s="2009"/>
      <c r="P696" s="1531" t="s">
        <v>34</v>
      </c>
      <c r="Q696" s="1531" t="s">
        <v>35</v>
      </c>
      <c r="R696" s="1534">
        <v>4</v>
      </c>
      <c r="S696" s="1535">
        <f>ROUND(K695,2)*R696</f>
        <v>72.319999999999993</v>
      </c>
    </row>
    <row r="697" spans="1:19" x14ac:dyDescent="0.25">
      <c r="A697" s="2009"/>
      <c r="B697" s="2009"/>
      <c r="C697" s="2009"/>
      <c r="D697" s="2009"/>
      <c r="E697" s="2009"/>
      <c r="F697" s="2009"/>
      <c r="G697" s="2009"/>
      <c r="H697" s="2009"/>
      <c r="I697" s="2009"/>
      <c r="J697" s="2009"/>
      <c r="K697" s="2009"/>
      <c r="L697" s="2009"/>
      <c r="M697" s="2009"/>
      <c r="N697" s="2009"/>
      <c r="O697" s="2009"/>
      <c r="P697" s="1531" t="s">
        <v>36</v>
      </c>
      <c r="Q697" s="1531" t="s">
        <v>37</v>
      </c>
      <c r="R697" s="1536">
        <v>4</v>
      </c>
      <c r="S697" s="1537">
        <f>ROUND(K695,2)*R697</f>
        <v>72.319999999999993</v>
      </c>
    </row>
    <row r="698" spans="1:19" x14ac:dyDescent="0.25">
      <c r="A698" s="2009"/>
      <c r="B698" s="2009"/>
      <c r="C698" s="2009"/>
      <c r="D698" s="2009"/>
      <c r="E698" s="2009"/>
      <c r="F698" s="2009"/>
      <c r="G698" s="2009"/>
      <c r="H698" s="2009"/>
      <c r="I698" s="2009"/>
      <c r="J698" s="2009"/>
      <c r="K698" s="2009"/>
      <c r="L698" s="2009"/>
      <c r="M698" s="2009"/>
      <c r="N698" s="2009"/>
      <c r="O698" s="2009"/>
      <c r="P698" s="1531" t="s">
        <v>38</v>
      </c>
      <c r="Q698" s="1531" t="s">
        <v>39</v>
      </c>
      <c r="R698" s="1538">
        <v>4</v>
      </c>
      <c r="S698" s="1539">
        <f>ROUND(K695,2)*R698</f>
        <v>72.319999999999993</v>
      </c>
    </row>
    <row r="699" spans="1:19" x14ac:dyDescent="0.25">
      <c r="A699" s="2009"/>
      <c r="B699" s="2009"/>
      <c r="C699" s="2009"/>
      <c r="D699" s="2009"/>
      <c r="E699" s="2009"/>
      <c r="F699" s="2009"/>
      <c r="G699" s="2009"/>
      <c r="H699" s="2009"/>
      <c r="I699" s="2009"/>
      <c r="J699" s="2009"/>
      <c r="K699" s="2009"/>
      <c r="L699" s="2009"/>
      <c r="M699" s="2009"/>
      <c r="N699" s="2009"/>
      <c r="O699" s="2009"/>
      <c r="P699" s="1531" t="s">
        <v>40</v>
      </c>
      <c r="Q699" s="1531" t="s">
        <v>41</v>
      </c>
      <c r="R699" s="1540">
        <v>4</v>
      </c>
      <c r="S699" s="1541">
        <f>ROUND(K695,2)*R699</f>
        <v>72.319999999999993</v>
      </c>
    </row>
    <row r="700" spans="1:19" x14ac:dyDescent="0.25">
      <c r="A700" s="2968" t="s">
        <v>23</v>
      </c>
      <c r="B700" s="2968" t="s">
        <v>454</v>
      </c>
      <c r="C700" s="2968" t="s">
        <v>25</v>
      </c>
      <c r="D700" s="2968" t="s">
        <v>455</v>
      </c>
      <c r="E700" s="2968" t="s">
        <v>456</v>
      </c>
      <c r="F700" s="2969">
        <f>R700+R701+R702+R703+R704</f>
        <v>40</v>
      </c>
      <c r="G700" s="2968" t="s">
        <v>155</v>
      </c>
      <c r="H700" s="2970">
        <v>7.93</v>
      </c>
      <c r="I700" s="2971">
        <v>7.93</v>
      </c>
      <c r="J700" s="2972">
        <v>0.2034</v>
      </c>
      <c r="K700" s="2973">
        <f>ROUND(I700,2)+(ROUND(I700,2)*J700)</f>
        <v>9.5429619999999993</v>
      </c>
      <c r="L700" s="2974">
        <f>ROUND(S700,2)+ROUND(S701,2)+ROUND(S702,2)+ROUND(S703,2)+ROUND(S704,2)</f>
        <v>381.59999999999997</v>
      </c>
      <c r="M700" s="2968"/>
      <c r="N700" s="2968" t="s">
        <v>377</v>
      </c>
      <c r="O700" s="2968" t="s">
        <v>378</v>
      </c>
      <c r="P700" s="1542" t="s">
        <v>20</v>
      </c>
      <c r="Q700" s="1542" t="s">
        <v>29</v>
      </c>
      <c r="R700" s="1543">
        <v>8</v>
      </c>
      <c r="S700" s="1544">
        <f>ROUND(K700,2)*R700</f>
        <v>76.319999999999993</v>
      </c>
    </row>
    <row r="701" spans="1:19" x14ac:dyDescent="0.25">
      <c r="A701" s="2009"/>
      <c r="B701" s="2009"/>
      <c r="C701" s="2009"/>
      <c r="D701" s="2009"/>
      <c r="E701" s="2009"/>
      <c r="F701" s="2009"/>
      <c r="G701" s="2009"/>
      <c r="H701" s="2009"/>
      <c r="I701" s="2009"/>
      <c r="J701" s="2009"/>
      <c r="K701" s="2009"/>
      <c r="L701" s="2009"/>
      <c r="M701" s="2009"/>
      <c r="N701" s="2009"/>
      <c r="O701" s="2009"/>
      <c r="P701" s="1542" t="s">
        <v>34</v>
      </c>
      <c r="Q701" s="1542" t="s">
        <v>35</v>
      </c>
      <c r="R701" s="1545">
        <v>8</v>
      </c>
      <c r="S701" s="1546">
        <f>ROUND(K700,2)*R701</f>
        <v>76.319999999999993</v>
      </c>
    </row>
    <row r="702" spans="1:19" x14ac:dyDescent="0.25">
      <c r="A702" s="2009"/>
      <c r="B702" s="2009"/>
      <c r="C702" s="2009"/>
      <c r="D702" s="2009"/>
      <c r="E702" s="2009"/>
      <c r="F702" s="2009"/>
      <c r="G702" s="2009"/>
      <c r="H702" s="2009"/>
      <c r="I702" s="2009"/>
      <c r="J702" s="2009"/>
      <c r="K702" s="2009"/>
      <c r="L702" s="2009"/>
      <c r="M702" s="2009"/>
      <c r="N702" s="2009"/>
      <c r="O702" s="2009"/>
      <c r="P702" s="1542" t="s">
        <v>36</v>
      </c>
      <c r="Q702" s="1542" t="s">
        <v>37</v>
      </c>
      <c r="R702" s="1547">
        <v>8</v>
      </c>
      <c r="S702" s="1548">
        <f>ROUND(K700,2)*R702</f>
        <v>76.319999999999993</v>
      </c>
    </row>
    <row r="703" spans="1:19" x14ac:dyDescent="0.25">
      <c r="A703" s="2009"/>
      <c r="B703" s="2009"/>
      <c r="C703" s="2009"/>
      <c r="D703" s="2009"/>
      <c r="E703" s="2009"/>
      <c r="F703" s="2009"/>
      <c r="G703" s="2009"/>
      <c r="H703" s="2009"/>
      <c r="I703" s="2009"/>
      <c r="J703" s="2009"/>
      <c r="K703" s="2009"/>
      <c r="L703" s="2009"/>
      <c r="M703" s="2009"/>
      <c r="N703" s="2009"/>
      <c r="O703" s="2009"/>
      <c r="P703" s="1542" t="s">
        <v>38</v>
      </c>
      <c r="Q703" s="1542" t="s">
        <v>39</v>
      </c>
      <c r="R703" s="1549">
        <v>8</v>
      </c>
      <c r="S703" s="1550">
        <f>ROUND(K700,2)*R703</f>
        <v>76.319999999999993</v>
      </c>
    </row>
    <row r="704" spans="1:19" x14ac:dyDescent="0.25">
      <c r="A704" s="2009"/>
      <c r="B704" s="2009"/>
      <c r="C704" s="2009"/>
      <c r="D704" s="2009"/>
      <c r="E704" s="2009"/>
      <c r="F704" s="2009"/>
      <c r="G704" s="2009"/>
      <c r="H704" s="2009"/>
      <c r="I704" s="2009"/>
      <c r="J704" s="2009"/>
      <c r="K704" s="2009"/>
      <c r="L704" s="2009"/>
      <c r="M704" s="2009"/>
      <c r="N704" s="2009"/>
      <c r="O704" s="2009"/>
      <c r="P704" s="1542" t="s">
        <v>40</v>
      </c>
      <c r="Q704" s="1542" t="s">
        <v>41</v>
      </c>
      <c r="R704" s="1551">
        <v>8</v>
      </c>
      <c r="S704" s="1552">
        <f>ROUND(K700,2)*R704</f>
        <v>76.319999999999993</v>
      </c>
    </row>
    <row r="705" spans="1:19" x14ac:dyDescent="0.25">
      <c r="A705" s="2975" t="s">
        <v>23</v>
      </c>
      <c r="B705" s="2975" t="s">
        <v>457</v>
      </c>
      <c r="C705" s="2975" t="s">
        <v>25</v>
      </c>
      <c r="D705" s="2975" t="s">
        <v>458</v>
      </c>
      <c r="E705" s="2975" t="s">
        <v>459</v>
      </c>
      <c r="F705" s="2976">
        <f>R705+R706+R707+R708+R709</f>
        <v>60</v>
      </c>
      <c r="G705" s="2975" t="s">
        <v>155</v>
      </c>
      <c r="H705" s="2977">
        <v>18.43</v>
      </c>
      <c r="I705" s="2978">
        <v>18.43</v>
      </c>
      <c r="J705" s="2979">
        <v>0.2034</v>
      </c>
      <c r="K705" s="2980">
        <f>ROUND(I705,2)+(ROUND(I705,2)*J705)</f>
        <v>22.178661999999999</v>
      </c>
      <c r="L705" s="2981">
        <f>ROUND(S705,2)+ROUND(S706,2)+ROUND(S707,2)+ROUND(S708,2)+ROUND(S709,2)</f>
        <v>1330.8000000000002</v>
      </c>
      <c r="M705" s="2975"/>
      <c r="N705" s="2975" t="s">
        <v>377</v>
      </c>
      <c r="O705" s="2975" t="s">
        <v>378</v>
      </c>
      <c r="P705" s="1553" t="s">
        <v>20</v>
      </c>
      <c r="Q705" s="1553" t="s">
        <v>29</v>
      </c>
      <c r="R705" s="1554">
        <v>12</v>
      </c>
      <c r="S705" s="1555">
        <f>ROUND(K705,2)*R705</f>
        <v>266.15999999999997</v>
      </c>
    </row>
    <row r="706" spans="1:19" x14ac:dyDescent="0.25">
      <c r="A706" s="2009"/>
      <c r="B706" s="2009"/>
      <c r="C706" s="2009"/>
      <c r="D706" s="2009"/>
      <c r="E706" s="2009"/>
      <c r="F706" s="2009"/>
      <c r="G706" s="2009"/>
      <c r="H706" s="2009"/>
      <c r="I706" s="2009"/>
      <c r="J706" s="2009"/>
      <c r="K706" s="2009"/>
      <c r="L706" s="2009"/>
      <c r="M706" s="2009"/>
      <c r="N706" s="2009"/>
      <c r="O706" s="2009"/>
      <c r="P706" s="1553" t="s">
        <v>34</v>
      </c>
      <c r="Q706" s="1553" t="s">
        <v>35</v>
      </c>
      <c r="R706" s="1556">
        <v>12</v>
      </c>
      <c r="S706" s="1557">
        <f>ROUND(K705,2)*R706</f>
        <v>266.15999999999997</v>
      </c>
    </row>
    <row r="707" spans="1:19" x14ac:dyDescent="0.25">
      <c r="A707" s="2009"/>
      <c r="B707" s="2009"/>
      <c r="C707" s="2009"/>
      <c r="D707" s="2009"/>
      <c r="E707" s="2009"/>
      <c r="F707" s="2009"/>
      <c r="G707" s="2009"/>
      <c r="H707" s="2009"/>
      <c r="I707" s="2009"/>
      <c r="J707" s="2009"/>
      <c r="K707" s="2009"/>
      <c r="L707" s="2009"/>
      <c r="M707" s="2009"/>
      <c r="N707" s="2009"/>
      <c r="O707" s="2009"/>
      <c r="P707" s="1553" t="s">
        <v>36</v>
      </c>
      <c r="Q707" s="1553" t="s">
        <v>37</v>
      </c>
      <c r="R707" s="1558">
        <v>12</v>
      </c>
      <c r="S707" s="1559">
        <f>ROUND(K705,2)*R707</f>
        <v>266.15999999999997</v>
      </c>
    </row>
    <row r="708" spans="1:19" x14ac:dyDescent="0.25">
      <c r="A708" s="2009"/>
      <c r="B708" s="2009"/>
      <c r="C708" s="2009"/>
      <c r="D708" s="2009"/>
      <c r="E708" s="2009"/>
      <c r="F708" s="2009"/>
      <c r="G708" s="2009"/>
      <c r="H708" s="2009"/>
      <c r="I708" s="2009"/>
      <c r="J708" s="2009"/>
      <c r="K708" s="2009"/>
      <c r="L708" s="2009"/>
      <c r="M708" s="2009"/>
      <c r="N708" s="2009"/>
      <c r="O708" s="2009"/>
      <c r="P708" s="1553" t="s">
        <v>38</v>
      </c>
      <c r="Q708" s="1553" t="s">
        <v>39</v>
      </c>
      <c r="R708" s="1560">
        <v>12</v>
      </c>
      <c r="S708" s="1561">
        <f>ROUND(K705,2)*R708</f>
        <v>266.15999999999997</v>
      </c>
    </row>
    <row r="709" spans="1:19" x14ac:dyDescent="0.25">
      <c r="A709" s="2009"/>
      <c r="B709" s="2009"/>
      <c r="C709" s="2009"/>
      <c r="D709" s="2009"/>
      <c r="E709" s="2009"/>
      <c r="F709" s="2009"/>
      <c r="G709" s="2009"/>
      <c r="H709" s="2009"/>
      <c r="I709" s="2009"/>
      <c r="J709" s="2009"/>
      <c r="K709" s="2009"/>
      <c r="L709" s="2009"/>
      <c r="M709" s="2009"/>
      <c r="N709" s="2009"/>
      <c r="O709" s="2009"/>
      <c r="P709" s="1553" t="s">
        <v>40</v>
      </c>
      <c r="Q709" s="1553" t="s">
        <v>41</v>
      </c>
      <c r="R709" s="1562">
        <v>12</v>
      </c>
      <c r="S709" s="1563">
        <f>ROUND(K705,2)*R709</f>
        <v>266.15999999999997</v>
      </c>
    </row>
    <row r="710" spans="1:19" x14ac:dyDescent="0.25">
      <c r="A710" s="2982" t="s">
        <v>23</v>
      </c>
      <c r="B710" s="2982" t="s">
        <v>460</v>
      </c>
      <c r="C710" s="2982" t="s">
        <v>25</v>
      </c>
      <c r="D710" s="2982" t="s">
        <v>461</v>
      </c>
      <c r="E710" s="2982" t="s">
        <v>462</v>
      </c>
      <c r="F710" s="2983">
        <f>R710+R711+R712+R713+R714</f>
        <v>20</v>
      </c>
      <c r="G710" s="2982" t="s">
        <v>155</v>
      </c>
      <c r="H710" s="2984">
        <v>20.329999999999998</v>
      </c>
      <c r="I710" s="2985">
        <v>20.329999999999998</v>
      </c>
      <c r="J710" s="2986">
        <v>0.2034</v>
      </c>
      <c r="K710" s="2987">
        <f>ROUND(I710,2)+(ROUND(I710,2)*J710)</f>
        <v>24.465121999999997</v>
      </c>
      <c r="L710" s="2988">
        <f>ROUND(S710,2)+ROUND(S711,2)+ROUND(S712,2)+ROUND(S713,2)+ROUND(S714,2)</f>
        <v>489.4</v>
      </c>
      <c r="M710" s="2982"/>
      <c r="N710" s="2982" t="s">
        <v>377</v>
      </c>
      <c r="O710" s="2982" t="s">
        <v>378</v>
      </c>
      <c r="P710" s="1564" t="s">
        <v>20</v>
      </c>
      <c r="Q710" s="1564" t="s">
        <v>29</v>
      </c>
      <c r="R710" s="1565">
        <v>4</v>
      </c>
      <c r="S710" s="1566">
        <f>ROUND(K710,2)*R710</f>
        <v>97.88</v>
      </c>
    </row>
    <row r="711" spans="1:19" x14ac:dyDescent="0.25">
      <c r="A711" s="2009"/>
      <c r="B711" s="2009"/>
      <c r="C711" s="2009"/>
      <c r="D711" s="2009"/>
      <c r="E711" s="2009"/>
      <c r="F711" s="2009"/>
      <c r="G711" s="2009"/>
      <c r="H711" s="2009"/>
      <c r="I711" s="2009"/>
      <c r="J711" s="2009"/>
      <c r="K711" s="2009"/>
      <c r="L711" s="2009"/>
      <c r="M711" s="2009"/>
      <c r="N711" s="2009"/>
      <c r="O711" s="2009"/>
      <c r="P711" s="1564" t="s">
        <v>34</v>
      </c>
      <c r="Q711" s="1564" t="s">
        <v>35</v>
      </c>
      <c r="R711" s="1567">
        <v>4</v>
      </c>
      <c r="S711" s="1568">
        <f>ROUND(K710,2)*R711</f>
        <v>97.88</v>
      </c>
    </row>
    <row r="712" spans="1:19" x14ac:dyDescent="0.25">
      <c r="A712" s="2009"/>
      <c r="B712" s="2009"/>
      <c r="C712" s="2009"/>
      <c r="D712" s="2009"/>
      <c r="E712" s="2009"/>
      <c r="F712" s="2009"/>
      <c r="G712" s="2009"/>
      <c r="H712" s="2009"/>
      <c r="I712" s="2009"/>
      <c r="J712" s="2009"/>
      <c r="K712" s="2009"/>
      <c r="L712" s="2009"/>
      <c r="M712" s="2009"/>
      <c r="N712" s="2009"/>
      <c r="O712" s="2009"/>
      <c r="P712" s="1564" t="s">
        <v>36</v>
      </c>
      <c r="Q712" s="1564" t="s">
        <v>37</v>
      </c>
      <c r="R712" s="1569">
        <v>4</v>
      </c>
      <c r="S712" s="1570">
        <f>ROUND(K710,2)*R712</f>
        <v>97.88</v>
      </c>
    </row>
    <row r="713" spans="1:19" x14ac:dyDescent="0.25">
      <c r="A713" s="2009"/>
      <c r="B713" s="2009"/>
      <c r="C713" s="2009"/>
      <c r="D713" s="2009"/>
      <c r="E713" s="2009"/>
      <c r="F713" s="2009"/>
      <c r="G713" s="2009"/>
      <c r="H713" s="2009"/>
      <c r="I713" s="2009"/>
      <c r="J713" s="2009"/>
      <c r="K713" s="2009"/>
      <c r="L713" s="2009"/>
      <c r="M713" s="2009"/>
      <c r="N713" s="2009"/>
      <c r="O713" s="2009"/>
      <c r="P713" s="1564" t="s">
        <v>38</v>
      </c>
      <c r="Q713" s="1564" t="s">
        <v>39</v>
      </c>
      <c r="R713" s="1571">
        <v>4</v>
      </c>
      <c r="S713" s="1572">
        <f>ROUND(K710,2)*R713</f>
        <v>97.88</v>
      </c>
    </row>
    <row r="714" spans="1:19" x14ac:dyDescent="0.25">
      <c r="A714" s="2009"/>
      <c r="B714" s="2009"/>
      <c r="C714" s="2009"/>
      <c r="D714" s="2009"/>
      <c r="E714" s="2009"/>
      <c r="F714" s="2009"/>
      <c r="G714" s="2009"/>
      <c r="H714" s="2009"/>
      <c r="I714" s="2009"/>
      <c r="J714" s="2009"/>
      <c r="K714" s="2009"/>
      <c r="L714" s="2009"/>
      <c r="M714" s="2009"/>
      <c r="N714" s="2009"/>
      <c r="O714" s="2009"/>
      <c r="P714" s="1564" t="s">
        <v>40</v>
      </c>
      <c r="Q714" s="1564" t="s">
        <v>41</v>
      </c>
      <c r="R714" s="1573">
        <v>4</v>
      </c>
      <c r="S714" s="1574">
        <f>ROUND(K710,2)*R714</f>
        <v>97.88</v>
      </c>
    </row>
    <row r="715" spans="1:19" x14ac:dyDescent="0.25">
      <c r="A715" s="2989" t="s">
        <v>23</v>
      </c>
      <c r="B715" s="2989" t="s">
        <v>463</v>
      </c>
      <c r="C715" s="2989" t="s">
        <v>25</v>
      </c>
      <c r="D715" s="2989" t="s">
        <v>422</v>
      </c>
      <c r="E715" s="2989" t="s">
        <v>423</v>
      </c>
      <c r="F715" s="2990">
        <f>R715+R716+R717+R718+R719</f>
        <v>88</v>
      </c>
      <c r="G715" s="2989" t="s">
        <v>33</v>
      </c>
      <c r="H715" s="2991">
        <v>13.29</v>
      </c>
      <c r="I715" s="2992">
        <v>13.29</v>
      </c>
      <c r="J715" s="2993">
        <v>0.2034</v>
      </c>
      <c r="K715" s="2994">
        <f>ROUND(I715,2)+(ROUND(I715,2)*J715)</f>
        <v>15.993185999999998</v>
      </c>
      <c r="L715" s="2995">
        <f>ROUND(S715,2)+ROUND(S716,2)+ROUND(S717,2)+ROUND(S718,2)+ROUND(S719,2)</f>
        <v>1407.1000000000001</v>
      </c>
      <c r="M715" s="2989"/>
      <c r="N715" s="2989" t="s">
        <v>377</v>
      </c>
      <c r="O715" s="2989" t="s">
        <v>378</v>
      </c>
      <c r="P715" s="1575" t="s">
        <v>20</v>
      </c>
      <c r="Q715" s="1575" t="s">
        <v>29</v>
      </c>
      <c r="R715" s="1576">
        <v>17.600000000000001</v>
      </c>
      <c r="S715" s="1577">
        <f>ROUND(K715,2)*R715</f>
        <v>281.42400000000004</v>
      </c>
    </row>
    <row r="716" spans="1:19" x14ac:dyDescent="0.25">
      <c r="A716" s="2009"/>
      <c r="B716" s="2009"/>
      <c r="C716" s="2009"/>
      <c r="D716" s="2009"/>
      <c r="E716" s="2009"/>
      <c r="F716" s="2009"/>
      <c r="G716" s="2009"/>
      <c r="H716" s="2009"/>
      <c r="I716" s="2009"/>
      <c r="J716" s="2009"/>
      <c r="K716" s="2009"/>
      <c r="L716" s="2009"/>
      <c r="M716" s="2009"/>
      <c r="N716" s="2009"/>
      <c r="O716" s="2009"/>
      <c r="P716" s="1575" t="s">
        <v>34</v>
      </c>
      <c r="Q716" s="1575" t="s">
        <v>35</v>
      </c>
      <c r="R716" s="1578">
        <v>17.600000000000001</v>
      </c>
      <c r="S716" s="1579">
        <f>ROUND(K715,2)*R716</f>
        <v>281.42400000000004</v>
      </c>
    </row>
    <row r="717" spans="1:19" x14ac:dyDescent="0.25">
      <c r="A717" s="2009"/>
      <c r="B717" s="2009"/>
      <c r="C717" s="2009"/>
      <c r="D717" s="2009"/>
      <c r="E717" s="2009"/>
      <c r="F717" s="2009"/>
      <c r="G717" s="2009"/>
      <c r="H717" s="2009"/>
      <c r="I717" s="2009"/>
      <c r="J717" s="2009"/>
      <c r="K717" s="2009"/>
      <c r="L717" s="2009"/>
      <c r="M717" s="2009"/>
      <c r="N717" s="2009"/>
      <c r="O717" s="2009"/>
      <c r="P717" s="1575" t="s">
        <v>36</v>
      </c>
      <c r="Q717" s="1575" t="s">
        <v>37</v>
      </c>
      <c r="R717" s="1580">
        <v>17.600000000000001</v>
      </c>
      <c r="S717" s="1581">
        <f>ROUND(K715,2)*R717</f>
        <v>281.42400000000004</v>
      </c>
    </row>
    <row r="718" spans="1:19" x14ac:dyDescent="0.25">
      <c r="A718" s="2009"/>
      <c r="B718" s="2009"/>
      <c r="C718" s="2009"/>
      <c r="D718" s="2009"/>
      <c r="E718" s="2009"/>
      <c r="F718" s="2009"/>
      <c r="G718" s="2009"/>
      <c r="H718" s="2009"/>
      <c r="I718" s="2009"/>
      <c r="J718" s="2009"/>
      <c r="K718" s="2009"/>
      <c r="L718" s="2009"/>
      <c r="M718" s="2009"/>
      <c r="N718" s="2009"/>
      <c r="O718" s="2009"/>
      <c r="P718" s="1575" t="s">
        <v>38</v>
      </c>
      <c r="Q718" s="1575" t="s">
        <v>39</v>
      </c>
      <c r="R718" s="1582">
        <v>17.600000000000001</v>
      </c>
      <c r="S718" s="1583">
        <f>ROUND(K715,2)*R718</f>
        <v>281.42400000000004</v>
      </c>
    </row>
    <row r="719" spans="1:19" x14ac:dyDescent="0.25">
      <c r="A719" s="2009"/>
      <c r="B719" s="2009"/>
      <c r="C719" s="2009"/>
      <c r="D719" s="2009"/>
      <c r="E719" s="2009"/>
      <c r="F719" s="2009"/>
      <c r="G719" s="2009"/>
      <c r="H719" s="2009"/>
      <c r="I719" s="2009"/>
      <c r="J719" s="2009"/>
      <c r="K719" s="2009"/>
      <c r="L719" s="2009"/>
      <c r="M719" s="2009"/>
      <c r="N719" s="2009"/>
      <c r="O719" s="2009"/>
      <c r="P719" s="1575" t="s">
        <v>40</v>
      </c>
      <c r="Q719" s="1575" t="s">
        <v>41</v>
      </c>
      <c r="R719" s="1584">
        <v>17.600000000000001</v>
      </c>
      <c r="S719" s="1585">
        <f>ROUND(K715,2)*R719</f>
        <v>281.42400000000004</v>
      </c>
    </row>
    <row r="720" spans="1:19" x14ac:dyDescent="0.25">
      <c r="A720" s="2996" t="s">
        <v>23</v>
      </c>
      <c r="B720" s="2996" t="s">
        <v>464</v>
      </c>
      <c r="C720" s="2996" t="s">
        <v>25</v>
      </c>
      <c r="D720" s="2996" t="s">
        <v>465</v>
      </c>
      <c r="E720" s="2996" t="s">
        <v>466</v>
      </c>
      <c r="F720" s="2997">
        <f>R720+R721+R722+R723+R724</f>
        <v>211</v>
      </c>
      <c r="G720" s="2996" t="s">
        <v>33</v>
      </c>
      <c r="H720" s="2998">
        <v>20.46</v>
      </c>
      <c r="I720" s="2999">
        <v>20.46</v>
      </c>
      <c r="J720" s="3000">
        <v>0.2034</v>
      </c>
      <c r="K720" s="3001">
        <f>ROUND(I720,2)+(ROUND(I720,2)*J720)</f>
        <v>24.621563999999999</v>
      </c>
      <c r="L720" s="3002">
        <f>ROUND(S720,2)+ROUND(S721,2)+ROUND(S722,2)+ROUND(S723,2)+ROUND(S724,2)</f>
        <v>5194.8</v>
      </c>
      <c r="M720" s="2996"/>
      <c r="N720" s="2996" t="s">
        <v>377</v>
      </c>
      <c r="O720" s="2996" t="s">
        <v>378</v>
      </c>
      <c r="P720" s="1586" t="s">
        <v>20</v>
      </c>
      <c r="Q720" s="1586" t="s">
        <v>29</v>
      </c>
      <c r="R720" s="1587">
        <v>42.2</v>
      </c>
      <c r="S720" s="1588">
        <f>ROUND(K720,2)*R720</f>
        <v>1038.9640000000002</v>
      </c>
    </row>
    <row r="721" spans="1:19" x14ac:dyDescent="0.25">
      <c r="A721" s="2009"/>
      <c r="B721" s="2009"/>
      <c r="C721" s="2009"/>
      <c r="D721" s="2009"/>
      <c r="E721" s="2009"/>
      <c r="F721" s="2009"/>
      <c r="G721" s="2009"/>
      <c r="H721" s="2009"/>
      <c r="I721" s="2009"/>
      <c r="J721" s="2009"/>
      <c r="K721" s="2009"/>
      <c r="L721" s="2009"/>
      <c r="M721" s="2009"/>
      <c r="N721" s="2009"/>
      <c r="O721" s="2009"/>
      <c r="P721" s="1586" t="s">
        <v>34</v>
      </c>
      <c r="Q721" s="1586" t="s">
        <v>35</v>
      </c>
      <c r="R721" s="1589">
        <v>42.2</v>
      </c>
      <c r="S721" s="1590">
        <f>ROUND(K720,2)*R721</f>
        <v>1038.9640000000002</v>
      </c>
    </row>
    <row r="722" spans="1:19" x14ac:dyDescent="0.25">
      <c r="A722" s="2009"/>
      <c r="B722" s="2009"/>
      <c r="C722" s="2009"/>
      <c r="D722" s="2009"/>
      <c r="E722" s="2009"/>
      <c r="F722" s="2009"/>
      <c r="G722" s="2009"/>
      <c r="H722" s="2009"/>
      <c r="I722" s="2009"/>
      <c r="J722" s="2009"/>
      <c r="K722" s="2009"/>
      <c r="L722" s="2009"/>
      <c r="M722" s="2009"/>
      <c r="N722" s="2009"/>
      <c r="O722" s="2009"/>
      <c r="P722" s="1586" t="s">
        <v>36</v>
      </c>
      <c r="Q722" s="1586" t="s">
        <v>37</v>
      </c>
      <c r="R722" s="1591">
        <v>42.2</v>
      </c>
      <c r="S722" s="1592">
        <f>ROUND(K720,2)*R722</f>
        <v>1038.9640000000002</v>
      </c>
    </row>
    <row r="723" spans="1:19" x14ac:dyDescent="0.25">
      <c r="A723" s="2009"/>
      <c r="B723" s="2009"/>
      <c r="C723" s="2009"/>
      <c r="D723" s="2009"/>
      <c r="E723" s="2009"/>
      <c r="F723" s="2009"/>
      <c r="G723" s="2009"/>
      <c r="H723" s="2009"/>
      <c r="I723" s="2009"/>
      <c r="J723" s="2009"/>
      <c r="K723" s="2009"/>
      <c r="L723" s="2009"/>
      <c r="M723" s="2009"/>
      <c r="N723" s="2009"/>
      <c r="O723" s="2009"/>
      <c r="P723" s="1586" t="s">
        <v>38</v>
      </c>
      <c r="Q723" s="1586" t="s">
        <v>39</v>
      </c>
      <c r="R723" s="1593">
        <v>42.2</v>
      </c>
      <c r="S723" s="1594">
        <f>ROUND(K720,2)*R723</f>
        <v>1038.9640000000002</v>
      </c>
    </row>
    <row r="724" spans="1:19" x14ac:dyDescent="0.25">
      <c r="A724" s="2009"/>
      <c r="B724" s="2009"/>
      <c r="C724" s="2009"/>
      <c r="D724" s="2009"/>
      <c r="E724" s="2009"/>
      <c r="F724" s="2009"/>
      <c r="G724" s="2009"/>
      <c r="H724" s="2009"/>
      <c r="I724" s="2009"/>
      <c r="J724" s="2009"/>
      <c r="K724" s="2009"/>
      <c r="L724" s="2009"/>
      <c r="M724" s="2009"/>
      <c r="N724" s="2009"/>
      <c r="O724" s="2009"/>
      <c r="P724" s="1586" t="s">
        <v>40</v>
      </c>
      <c r="Q724" s="1586" t="s">
        <v>41</v>
      </c>
      <c r="R724" s="1595">
        <v>42.2</v>
      </c>
      <c r="S724" s="1596">
        <f>ROUND(K720,2)*R724</f>
        <v>1038.9640000000002</v>
      </c>
    </row>
    <row r="725" spans="1:19" x14ac:dyDescent="0.25">
      <c r="A725" s="1597" t="s">
        <v>19</v>
      </c>
      <c r="B725" s="1597" t="s">
        <v>467</v>
      </c>
      <c r="C725" s="1597" t="s">
        <v>21</v>
      </c>
      <c r="D725" s="1597" t="s">
        <v>21</v>
      </c>
      <c r="E725" s="1597" t="s">
        <v>468</v>
      </c>
      <c r="F725" s="1597" t="s">
        <v>21</v>
      </c>
      <c r="G725" s="1597" t="s">
        <v>21</v>
      </c>
      <c r="H725" s="1597" t="s">
        <v>21</v>
      </c>
      <c r="I725" s="1597" t="s">
        <v>21</v>
      </c>
      <c r="J725" s="1597" t="s">
        <v>21</v>
      </c>
      <c r="K725" s="1597" t="s">
        <v>21</v>
      </c>
      <c r="L725" s="1598">
        <f>ROUND(L726,2)+ROUND(L731,2)+ROUND(L736,2)+ROUND(L741,2)+ROUND(L746,2)+ROUND(L751,2)+ROUND(L756,2)+ROUND(L761,2)+ROUND(L766,2)+ROUND(L771,2)+ROUND(L776,2)+ROUND(L781,2)+ROUND(L786,2)+ROUND(L791,2)+ROUND(L796,2)+ROUND(L801,2)+ROUND(L806,2)+ROUND(L811,2)+ROUND(L816,2)+ROUND(L821,2)</f>
        <v>299552.59999999998</v>
      </c>
      <c r="M725" s="1597" t="s">
        <v>21</v>
      </c>
      <c r="N725" s="1597" t="s">
        <v>21</v>
      </c>
      <c r="O725" s="1597" t="s">
        <v>21</v>
      </c>
      <c r="P725" s="1597" t="s">
        <v>21</v>
      </c>
      <c r="Q725" s="1597" t="s">
        <v>21</v>
      </c>
      <c r="R725" s="1597" t="s">
        <v>21</v>
      </c>
      <c r="S725" s="1597" t="s">
        <v>21</v>
      </c>
    </row>
    <row r="726" spans="1:19" x14ac:dyDescent="0.25">
      <c r="A726" s="3003" t="s">
        <v>23</v>
      </c>
      <c r="B726" s="3003" t="s">
        <v>469</v>
      </c>
      <c r="C726" s="3003" t="s">
        <v>25</v>
      </c>
      <c r="D726" s="3003" t="s">
        <v>470</v>
      </c>
      <c r="E726" s="3003" t="s">
        <v>471</v>
      </c>
      <c r="F726" s="3004">
        <f>R726+R727+R728+R729+R730</f>
        <v>60</v>
      </c>
      <c r="G726" s="3003" t="s">
        <v>155</v>
      </c>
      <c r="H726" s="3005">
        <v>11.45</v>
      </c>
      <c r="I726" s="3006">
        <v>11.45</v>
      </c>
      <c r="J726" s="3007">
        <v>0.2034</v>
      </c>
      <c r="K726" s="3008">
        <f>ROUND(I726,2)+(ROUND(I726,2)*J726)</f>
        <v>13.778929999999999</v>
      </c>
      <c r="L726" s="3009">
        <f>ROUND(S726,2)+ROUND(S727,2)+ROUND(S728,2)+ROUND(S729,2)+ROUND(S730,2)</f>
        <v>826.80000000000007</v>
      </c>
      <c r="M726" s="3003"/>
      <c r="N726" s="3003" t="s">
        <v>467</v>
      </c>
      <c r="O726" s="3003" t="s">
        <v>468</v>
      </c>
      <c r="P726" s="1599" t="s">
        <v>20</v>
      </c>
      <c r="Q726" s="1599" t="s">
        <v>29</v>
      </c>
      <c r="R726" s="1600">
        <v>12</v>
      </c>
      <c r="S726" s="1601">
        <f>ROUND(K726,2)*R726</f>
        <v>165.35999999999999</v>
      </c>
    </row>
    <row r="727" spans="1:19" x14ac:dyDescent="0.25">
      <c r="A727" s="2009"/>
      <c r="B727" s="2009"/>
      <c r="C727" s="2009"/>
      <c r="D727" s="2009"/>
      <c r="E727" s="2009"/>
      <c r="F727" s="2009"/>
      <c r="G727" s="2009"/>
      <c r="H727" s="2009"/>
      <c r="I727" s="2009"/>
      <c r="J727" s="2009"/>
      <c r="K727" s="2009"/>
      <c r="L727" s="2009"/>
      <c r="M727" s="2009"/>
      <c r="N727" s="2009"/>
      <c r="O727" s="2009"/>
      <c r="P727" s="1599" t="s">
        <v>34</v>
      </c>
      <c r="Q727" s="1599" t="s">
        <v>35</v>
      </c>
      <c r="R727" s="1602">
        <v>12</v>
      </c>
      <c r="S727" s="1603">
        <f>ROUND(K726,2)*R727</f>
        <v>165.35999999999999</v>
      </c>
    </row>
    <row r="728" spans="1:19" x14ac:dyDescent="0.25">
      <c r="A728" s="2009"/>
      <c r="B728" s="2009"/>
      <c r="C728" s="2009"/>
      <c r="D728" s="2009"/>
      <c r="E728" s="2009"/>
      <c r="F728" s="2009"/>
      <c r="G728" s="2009"/>
      <c r="H728" s="2009"/>
      <c r="I728" s="2009"/>
      <c r="J728" s="2009"/>
      <c r="K728" s="2009"/>
      <c r="L728" s="2009"/>
      <c r="M728" s="2009"/>
      <c r="N728" s="2009"/>
      <c r="O728" s="2009"/>
      <c r="P728" s="1599" t="s">
        <v>36</v>
      </c>
      <c r="Q728" s="1599" t="s">
        <v>37</v>
      </c>
      <c r="R728" s="1604">
        <v>12</v>
      </c>
      <c r="S728" s="1605">
        <f>ROUND(K726,2)*R728</f>
        <v>165.35999999999999</v>
      </c>
    </row>
    <row r="729" spans="1:19" x14ac:dyDescent="0.25">
      <c r="A729" s="2009"/>
      <c r="B729" s="2009"/>
      <c r="C729" s="2009"/>
      <c r="D729" s="2009"/>
      <c r="E729" s="2009"/>
      <c r="F729" s="2009"/>
      <c r="G729" s="2009"/>
      <c r="H729" s="2009"/>
      <c r="I729" s="2009"/>
      <c r="J729" s="2009"/>
      <c r="K729" s="2009"/>
      <c r="L729" s="2009"/>
      <c r="M729" s="2009"/>
      <c r="N729" s="2009"/>
      <c r="O729" s="2009"/>
      <c r="P729" s="1599" t="s">
        <v>38</v>
      </c>
      <c r="Q729" s="1599" t="s">
        <v>39</v>
      </c>
      <c r="R729" s="1606">
        <v>12</v>
      </c>
      <c r="S729" s="1607">
        <f>ROUND(K726,2)*R729</f>
        <v>165.35999999999999</v>
      </c>
    </row>
    <row r="730" spans="1:19" x14ac:dyDescent="0.25">
      <c r="A730" s="2009"/>
      <c r="B730" s="2009"/>
      <c r="C730" s="2009"/>
      <c r="D730" s="2009"/>
      <c r="E730" s="2009"/>
      <c r="F730" s="2009"/>
      <c r="G730" s="2009"/>
      <c r="H730" s="2009"/>
      <c r="I730" s="2009"/>
      <c r="J730" s="2009"/>
      <c r="K730" s="2009"/>
      <c r="L730" s="2009"/>
      <c r="M730" s="2009"/>
      <c r="N730" s="2009"/>
      <c r="O730" s="2009"/>
      <c r="P730" s="1599" t="s">
        <v>40</v>
      </c>
      <c r="Q730" s="1599" t="s">
        <v>41</v>
      </c>
      <c r="R730" s="1608">
        <v>12</v>
      </c>
      <c r="S730" s="1609">
        <f>ROUND(K726,2)*R730</f>
        <v>165.35999999999999</v>
      </c>
    </row>
    <row r="731" spans="1:19" x14ac:dyDescent="0.25">
      <c r="A731" s="3010" t="s">
        <v>23</v>
      </c>
      <c r="B731" s="3010" t="s">
        <v>472</v>
      </c>
      <c r="C731" s="3010" t="s">
        <v>25</v>
      </c>
      <c r="D731" s="3010" t="s">
        <v>473</v>
      </c>
      <c r="E731" s="3010" t="s">
        <v>474</v>
      </c>
      <c r="F731" s="3011">
        <f>R731+R732+R733+R734+R735</f>
        <v>40</v>
      </c>
      <c r="G731" s="3010" t="s">
        <v>155</v>
      </c>
      <c r="H731" s="3012">
        <v>16.68</v>
      </c>
      <c r="I731" s="3013">
        <v>16.68</v>
      </c>
      <c r="J731" s="3014">
        <v>0.2034</v>
      </c>
      <c r="K731" s="3015">
        <f>ROUND(I731,2)+(ROUND(I731,2)*J731)</f>
        <v>20.072711999999999</v>
      </c>
      <c r="L731" s="3016">
        <f>ROUND(S731,2)+ROUND(S732,2)+ROUND(S733,2)+ROUND(S734,2)+ROUND(S735,2)</f>
        <v>802.8</v>
      </c>
      <c r="M731" s="3010"/>
      <c r="N731" s="3010" t="s">
        <v>467</v>
      </c>
      <c r="O731" s="3010" t="s">
        <v>468</v>
      </c>
      <c r="P731" s="1610" t="s">
        <v>20</v>
      </c>
      <c r="Q731" s="1610" t="s">
        <v>29</v>
      </c>
      <c r="R731" s="1611">
        <v>8</v>
      </c>
      <c r="S731" s="1612">
        <f>ROUND(K731,2)*R731</f>
        <v>160.56</v>
      </c>
    </row>
    <row r="732" spans="1:19" x14ac:dyDescent="0.25">
      <c r="A732" s="2009"/>
      <c r="B732" s="2009"/>
      <c r="C732" s="2009"/>
      <c r="D732" s="2009"/>
      <c r="E732" s="2009"/>
      <c r="F732" s="2009"/>
      <c r="G732" s="2009"/>
      <c r="H732" s="2009"/>
      <c r="I732" s="2009"/>
      <c r="J732" s="2009"/>
      <c r="K732" s="2009"/>
      <c r="L732" s="2009"/>
      <c r="M732" s="2009"/>
      <c r="N732" s="2009"/>
      <c r="O732" s="2009"/>
      <c r="P732" s="1610" t="s">
        <v>34</v>
      </c>
      <c r="Q732" s="1610" t="s">
        <v>35</v>
      </c>
      <c r="R732" s="1613">
        <v>8</v>
      </c>
      <c r="S732" s="1614">
        <f>ROUND(K731,2)*R732</f>
        <v>160.56</v>
      </c>
    </row>
    <row r="733" spans="1:19" x14ac:dyDescent="0.25">
      <c r="A733" s="2009"/>
      <c r="B733" s="2009"/>
      <c r="C733" s="2009"/>
      <c r="D733" s="2009"/>
      <c r="E733" s="2009"/>
      <c r="F733" s="2009"/>
      <c r="G733" s="2009"/>
      <c r="H733" s="2009"/>
      <c r="I733" s="2009"/>
      <c r="J733" s="2009"/>
      <c r="K733" s="2009"/>
      <c r="L733" s="2009"/>
      <c r="M733" s="2009"/>
      <c r="N733" s="2009"/>
      <c r="O733" s="2009"/>
      <c r="P733" s="1610" t="s">
        <v>36</v>
      </c>
      <c r="Q733" s="1610" t="s">
        <v>37</v>
      </c>
      <c r="R733" s="1615">
        <v>8</v>
      </c>
      <c r="S733" s="1616">
        <f>ROUND(K731,2)*R733</f>
        <v>160.56</v>
      </c>
    </row>
    <row r="734" spans="1:19" x14ac:dyDescent="0.25">
      <c r="A734" s="2009"/>
      <c r="B734" s="2009"/>
      <c r="C734" s="2009"/>
      <c r="D734" s="2009"/>
      <c r="E734" s="2009"/>
      <c r="F734" s="2009"/>
      <c r="G734" s="2009"/>
      <c r="H734" s="2009"/>
      <c r="I734" s="2009"/>
      <c r="J734" s="2009"/>
      <c r="K734" s="2009"/>
      <c r="L734" s="2009"/>
      <c r="M734" s="2009"/>
      <c r="N734" s="2009"/>
      <c r="O734" s="2009"/>
      <c r="P734" s="1610" t="s">
        <v>38</v>
      </c>
      <c r="Q734" s="1610" t="s">
        <v>39</v>
      </c>
      <c r="R734" s="1617">
        <v>8</v>
      </c>
      <c r="S734" s="1618">
        <f>ROUND(K731,2)*R734</f>
        <v>160.56</v>
      </c>
    </row>
    <row r="735" spans="1:19" x14ac:dyDescent="0.25">
      <c r="A735" s="2009"/>
      <c r="B735" s="2009"/>
      <c r="C735" s="2009"/>
      <c r="D735" s="2009"/>
      <c r="E735" s="2009"/>
      <c r="F735" s="2009"/>
      <c r="G735" s="2009"/>
      <c r="H735" s="2009"/>
      <c r="I735" s="2009"/>
      <c r="J735" s="2009"/>
      <c r="K735" s="2009"/>
      <c r="L735" s="2009"/>
      <c r="M735" s="2009"/>
      <c r="N735" s="2009"/>
      <c r="O735" s="2009"/>
      <c r="P735" s="1610" t="s">
        <v>40</v>
      </c>
      <c r="Q735" s="1610" t="s">
        <v>41</v>
      </c>
      <c r="R735" s="1619">
        <v>8</v>
      </c>
      <c r="S735" s="1620">
        <f>ROUND(K731,2)*R735</f>
        <v>160.56</v>
      </c>
    </row>
    <row r="736" spans="1:19" x14ac:dyDescent="0.25">
      <c r="A736" s="3017" t="s">
        <v>23</v>
      </c>
      <c r="B736" s="3017" t="s">
        <v>475</v>
      </c>
      <c r="C736" s="3017" t="s">
        <v>25</v>
      </c>
      <c r="D736" s="3017" t="s">
        <v>476</v>
      </c>
      <c r="E736" s="3017" t="s">
        <v>477</v>
      </c>
      <c r="F736" s="3018">
        <f>R736+R737+R738+R739+R740</f>
        <v>40</v>
      </c>
      <c r="G736" s="3017" t="s">
        <v>155</v>
      </c>
      <c r="H736" s="3019">
        <v>11.2</v>
      </c>
      <c r="I736" s="3020">
        <v>11.2</v>
      </c>
      <c r="J736" s="3021">
        <v>0.2034</v>
      </c>
      <c r="K736" s="3022">
        <f>ROUND(I736,2)+(ROUND(I736,2)*J736)</f>
        <v>13.478079999999999</v>
      </c>
      <c r="L736" s="3023">
        <f>ROUND(S736,2)+ROUND(S737,2)+ROUND(S738,2)+ROUND(S739,2)+ROUND(S740,2)</f>
        <v>539.20000000000005</v>
      </c>
      <c r="M736" s="3017"/>
      <c r="N736" s="3017" t="s">
        <v>467</v>
      </c>
      <c r="O736" s="3017" t="s">
        <v>468</v>
      </c>
      <c r="P736" s="1621" t="s">
        <v>20</v>
      </c>
      <c r="Q736" s="1621" t="s">
        <v>29</v>
      </c>
      <c r="R736" s="1622">
        <v>8</v>
      </c>
      <c r="S736" s="1623">
        <f>ROUND(K736,2)*R736</f>
        <v>107.84</v>
      </c>
    </row>
    <row r="737" spans="1:19" x14ac:dyDescent="0.25">
      <c r="A737" s="2009"/>
      <c r="B737" s="2009"/>
      <c r="C737" s="2009"/>
      <c r="D737" s="2009"/>
      <c r="E737" s="2009"/>
      <c r="F737" s="2009"/>
      <c r="G737" s="2009"/>
      <c r="H737" s="2009"/>
      <c r="I737" s="2009"/>
      <c r="J737" s="2009"/>
      <c r="K737" s="2009"/>
      <c r="L737" s="2009"/>
      <c r="M737" s="2009"/>
      <c r="N737" s="2009"/>
      <c r="O737" s="2009"/>
      <c r="P737" s="1621" t="s">
        <v>34</v>
      </c>
      <c r="Q737" s="1621" t="s">
        <v>35</v>
      </c>
      <c r="R737" s="1624">
        <v>8</v>
      </c>
      <c r="S737" s="1625">
        <f>ROUND(K736,2)*R737</f>
        <v>107.84</v>
      </c>
    </row>
    <row r="738" spans="1:19" x14ac:dyDescent="0.25">
      <c r="A738" s="2009"/>
      <c r="B738" s="2009"/>
      <c r="C738" s="2009"/>
      <c r="D738" s="2009"/>
      <c r="E738" s="2009"/>
      <c r="F738" s="2009"/>
      <c r="G738" s="2009"/>
      <c r="H738" s="2009"/>
      <c r="I738" s="2009"/>
      <c r="J738" s="2009"/>
      <c r="K738" s="2009"/>
      <c r="L738" s="2009"/>
      <c r="M738" s="2009"/>
      <c r="N738" s="2009"/>
      <c r="O738" s="2009"/>
      <c r="P738" s="1621" t="s">
        <v>36</v>
      </c>
      <c r="Q738" s="1621" t="s">
        <v>37</v>
      </c>
      <c r="R738" s="1626">
        <v>8</v>
      </c>
      <c r="S738" s="1627">
        <f>ROUND(K736,2)*R738</f>
        <v>107.84</v>
      </c>
    </row>
    <row r="739" spans="1:19" x14ac:dyDescent="0.25">
      <c r="A739" s="2009"/>
      <c r="B739" s="2009"/>
      <c r="C739" s="2009"/>
      <c r="D739" s="2009"/>
      <c r="E739" s="2009"/>
      <c r="F739" s="2009"/>
      <c r="G739" s="2009"/>
      <c r="H739" s="2009"/>
      <c r="I739" s="2009"/>
      <c r="J739" s="2009"/>
      <c r="K739" s="2009"/>
      <c r="L739" s="2009"/>
      <c r="M739" s="2009"/>
      <c r="N739" s="2009"/>
      <c r="O739" s="2009"/>
      <c r="P739" s="1621" t="s">
        <v>38</v>
      </c>
      <c r="Q739" s="1621" t="s">
        <v>39</v>
      </c>
      <c r="R739" s="1628">
        <v>8</v>
      </c>
      <c r="S739" s="1629">
        <f>ROUND(K736,2)*R739</f>
        <v>107.84</v>
      </c>
    </row>
    <row r="740" spans="1:19" x14ac:dyDescent="0.25">
      <c r="A740" s="2009"/>
      <c r="B740" s="2009"/>
      <c r="C740" s="2009"/>
      <c r="D740" s="2009"/>
      <c r="E740" s="2009"/>
      <c r="F740" s="2009"/>
      <c r="G740" s="2009"/>
      <c r="H740" s="2009"/>
      <c r="I740" s="2009"/>
      <c r="J740" s="2009"/>
      <c r="K740" s="2009"/>
      <c r="L740" s="2009"/>
      <c r="M740" s="2009"/>
      <c r="N740" s="2009"/>
      <c r="O740" s="2009"/>
      <c r="P740" s="1621" t="s">
        <v>40</v>
      </c>
      <c r="Q740" s="1621" t="s">
        <v>41</v>
      </c>
      <c r="R740" s="1630">
        <v>8</v>
      </c>
      <c r="S740" s="1631">
        <f>ROUND(K736,2)*R740</f>
        <v>107.84</v>
      </c>
    </row>
    <row r="741" spans="1:19" x14ac:dyDescent="0.25">
      <c r="A741" s="3024" t="s">
        <v>23</v>
      </c>
      <c r="B741" s="3024" t="s">
        <v>478</v>
      </c>
      <c r="C741" s="3024" t="s">
        <v>25</v>
      </c>
      <c r="D741" s="3024" t="s">
        <v>479</v>
      </c>
      <c r="E741" s="3024" t="s">
        <v>480</v>
      </c>
      <c r="F741" s="3025">
        <f>R741+R742+R743+R744+R745</f>
        <v>180</v>
      </c>
      <c r="G741" s="3024" t="s">
        <v>155</v>
      </c>
      <c r="H741" s="3026">
        <v>15.9</v>
      </c>
      <c r="I741" s="3027">
        <v>15.9</v>
      </c>
      <c r="J741" s="3028">
        <v>0.2034</v>
      </c>
      <c r="K741" s="3029">
        <f>ROUND(I741,2)+(ROUND(I741,2)*J741)</f>
        <v>19.134060000000002</v>
      </c>
      <c r="L741" s="3030">
        <f>ROUND(S741,2)+ROUND(S742,2)+ROUND(S743,2)+ROUND(S744,2)+ROUND(S745,2)</f>
        <v>3443.3999999999996</v>
      </c>
      <c r="M741" s="3024"/>
      <c r="N741" s="3024" t="s">
        <v>467</v>
      </c>
      <c r="O741" s="3024" t="s">
        <v>468</v>
      </c>
      <c r="P741" s="1632" t="s">
        <v>20</v>
      </c>
      <c r="Q741" s="1632" t="s">
        <v>29</v>
      </c>
      <c r="R741" s="1633">
        <v>36</v>
      </c>
      <c r="S741" s="1634">
        <f>ROUND(K741,2)*R741</f>
        <v>688.68</v>
      </c>
    </row>
    <row r="742" spans="1:19" x14ac:dyDescent="0.25">
      <c r="A742" s="2009"/>
      <c r="B742" s="2009"/>
      <c r="C742" s="2009"/>
      <c r="D742" s="2009"/>
      <c r="E742" s="2009"/>
      <c r="F742" s="2009"/>
      <c r="G742" s="2009"/>
      <c r="H742" s="2009"/>
      <c r="I742" s="2009"/>
      <c r="J742" s="2009"/>
      <c r="K742" s="2009"/>
      <c r="L742" s="2009"/>
      <c r="M742" s="2009"/>
      <c r="N742" s="2009"/>
      <c r="O742" s="2009"/>
      <c r="P742" s="1632" t="s">
        <v>34</v>
      </c>
      <c r="Q742" s="1632" t="s">
        <v>35</v>
      </c>
      <c r="R742" s="1635">
        <v>36</v>
      </c>
      <c r="S742" s="1636">
        <f>ROUND(K741,2)*R742</f>
        <v>688.68</v>
      </c>
    </row>
    <row r="743" spans="1:19" x14ac:dyDescent="0.25">
      <c r="A743" s="2009"/>
      <c r="B743" s="2009"/>
      <c r="C743" s="2009"/>
      <c r="D743" s="2009"/>
      <c r="E743" s="2009"/>
      <c r="F743" s="2009"/>
      <c r="G743" s="2009"/>
      <c r="H743" s="2009"/>
      <c r="I743" s="2009"/>
      <c r="J743" s="2009"/>
      <c r="K743" s="2009"/>
      <c r="L743" s="2009"/>
      <c r="M743" s="2009"/>
      <c r="N743" s="2009"/>
      <c r="O743" s="2009"/>
      <c r="P743" s="1632" t="s">
        <v>36</v>
      </c>
      <c r="Q743" s="1632" t="s">
        <v>37</v>
      </c>
      <c r="R743" s="1637">
        <v>36</v>
      </c>
      <c r="S743" s="1638">
        <f>ROUND(K741,2)*R743</f>
        <v>688.68</v>
      </c>
    </row>
    <row r="744" spans="1:19" x14ac:dyDescent="0.25">
      <c r="A744" s="2009"/>
      <c r="B744" s="2009"/>
      <c r="C744" s="2009"/>
      <c r="D744" s="2009"/>
      <c r="E744" s="2009"/>
      <c r="F744" s="2009"/>
      <c r="G744" s="2009"/>
      <c r="H744" s="2009"/>
      <c r="I744" s="2009"/>
      <c r="J744" s="2009"/>
      <c r="K744" s="2009"/>
      <c r="L744" s="2009"/>
      <c r="M744" s="2009"/>
      <c r="N744" s="2009"/>
      <c r="O744" s="2009"/>
      <c r="P744" s="1632" t="s">
        <v>38</v>
      </c>
      <c r="Q744" s="1632" t="s">
        <v>39</v>
      </c>
      <c r="R744" s="1639">
        <v>36</v>
      </c>
      <c r="S744" s="1640">
        <f>ROUND(K741,2)*R744</f>
        <v>688.68</v>
      </c>
    </row>
    <row r="745" spans="1:19" x14ac:dyDescent="0.25">
      <c r="A745" s="2009"/>
      <c r="B745" s="2009"/>
      <c r="C745" s="2009"/>
      <c r="D745" s="2009"/>
      <c r="E745" s="2009"/>
      <c r="F745" s="2009"/>
      <c r="G745" s="2009"/>
      <c r="H745" s="2009"/>
      <c r="I745" s="2009"/>
      <c r="J745" s="2009"/>
      <c r="K745" s="2009"/>
      <c r="L745" s="2009"/>
      <c r="M745" s="2009"/>
      <c r="N745" s="2009"/>
      <c r="O745" s="2009"/>
      <c r="P745" s="1632" t="s">
        <v>40</v>
      </c>
      <c r="Q745" s="1632" t="s">
        <v>41</v>
      </c>
      <c r="R745" s="1641">
        <v>36</v>
      </c>
      <c r="S745" s="1642">
        <f>ROUND(K741,2)*R745</f>
        <v>688.68</v>
      </c>
    </row>
    <row r="746" spans="1:19" x14ac:dyDescent="0.25">
      <c r="A746" s="3031" t="s">
        <v>23</v>
      </c>
      <c r="B746" s="3031" t="s">
        <v>481</v>
      </c>
      <c r="C746" s="3031" t="s">
        <v>25</v>
      </c>
      <c r="D746" s="3031" t="s">
        <v>482</v>
      </c>
      <c r="E746" s="3031" t="s">
        <v>483</v>
      </c>
      <c r="F746" s="3032">
        <f>R746+R747+R748+R749+R750</f>
        <v>20</v>
      </c>
      <c r="G746" s="3031" t="s">
        <v>155</v>
      </c>
      <c r="H746" s="3033">
        <v>29.39</v>
      </c>
      <c r="I746" s="3034">
        <v>29.39</v>
      </c>
      <c r="J746" s="3035">
        <v>0.2034</v>
      </c>
      <c r="K746" s="3036">
        <f>ROUND(I746,2)+(ROUND(I746,2)*J746)</f>
        <v>35.367925999999997</v>
      </c>
      <c r="L746" s="3037">
        <f>ROUND(S746,2)+ROUND(S747,2)+ROUND(S748,2)+ROUND(S749,2)+ROUND(S750,2)</f>
        <v>707.4</v>
      </c>
      <c r="M746" s="3031"/>
      <c r="N746" s="3031" t="s">
        <v>467</v>
      </c>
      <c r="O746" s="3031" t="s">
        <v>468</v>
      </c>
      <c r="P746" s="1643" t="s">
        <v>20</v>
      </c>
      <c r="Q746" s="1643" t="s">
        <v>29</v>
      </c>
      <c r="R746" s="1644">
        <v>4</v>
      </c>
      <c r="S746" s="1645">
        <f>ROUND(K746,2)*R746</f>
        <v>141.47999999999999</v>
      </c>
    </row>
    <row r="747" spans="1:19" x14ac:dyDescent="0.25">
      <c r="A747" s="2009"/>
      <c r="B747" s="2009"/>
      <c r="C747" s="2009"/>
      <c r="D747" s="2009"/>
      <c r="E747" s="2009"/>
      <c r="F747" s="2009"/>
      <c r="G747" s="2009"/>
      <c r="H747" s="2009"/>
      <c r="I747" s="2009"/>
      <c r="J747" s="2009"/>
      <c r="K747" s="2009"/>
      <c r="L747" s="2009"/>
      <c r="M747" s="2009"/>
      <c r="N747" s="2009"/>
      <c r="O747" s="2009"/>
      <c r="P747" s="1643" t="s">
        <v>34</v>
      </c>
      <c r="Q747" s="1643" t="s">
        <v>35</v>
      </c>
      <c r="R747" s="1646">
        <v>4</v>
      </c>
      <c r="S747" s="1647">
        <f>ROUND(K746,2)*R747</f>
        <v>141.47999999999999</v>
      </c>
    </row>
    <row r="748" spans="1:19" x14ac:dyDescent="0.25">
      <c r="A748" s="2009"/>
      <c r="B748" s="2009"/>
      <c r="C748" s="2009"/>
      <c r="D748" s="2009"/>
      <c r="E748" s="2009"/>
      <c r="F748" s="2009"/>
      <c r="G748" s="2009"/>
      <c r="H748" s="2009"/>
      <c r="I748" s="2009"/>
      <c r="J748" s="2009"/>
      <c r="K748" s="2009"/>
      <c r="L748" s="2009"/>
      <c r="M748" s="2009"/>
      <c r="N748" s="2009"/>
      <c r="O748" s="2009"/>
      <c r="P748" s="1643" t="s">
        <v>36</v>
      </c>
      <c r="Q748" s="1643" t="s">
        <v>37</v>
      </c>
      <c r="R748" s="1648">
        <v>4</v>
      </c>
      <c r="S748" s="1649">
        <f>ROUND(K746,2)*R748</f>
        <v>141.47999999999999</v>
      </c>
    </row>
    <row r="749" spans="1:19" x14ac:dyDescent="0.25">
      <c r="A749" s="2009"/>
      <c r="B749" s="2009"/>
      <c r="C749" s="2009"/>
      <c r="D749" s="2009"/>
      <c r="E749" s="2009"/>
      <c r="F749" s="2009"/>
      <c r="G749" s="2009"/>
      <c r="H749" s="2009"/>
      <c r="I749" s="2009"/>
      <c r="J749" s="2009"/>
      <c r="K749" s="2009"/>
      <c r="L749" s="2009"/>
      <c r="M749" s="2009"/>
      <c r="N749" s="2009"/>
      <c r="O749" s="2009"/>
      <c r="P749" s="1643" t="s">
        <v>38</v>
      </c>
      <c r="Q749" s="1643" t="s">
        <v>39</v>
      </c>
      <c r="R749" s="1650">
        <v>4</v>
      </c>
      <c r="S749" s="1651">
        <f>ROUND(K746,2)*R749</f>
        <v>141.47999999999999</v>
      </c>
    </row>
    <row r="750" spans="1:19" x14ac:dyDescent="0.25">
      <c r="A750" s="2009"/>
      <c r="B750" s="2009"/>
      <c r="C750" s="2009"/>
      <c r="D750" s="2009"/>
      <c r="E750" s="2009"/>
      <c r="F750" s="2009"/>
      <c r="G750" s="2009"/>
      <c r="H750" s="2009"/>
      <c r="I750" s="2009"/>
      <c r="J750" s="2009"/>
      <c r="K750" s="2009"/>
      <c r="L750" s="2009"/>
      <c r="M750" s="2009"/>
      <c r="N750" s="2009"/>
      <c r="O750" s="2009"/>
      <c r="P750" s="1643" t="s">
        <v>40</v>
      </c>
      <c r="Q750" s="1643" t="s">
        <v>41</v>
      </c>
      <c r="R750" s="1652">
        <v>4</v>
      </c>
      <c r="S750" s="1653">
        <f>ROUND(K746,2)*R750</f>
        <v>141.47999999999999</v>
      </c>
    </row>
    <row r="751" spans="1:19" x14ac:dyDescent="0.25">
      <c r="A751" s="3038" t="s">
        <v>23</v>
      </c>
      <c r="B751" s="3038" t="s">
        <v>484</v>
      </c>
      <c r="C751" s="3038" t="s">
        <v>25</v>
      </c>
      <c r="D751" s="3038" t="s">
        <v>485</v>
      </c>
      <c r="E751" s="3038" t="s">
        <v>486</v>
      </c>
      <c r="F751" s="3039">
        <f>R751+R752+R753+R754+R755</f>
        <v>20</v>
      </c>
      <c r="G751" s="3038" t="s">
        <v>155</v>
      </c>
      <c r="H751" s="3040">
        <v>25.75</v>
      </c>
      <c r="I751" s="3041">
        <v>25.75</v>
      </c>
      <c r="J751" s="3042">
        <v>0.2034</v>
      </c>
      <c r="K751" s="3043">
        <f>ROUND(I751,2)+(ROUND(I751,2)*J751)</f>
        <v>30.987549999999999</v>
      </c>
      <c r="L751" s="3044">
        <f>ROUND(S751,2)+ROUND(S752,2)+ROUND(S753,2)+ROUND(S754,2)+ROUND(S755,2)</f>
        <v>619.79999999999995</v>
      </c>
      <c r="M751" s="3038"/>
      <c r="N751" s="3038" t="s">
        <v>467</v>
      </c>
      <c r="O751" s="3038" t="s">
        <v>468</v>
      </c>
      <c r="P751" s="1654" t="s">
        <v>20</v>
      </c>
      <c r="Q751" s="1654" t="s">
        <v>29</v>
      </c>
      <c r="R751" s="1655">
        <v>4</v>
      </c>
      <c r="S751" s="1656">
        <f>ROUND(K751,2)*R751</f>
        <v>123.96</v>
      </c>
    </row>
    <row r="752" spans="1:19" x14ac:dyDescent="0.25">
      <c r="A752" s="2009"/>
      <c r="B752" s="2009"/>
      <c r="C752" s="2009"/>
      <c r="D752" s="2009"/>
      <c r="E752" s="2009"/>
      <c r="F752" s="2009"/>
      <c r="G752" s="2009"/>
      <c r="H752" s="2009"/>
      <c r="I752" s="2009"/>
      <c r="J752" s="2009"/>
      <c r="K752" s="2009"/>
      <c r="L752" s="2009"/>
      <c r="M752" s="2009"/>
      <c r="N752" s="2009"/>
      <c r="O752" s="2009"/>
      <c r="P752" s="1654" t="s">
        <v>34</v>
      </c>
      <c r="Q752" s="1654" t="s">
        <v>35</v>
      </c>
      <c r="R752" s="1657">
        <v>4</v>
      </c>
      <c r="S752" s="1658">
        <f>ROUND(K751,2)*R752</f>
        <v>123.96</v>
      </c>
    </row>
    <row r="753" spans="1:19" x14ac:dyDescent="0.25">
      <c r="A753" s="2009"/>
      <c r="B753" s="2009"/>
      <c r="C753" s="2009"/>
      <c r="D753" s="2009"/>
      <c r="E753" s="2009"/>
      <c r="F753" s="2009"/>
      <c r="G753" s="2009"/>
      <c r="H753" s="2009"/>
      <c r="I753" s="2009"/>
      <c r="J753" s="2009"/>
      <c r="K753" s="2009"/>
      <c r="L753" s="2009"/>
      <c r="M753" s="2009"/>
      <c r="N753" s="2009"/>
      <c r="O753" s="2009"/>
      <c r="P753" s="1654" t="s">
        <v>36</v>
      </c>
      <c r="Q753" s="1654" t="s">
        <v>37</v>
      </c>
      <c r="R753" s="1659">
        <v>4</v>
      </c>
      <c r="S753" s="1660">
        <f>ROUND(K751,2)*R753</f>
        <v>123.96</v>
      </c>
    </row>
    <row r="754" spans="1:19" x14ac:dyDescent="0.25">
      <c r="A754" s="2009"/>
      <c r="B754" s="2009"/>
      <c r="C754" s="2009"/>
      <c r="D754" s="2009"/>
      <c r="E754" s="2009"/>
      <c r="F754" s="2009"/>
      <c r="G754" s="2009"/>
      <c r="H754" s="2009"/>
      <c r="I754" s="2009"/>
      <c r="J754" s="2009"/>
      <c r="K754" s="2009"/>
      <c r="L754" s="2009"/>
      <c r="M754" s="2009"/>
      <c r="N754" s="2009"/>
      <c r="O754" s="2009"/>
      <c r="P754" s="1654" t="s">
        <v>38</v>
      </c>
      <c r="Q754" s="1654" t="s">
        <v>39</v>
      </c>
      <c r="R754" s="1661">
        <v>4</v>
      </c>
      <c r="S754" s="1662">
        <f>ROUND(K751,2)*R754</f>
        <v>123.96</v>
      </c>
    </row>
    <row r="755" spans="1:19" x14ac:dyDescent="0.25">
      <c r="A755" s="2009"/>
      <c r="B755" s="2009"/>
      <c r="C755" s="2009"/>
      <c r="D755" s="2009"/>
      <c r="E755" s="2009"/>
      <c r="F755" s="2009"/>
      <c r="G755" s="2009"/>
      <c r="H755" s="2009"/>
      <c r="I755" s="2009"/>
      <c r="J755" s="2009"/>
      <c r="K755" s="2009"/>
      <c r="L755" s="2009"/>
      <c r="M755" s="2009"/>
      <c r="N755" s="2009"/>
      <c r="O755" s="2009"/>
      <c r="P755" s="1654" t="s">
        <v>40</v>
      </c>
      <c r="Q755" s="1654" t="s">
        <v>41</v>
      </c>
      <c r="R755" s="1663">
        <v>4</v>
      </c>
      <c r="S755" s="1664">
        <f>ROUND(K751,2)*R755</f>
        <v>123.96</v>
      </c>
    </row>
    <row r="756" spans="1:19" x14ac:dyDescent="0.25">
      <c r="A756" s="3045" t="s">
        <v>23</v>
      </c>
      <c r="B756" s="3045" t="s">
        <v>487</v>
      </c>
      <c r="C756" s="3045" t="s">
        <v>25</v>
      </c>
      <c r="D756" s="3045" t="s">
        <v>488</v>
      </c>
      <c r="E756" s="3045" t="s">
        <v>489</v>
      </c>
      <c r="F756" s="3046">
        <f>R756+R757+R758+R759+R760</f>
        <v>20</v>
      </c>
      <c r="G756" s="3045" t="s">
        <v>155</v>
      </c>
      <c r="H756" s="3047">
        <v>45.66</v>
      </c>
      <c r="I756" s="3048">
        <v>45.66</v>
      </c>
      <c r="J756" s="3049">
        <v>0.2034</v>
      </c>
      <c r="K756" s="3050">
        <f>ROUND(I756,2)+(ROUND(I756,2)*J756)</f>
        <v>54.947243999999998</v>
      </c>
      <c r="L756" s="3051">
        <f>ROUND(S756,2)+ROUND(S757,2)+ROUND(S758,2)+ROUND(S759,2)+ROUND(S760,2)</f>
        <v>1099</v>
      </c>
      <c r="M756" s="3045"/>
      <c r="N756" s="3045" t="s">
        <v>467</v>
      </c>
      <c r="O756" s="3045" t="s">
        <v>468</v>
      </c>
      <c r="P756" s="1665" t="s">
        <v>20</v>
      </c>
      <c r="Q756" s="1665" t="s">
        <v>29</v>
      </c>
      <c r="R756" s="1666">
        <v>4</v>
      </c>
      <c r="S756" s="1667">
        <f>ROUND(K756,2)*R756</f>
        <v>219.8</v>
      </c>
    </row>
    <row r="757" spans="1:19" x14ac:dyDescent="0.25">
      <c r="A757" s="2009"/>
      <c r="B757" s="2009"/>
      <c r="C757" s="2009"/>
      <c r="D757" s="2009"/>
      <c r="E757" s="2009"/>
      <c r="F757" s="2009"/>
      <c r="G757" s="2009"/>
      <c r="H757" s="2009"/>
      <c r="I757" s="2009"/>
      <c r="J757" s="2009"/>
      <c r="K757" s="2009"/>
      <c r="L757" s="2009"/>
      <c r="M757" s="2009"/>
      <c r="N757" s="2009"/>
      <c r="O757" s="2009"/>
      <c r="P757" s="1665" t="s">
        <v>34</v>
      </c>
      <c r="Q757" s="1665" t="s">
        <v>35</v>
      </c>
      <c r="R757" s="1668">
        <v>4</v>
      </c>
      <c r="S757" s="1669">
        <f>ROUND(K756,2)*R757</f>
        <v>219.8</v>
      </c>
    </row>
    <row r="758" spans="1:19" x14ac:dyDescent="0.25">
      <c r="A758" s="2009"/>
      <c r="B758" s="2009"/>
      <c r="C758" s="2009"/>
      <c r="D758" s="2009"/>
      <c r="E758" s="2009"/>
      <c r="F758" s="2009"/>
      <c r="G758" s="2009"/>
      <c r="H758" s="2009"/>
      <c r="I758" s="2009"/>
      <c r="J758" s="2009"/>
      <c r="K758" s="2009"/>
      <c r="L758" s="2009"/>
      <c r="M758" s="2009"/>
      <c r="N758" s="2009"/>
      <c r="O758" s="2009"/>
      <c r="P758" s="1665" t="s">
        <v>36</v>
      </c>
      <c r="Q758" s="1665" t="s">
        <v>37</v>
      </c>
      <c r="R758" s="1670">
        <v>4</v>
      </c>
      <c r="S758" s="1671">
        <f>ROUND(K756,2)*R758</f>
        <v>219.8</v>
      </c>
    </row>
    <row r="759" spans="1:19" x14ac:dyDescent="0.25">
      <c r="A759" s="2009"/>
      <c r="B759" s="2009"/>
      <c r="C759" s="2009"/>
      <c r="D759" s="2009"/>
      <c r="E759" s="2009"/>
      <c r="F759" s="2009"/>
      <c r="G759" s="2009"/>
      <c r="H759" s="2009"/>
      <c r="I759" s="2009"/>
      <c r="J759" s="2009"/>
      <c r="K759" s="2009"/>
      <c r="L759" s="2009"/>
      <c r="M759" s="2009"/>
      <c r="N759" s="2009"/>
      <c r="O759" s="2009"/>
      <c r="P759" s="1665" t="s">
        <v>38</v>
      </c>
      <c r="Q759" s="1665" t="s">
        <v>39</v>
      </c>
      <c r="R759" s="1672">
        <v>4</v>
      </c>
      <c r="S759" s="1673">
        <f>ROUND(K756,2)*R759</f>
        <v>219.8</v>
      </c>
    </row>
    <row r="760" spans="1:19" x14ac:dyDescent="0.25">
      <c r="A760" s="2009"/>
      <c r="B760" s="2009"/>
      <c r="C760" s="2009"/>
      <c r="D760" s="2009"/>
      <c r="E760" s="2009"/>
      <c r="F760" s="2009"/>
      <c r="G760" s="2009"/>
      <c r="H760" s="2009"/>
      <c r="I760" s="2009"/>
      <c r="J760" s="2009"/>
      <c r="K760" s="2009"/>
      <c r="L760" s="2009"/>
      <c r="M760" s="2009"/>
      <c r="N760" s="2009"/>
      <c r="O760" s="2009"/>
      <c r="P760" s="1665" t="s">
        <v>40</v>
      </c>
      <c r="Q760" s="1665" t="s">
        <v>41</v>
      </c>
      <c r="R760" s="1674">
        <v>4</v>
      </c>
      <c r="S760" s="1675">
        <f>ROUND(K756,2)*R760</f>
        <v>219.8</v>
      </c>
    </row>
    <row r="761" spans="1:19" x14ac:dyDescent="0.25">
      <c r="A761" s="3052" t="s">
        <v>23</v>
      </c>
      <c r="B761" s="3052" t="s">
        <v>490</v>
      </c>
      <c r="C761" s="3052" t="s">
        <v>25</v>
      </c>
      <c r="D761" s="3052" t="s">
        <v>491</v>
      </c>
      <c r="E761" s="3052" t="s">
        <v>492</v>
      </c>
      <c r="F761" s="3053">
        <f>R761+R762+R763+R764+R765</f>
        <v>20</v>
      </c>
      <c r="G761" s="3052" t="s">
        <v>155</v>
      </c>
      <c r="H761" s="3054">
        <v>11.95</v>
      </c>
      <c r="I761" s="3055">
        <v>11.95</v>
      </c>
      <c r="J761" s="3056">
        <v>0.2034</v>
      </c>
      <c r="K761" s="3057">
        <f>ROUND(I761,2)+(ROUND(I761,2)*J761)</f>
        <v>14.38063</v>
      </c>
      <c r="L761" s="3058">
        <f>ROUND(S761,2)+ROUND(S762,2)+ROUND(S763,2)+ROUND(S764,2)+ROUND(S765,2)</f>
        <v>287.60000000000002</v>
      </c>
      <c r="M761" s="3052"/>
      <c r="N761" s="3052" t="s">
        <v>467</v>
      </c>
      <c r="O761" s="3052" t="s">
        <v>468</v>
      </c>
      <c r="P761" s="1676" t="s">
        <v>20</v>
      </c>
      <c r="Q761" s="1676" t="s">
        <v>29</v>
      </c>
      <c r="R761" s="1677">
        <v>4</v>
      </c>
      <c r="S761" s="1678">
        <f>ROUND(K761,2)*R761</f>
        <v>57.52</v>
      </c>
    </row>
    <row r="762" spans="1:19" x14ac:dyDescent="0.25">
      <c r="A762" s="2009"/>
      <c r="B762" s="2009"/>
      <c r="C762" s="2009"/>
      <c r="D762" s="2009"/>
      <c r="E762" s="2009"/>
      <c r="F762" s="2009"/>
      <c r="G762" s="2009"/>
      <c r="H762" s="2009"/>
      <c r="I762" s="2009"/>
      <c r="J762" s="2009"/>
      <c r="K762" s="2009"/>
      <c r="L762" s="2009"/>
      <c r="M762" s="2009"/>
      <c r="N762" s="2009"/>
      <c r="O762" s="2009"/>
      <c r="P762" s="1676" t="s">
        <v>34</v>
      </c>
      <c r="Q762" s="1676" t="s">
        <v>35</v>
      </c>
      <c r="R762" s="1679">
        <v>4</v>
      </c>
      <c r="S762" s="1680">
        <f>ROUND(K761,2)*R762</f>
        <v>57.52</v>
      </c>
    </row>
    <row r="763" spans="1:19" x14ac:dyDescent="0.25">
      <c r="A763" s="2009"/>
      <c r="B763" s="2009"/>
      <c r="C763" s="2009"/>
      <c r="D763" s="2009"/>
      <c r="E763" s="2009"/>
      <c r="F763" s="2009"/>
      <c r="G763" s="2009"/>
      <c r="H763" s="2009"/>
      <c r="I763" s="2009"/>
      <c r="J763" s="2009"/>
      <c r="K763" s="2009"/>
      <c r="L763" s="2009"/>
      <c r="M763" s="2009"/>
      <c r="N763" s="2009"/>
      <c r="O763" s="2009"/>
      <c r="P763" s="1676" t="s">
        <v>36</v>
      </c>
      <c r="Q763" s="1676" t="s">
        <v>37</v>
      </c>
      <c r="R763" s="1681">
        <v>4</v>
      </c>
      <c r="S763" s="1682">
        <f>ROUND(K761,2)*R763</f>
        <v>57.52</v>
      </c>
    </row>
    <row r="764" spans="1:19" x14ac:dyDescent="0.25">
      <c r="A764" s="2009"/>
      <c r="B764" s="2009"/>
      <c r="C764" s="2009"/>
      <c r="D764" s="2009"/>
      <c r="E764" s="2009"/>
      <c r="F764" s="2009"/>
      <c r="G764" s="2009"/>
      <c r="H764" s="2009"/>
      <c r="I764" s="2009"/>
      <c r="J764" s="2009"/>
      <c r="K764" s="2009"/>
      <c r="L764" s="2009"/>
      <c r="M764" s="2009"/>
      <c r="N764" s="2009"/>
      <c r="O764" s="2009"/>
      <c r="P764" s="1676" t="s">
        <v>38</v>
      </c>
      <c r="Q764" s="1676" t="s">
        <v>39</v>
      </c>
      <c r="R764" s="1683">
        <v>4</v>
      </c>
      <c r="S764" s="1684">
        <f>ROUND(K761,2)*R764</f>
        <v>57.52</v>
      </c>
    </row>
    <row r="765" spans="1:19" x14ac:dyDescent="0.25">
      <c r="A765" s="2009"/>
      <c r="B765" s="2009"/>
      <c r="C765" s="2009"/>
      <c r="D765" s="2009"/>
      <c r="E765" s="2009"/>
      <c r="F765" s="2009"/>
      <c r="G765" s="2009"/>
      <c r="H765" s="2009"/>
      <c r="I765" s="2009"/>
      <c r="J765" s="2009"/>
      <c r="K765" s="2009"/>
      <c r="L765" s="2009"/>
      <c r="M765" s="2009"/>
      <c r="N765" s="2009"/>
      <c r="O765" s="2009"/>
      <c r="P765" s="1676" t="s">
        <v>40</v>
      </c>
      <c r="Q765" s="1676" t="s">
        <v>41</v>
      </c>
      <c r="R765" s="1685">
        <v>4</v>
      </c>
      <c r="S765" s="1686">
        <f>ROUND(K761,2)*R765</f>
        <v>57.52</v>
      </c>
    </row>
    <row r="766" spans="1:19" x14ac:dyDescent="0.25">
      <c r="A766" s="3059" t="s">
        <v>23</v>
      </c>
      <c r="B766" s="3059" t="s">
        <v>493</v>
      </c>
      <c r="C766" s="3059" t="s">
        <v>25</v>
      </c>
      <c r="D766" s="3059" t="s">
        <v>494</v>
      </c>
      <c r="E766" s="3059" t="s">
        <v>495</v>
      </c>
      <c r="F766" s="3060">
        <f>R766+R767+R768+R769+R770</f>
        <v>67</v>
      </c>
      <c r="G766" s="3059" t="s">
        <v>33</v>
      </c>
      <c r="H766" s="3061">
        <v>22.95</v>
      </c>
      <c r="I766" s="3062">
        <v>22.95</v>
      </c>
      <c r="J766" s="3063">
        <v>0.2034</v>
      </c>
      <c r="K766" s="3064">
        <f>ROUND(I766,2)+(ROUND(I766,2)*J766)</f>
        <v>27.618029999999997</v>
      </c>
      <c r="L766" s="3065">
        <f>ROUND(S766,2)+ROUND(S767,2)+ROUND(S768,2)+ROUND(S769,2)+ROUND(S770,2)</f>
        <v>1850.5500000000002</v>
      </c>
      <c r="M766" s="3059"/>
      <c r="N766" s="3059" t="s">
        <v>467</v>
      </c>
      <c r="O766" s="3059" t="s">
        <v>468</v>
      </c>
      <c r="P766" s="1687" t="s">
        <v>20</v>
      </c>
      <c r="Q766" s="1687" t="s">
        <v>29</v>
      </c>
      <c r="R766" s="1688">
        <v>13.4</v>
      </c>
      <c r="S766" s="1689">
        <f>ROUND(K766,2)*R766</f>
        <v>370.108</v>
      </c>
    </row>
    <row r="767" spans="1:19" x14ac:dyDescent="0.25">
      <c r="A767" s="2009"/>
      <c r="B767" s="2009"/>
      <c r="C767" s="2009"/>
      <c r="D767" s="2009"/>
      <c r="E767" s="2009"/>
      <c r="F767" s="2009"/>
      <c r="G767" s="2009"/>
      <c r="H767" s="2009"/>
      <c r="I767" s="2009"/>
      <c r="J767" s="2009"/>
      <c r="K767" s="2009"/>
      <c r="L767" s="2009"/>
      <c r="M767" s="2009"/>
      <c r="N767" s="2009"/>
      <c r="O767" s="2009"/>
      <c r="P767" s="1687" t="s">
        <v>34</v>
      </c>
      <c r="Q767" s="1687" t="s">
        <v>35</v>
      </c>
      <c r="R767" s="1690">
        <v>13.4</v>
      </c>
      <c r="S767" s="1691">
        <f>ROUND(K766,2)*R767</f>
        <v>370.108</v>
      </c>
    </row>
    <row r="768" spans="1:19" x14ac:dyDescent="0.25">
      <c r="A768" s="2009"/>
      <c r="B768" s="2009"/>
      <c r="C768" s="2009"/>
      <c r="D768" s="2009"/>
      <c r="E768" s="2009"/>
      <c r="F768" s="2009"/>
      <c r="G768" s="2009"/>
      <c r="H768" s="2009"/>
      <c r="I768" s="2009"/>
      <c r="J768" s="2009"/>
      <c r="K768" s="2009"/>
      <c r="L768" s="2009"/>
      <c r="M768" s="2009"/>
      <c r="N768" s="2009"/>
      <c r="O768" s="2009"/>
      <c r="P768" s="1687" t="s">
        <v>36</v>
      </c>
      <c r="Q768" s="1687" t="s">
        <v>37</v>
      </c>
      <c r="R768" s="1692">
        <v>13.4</v>
      </c>
      <c r="S768" s="1693">
        <f>ROUND(K766,2)*R768</f>
        <v>370.108</v>
      </c>
    </row>
    <row r="769" spans="1:19" x14ac:dyDescent="0.25">
      <c r="A769" s="2009"/>
      <c r="B769" s="2009"/>
      <c r="C769" s="2009"/>
      <c r="D769" s="2009"/>
      <c r="E769" s="2009"/>
      <c r="F769" s="2009"/>
      <c r="G769" s="2009"/>
      <c r="H769" s="2009"/>
      <c r="I769" s="2009"/>
      <c r="J769" s="2009"/>
      <c r="K769" s="2009"/>
      <c r="L769" s="2009"/>
      <c r="M769" s="2009"/>
      <c r="N769" s="2009"/>
      <c r="O769" s="2009"/>
      <c r="P769" s="1687" t="s">
        <v>38</v>
      </c>
      <c r="Q769" s="1687" t="s">
        <v>39</v>
      </c>
      <c r="R769" s="1694">
        <v>13.4</v>
      </c>
      <c r="S769" s="1695">
        <f>ROUND(K766,2)*R769</f>
        <v>370.108</v>
      </c>
    </row>
    <row r="770" spans="1:19" x14ac:dyDescent="0.25">
      <c r="A770" s="2009"/>
      <c r="B770" s="2009"/>
      <c r="C770" s="2009"/>
      <c r="D770" s="2009"/>
      <c r="E770" s="2009"/>
      <c r="F770" s="2009"/>
      <c r="G770" s="2009"/>
      <c r="H770" s="2009"/>
      <c r="I770" s="2009"/>
      <c r="J770" s="2009"/>
      <c r="K770" s="2009"/>
      <c r="L770" s="2009"/>
      <c r="M770" s="2009"/>
      <c r="N770" s="2009"/>
      <c r="O770" s="2009"/>
      <c r="P770" s="1687" t="s">
        <v>40</v>
      </c>
      <c r="Q770" s="1687" t="s">
        <v>41</v>
      </c>
      <c r="R770" s="1696">
        <v>13.4</v>
      </c>
      <c r="S770" s="1697">
        <f>ROUND(K766,2)*R770</f>
        <v>370.108</v>
      </c>
    </row>
    <row r="771" spans="1:19" x14ac:dyDescent="0.25">
      <c r="A771" s="3066" t="s">
        <v>23</v>
      </c>
      <c r="B771" s="3066" t="s">
        <v>496</v>
      </c>
      <c r="C771" s="3066" t="s">
        <v>25</v>
      </c>
      <c r="D771" s="3066" t="s">
        <v>497</v>
      </c>
      <c r="E771" s="3066" t="s">
        <v>498</v>
      </c>
      <c r="F771" s="3067">
        <f>R771+R772+R773+R774+R775</f>
        <v>204.20000000000002</v>
      </c>
      <c r="G771" s="3066" t="s">
        <v>33</v>
      </c>
      <c r="H771" s="3068">
        <v>29.07</v>
      </c>
      <c r="I771" s="3069">
        <v>29.07</v>
      </c>
      <c r="J771" s="3070">
        <v>0.2034</v>
      </c>
      <c r="K771" s="3071">
        <f>ROUND(I771,2)+(ROUND(I771,2)*J771)</f>
        <v>34.982838000000001</v>
      </c>
      <c r="L771" s="3072">
        <f>ROUND(S771,2)+ROUND(S772,2)+ROUND(S773,2)+ROUND(S774,2)+ROUND(S775,2)</f>
        <v>7142.9</v>
      </c>
      <c r="M771" s="3066"/>
      <c r="N771" s="3066" t="s">
        <v>467</v>
      </c>
      <c r="O771" s="3066" t="s">
        <v>468</v>
      </c>
      <c r="P771" s="1698" t="s">
        <v>20</v>
      </c>
      <c r="Q771" s="1698" t="s">
        <v>29</v>
      </c>
      <c r="R771" s="1699">
        <v>40.840000000000003</v>
      </c>
      <c r="S771" s="1700">
        <f>ROUND(K771,2)*R771</f>
        <v>1428.5832</v>
      </c>
    </row>
    <row r="772" spans="1:19" x14ac:dyDescent="0.25">
      <c r="A772" s="2009"/>
      <c r="B772" s="2009"/>
      <c r="C772" s="2009"/>
      <c r="D772" s="2009"/>
      <c r="E772" s="2009"/>
      <c r="F772" s="2009"/>
      <c r="G772" s="2009"/>
      <c r="H772" s="2009"/>
      <c r="I772" s="2009"/>
      <c r="J772" s="2009"/>
      <c r="K772" s="2009"/>
      <c r="L772" s="2009"/>
      <c r="M772" s="2009"/>
      <c r="N772" s="2009"/>
      <c r="O772" s="2009"/>
      <c r="P772" s="1698" t="s">
        <v>34</v>
      </c>
      <c r="Q772" s="1698" t="s">
        <v>35</v>
      </c>
      <c r="R772" s="1701">
        <v>40.840000000000003</v>
      </c>
      <c r="S772" s="1702">
        <f>ROUND(K771,2)*R772</f>
        <v>1428.5832</v>
      </c>
    </row>
    <row r="773" spans="1:19" x14ac:dyDescent="0.25">
      <c r="A773" s="2009"/>
      <c r="B773" s="2009"/>
      <c r="C773" s="2009"/>
      <c r="D773" s="2009"/>
      <c r="E773" s="2009"/>
      <c r="F773" s="2009"/>
      <c r="G773" s="2009"/>
      <c r="H773" s="2009"/>
      <c r="I773" s="2009"/>
      <c r="J773" s="2009"/>
      <c r="K773" s="2009"/>
      <c r="L773" s="2009"/>
      <c r="M773" s="2009"/>
      <c r="N773" s="2009"/>
      <c r="O773" s="2009"/>
      <c r="P773" s="1698" t="s">
        <v>36</v>
      </c>
      <c r="Q773" s="1698" t="s">
        <v>37</v>
      </c>
      <c r="R773" s="1703">
        <v>40.840000000000003</v>
      </c>
      <c r="S773" s="1704">
        <f>ROUND(K771,2)*R773</f>
        <v>1428.5832</v>
      </c>
    </row>
    <row r="774" spans="1:19" x14ac:dyDescent="0.25">
      <c r="A774" s="2009"/>
      <c r="B774" s="2009"/>
      <c r="C774" s="2009"/>
      <c r="D774" s="2009"/>
      <c r="E774" s="2009"/>
      <c r="F774" s="2009"/>
      <c r="G774" s="2009"/>
      <c r="H774" s="2009"/>
      <c r="I774" s="2009"/>
      <c r="J774" s="2009"/>
      <c r="K774" s="2009"/>
      <c r="L774" s="2009"/>
      <c r="M774" s="2009"/>
      <c r="N774" s="2009"/>
      <c r="O774" s="2009"/>
      <c r="P774" s="1698" t="s">
        <v>38</v>
      </c>
      <c r="Q774" s="1698" t="s">
        <v>39</v>
      </c>
      <c r="R774" s="1705">
        <v>40.840000000000003</v>
      </c>
      <c r="S774" s="1706">
        <f>ROUND(K771,2)*R774</f>
        <v>1428.5832</v>
      </c>
    </row>
    <row r="775" spans="1:19" x14ac:dyDescent="0.25">
      <c r="A775" s="2009"/>
      <c r="B775" s="2009"/>
      <c r="C775" s="2009"/>
      <c r="D775" s="2009"/>
      <c r="E775" s="2009"/>
      <c r="F775" s="2009"/>
      <c r="G775" s="2009"/>
      <c r="H775" s="2009"/>
      <c r="I775" s="2009"/>
      <c r="J775" s="2009"/>
      <c r="K775" s="2009"/>
      <c r="L775" s="2009"/>
      <c r="M775" s="2009"/>
      <c r="N775" s="2009"/>
      <c r="O775" s="2009"/>
      <c r="P775" s="1698" t="s">
        <v>40</v>
      </c>
      <c r="Q775" s="1698" t="s">
        <v>41</v>
      </c>
      <c r="R775" s="1707">
        <v>40.840000000000003</v>
      </c>
      <c r="S775" s="1708">
        <f>ROUND(K771,2)*R775</f>
        <v>1428.5832</v>
      </c>
    </row>
    <row r="776" spans="1:19" x14ac:dyDescent="0.25">
      <c r="A776" s="3073" t="s">
        <v>23</v>
      </c>
      <c r="B776" s="3073" t="s">
        <v>499</v>
      </c>
      <c r="C776" s="3073" t="s">
        <v>25</v>
      </c>
      <c r="D776" s="3073" t="s">
        <v>500</v>
      </c>
      <c r="E776" s="3073" t="s">
        <v>501</v>
      </c>
      <c r="F776" s="3074">
        <f>R776+R777+R778+R779+R780</f>
        <v>80</v>
      </c>
      <c r="G776" s="3073" t="s">
        <v>33</v>
      </c>
      <c r="H776" s="3075">
        <v>14.34</v>
      </c>
      <c r="I776" s="3076">
        <v>14.34</v>
      </c>
      <c r="J776" s="3077">
        <v>0.2034</v>
      </c>
      <c r="K776" s="3078">
        <f>ROUND(I776,2)+(ROUND(I776,2)*J776)</f>
        <v>17.256755999999999</v>
      </c>
      <c r="L776" s="3079">
        <f>ROUND(S776,2)+ROUND(S777,2)+ROUND(S778,2)+ROUND(S779,2)+ROUND(S780,2)</f>
        <v>1380.8000000000002</v>
      </c>
      <c r="M776" s="3073"/>
      <c r="N776" s="3073" t="s">
        <v>467</v>
      </c>
      <c r="O776" s="3073" t="s">
        <v>468</v>
      </c>
      <c r="P776" s="1709" t="s">
        <v>20</v>
      </c>
      <c r="Q776" s="1709" t="s">
        <v>29</v>
      </c>
      <c r="R776" s="1710">
        <v>16</v>
      </c>
      <c r="S776" s="1711">
        <f>ROUND(K776,2)*R776</f>
        <v>276.16000000000003</v>
      </c>
    </row>
    <row r="777" spans="1:19" x14ac:dyDescent="0.25">
      <c r="A777" s="2009"/>
      <c r="B777" s="2009"/>
      <c r="C777" s="2009"/>
      <c r="D777" s="2009"/>
      <c r="E777" s="2009"/>
      <c r="F777" s="2009"/>
      <c r="G777" s="2009"/>
      <c r="H777" s="2009"/>
      <c r="I777" s="2009"/>
      <c r="J777" s="2009"/>
      <c r="K777" s="2009"/>
      <c r="L777" s="2009"/>
      <c r="M777" s="2009"/>
      <c r="N777" s="2009"/>
      <c r="O777" s="2009"/>
      <c r="P777" s="1709" t="s">
        <v>34</v>
      </c>
      <c r="Q777" s="1709" t="s">
        <v>35</v>
      </c>
      <c r="R777" s="1712">
        <v>16</v>
      </c>
      <c r="S777" s="1713">
        <f>ROUND(K776,2)*R777</f>
        <v>276.16000000000003</v>
      </c>
    </row>
    <row r="778" spans="1:19" x14ac:dyDescent="0.25">
      <c r="A778" s="2009"/>
      <c r="B778" s="2009"/>
      <c r="C778" s="2009"/>
      <c r="D778" s="2009"/>
      <c r="E778" s="2009"/>
      <c r="F778" s="2009"/>
      <c r="G778" s="2009"/>
      <c r="H778" s="2009"/>
      <c r="I778" s="2009"/>
      <c r="J778" s="2009"/>
      <c r="K778" s="2009"/>
      <c r="L778" s="2009"/>
      <c r="M778" s="2009"/>
      <c r="N778" s="2009"/>
      <c r="O778" s="2009"/>
      <c r="P778" s="1709" t="s">
        <v>36</v>
      </c>
      <c r="Q778" s="1709" t="s">
        <v>37</v>
      </c>
      <c r="R778" s="1714">
        <v>16</v>
      </c>
      <c r="S778" s="1715">
        <f>ROUND(K776,2)*R778</f>
        <v>276.16000000000003</v>
      </c>
    </row>
    <row r="779" spans="1:19" x14ac:dyDescent="0.25">
      <c r="A779" s="2009"/>
      <c r="B779" s="2009"/>
      <c r="C779" s="2009"/>
      <c r="D779" s="2009"/>
      <c r="E779" s="2009"/>
      <c r="F779" s="2009"/>
      <c r="G779" s="2009"/>
      <c r="H779" s="2009"/>
      <c r="I779" s="2009"/>
      <c r="J779" s="2009"/>
      <c r="K779" s="2009"/>
      <c r="L779" s="2009"/>
      <c r="M779" s="2009"/>
      <c r="N779" s="2009"/>
      <c r="O779" s="2009"/>
      <c r="P779" s="1709" t="s">
        <v>38</v>
      </c>
      <c r="Q779" s="1709" t="s">
        <v>39</v>
      </c>
      <c r="R779" s="1716">
        <v>16</v>
      </c>
      <c r="S779" s="1717">
        <f>ROUND(K776,2)*R779</f>
        <v>276.16000000000003</v>
      </c>
    </row>
    <row r="780" spans="1:19" x14ac:dyDescent="0.25">
      <c r="A780" s="2009"/>
      <c r="B780" s="2009"/>
      <c r="C780" s="2009"/>
      <c r="D780" s="2009"/>
      <c r="E780" s="2009"/>
      <c r="F780" s="2009"/>
      <c r="G780" s="2009"/>
      <c r="H780" s="2009"/>
      <c r="I780" s="2009"/>
      <c r="J780" s="2009"/>
      <c r="K780" s="2009"/>
      <c r="L780" s="2009"/>
      <c r="M780" s="2009"/>
      <c r="N780" s="2009"/>
      <c r="O780" s="2009"/>
      <c r="P780" s="1709" t="s">
        <v>40</v>
      </c>
      <c r="Q780" s="1709" t="s">
        <v>41</v>
      </c>
      <c r="R780" s="1718">
        <v>16</v>
      </c>
      <c r="S780" s="1719">
        <f>ROUND(K776,2)*R780</f>
        <v>276.16000000000003</v>
      </c>
    </row>
    <row r="781" spans="1:19" x14ac:dyDescent="0.25">
      <c r="A781" s="3080" t="s">
        <v>23</v>
      </c>
      <c r="B781" s="3080" t="s">
        <v>502</v>
      </c>
      <c r="C781" s="3080" t="s">
        <v>25</v>
      </c>
      <c r="D781" s="3080" t="s">
        <v>503</v>
      </c>
      <c r="E781" s="3080" t="s">
        <v>504</v>
      </c>
      <c r="F781" s="3081">
        <f>R781+R782+R783+R784+R785</f>
        <v>676</v>
      </c>
      <c r="G781" s="3080" t="s">
        <v>33</v>
      </c>
      <c r="H781" s="3082">
        <v>40.479999999999997</v>
      </c>
      <c r="I781" s="3083">
        <v>40.479999999999997</v>
      </c>
      <c r="J781" s="3084">
        <v>0.2034</v>
      </c>
      <c r="K781" s="3085">
        <f>ROUND(I781,2)+(ROUND(I781,2)*J781)</f>
        <v>48.713631999999997</v>
      </c>
      <c r="L781" s="3086">
        <f>ROUND(S781,2)+ROUND(S782,2)+ROUND(S783,2)+ROUND(S784,2)+ROUND(S785,2)</f>
        <v>32927.949999999997</v>
      </c>
      <c r="M781" s="3080"/>
      <c r="N781" s="3080" t="s">
        <v>467</v>
      </c>
      <c r="O781" s="3080" t="s">
        <v>468</v>
      </c>
      <c r="P781" s="1720" t="s">
        <v>20</v>
      </c>
      <c r="Q781" s="1720" t="s">
        <v>29</v>
      </c>
      <c r="R781" s="1721">
        <v>135.19999999999999</v>
      </c>
      <c r="S781" s="1722">
        <f>ROUND(K781,2)*R781</f>
        <v>6585.5919999999996</v>
      </c>
    </row>
    <row r="782" spans="1:19" x14ac:dyDescent="0.25">
      <c r="A782" s="2009"/>
      <c r="B782" s="2009"/>
      <c r="C782" s="2009"/>
      <c r="D782" s="2009"/>
      <c r="E782" s="2009"/>
      <c r="F782" s="2009"/>
      <c r="G782" s="2009"/>
      <c r="H782" s="2009"/>
      <c r="I782" s="2009"/>
      <c r="J782" s="2009"/>
      <c r="K782" s="2009"/>
      <c r="L782" s="2009"/>
      <c r="M782" s="2009"/>
      <c r="N782" s="2009"/>
      <c r="O782" s="2009"/>
      <c r="P782" s="1720" t="s">
        <v>34</v>
      </c>
      <c r="Q782" s="1720" t="s">
        <v>35</v>
      </c>
      <c r="R782" s="1723">
        <v>135.19999999999999</v>
      </c>
      <c r="S782" s="1724">
        <f>ROUND(K781,2)*R782</f>
        <v>6585.5919999999996</v>
      </c>
    </row>
    <row r="783" spans="1:19" x14ac:dyDescent="0.25">
      <c r="A783" s="2009"/>
      <c r="B783" s="2009"/>
      <c r="C783" s="2009"/>
      <c r="D783" s="2009"/>
      <c r="E783" s="2009"/>
      <c r="F783" s="2009"/>
      <c r="G783" s="2009"/>
      <c r="H783" s="2009"/>
      <c r="I783" s="2009"/>
      <c r="J783" s="2009"/>
      <c r="K783" s="2009"/>
      <c r="L783" s="2009"/>
      <c r="M783" s="2009"/>
      <c r="N783" s="2009"/>
      <c r="O783" s="2009"/>
      <c r="P783" s="1720" t="s">
        <v>36</v>
      </c>
      <c r="Q783" s="1720" t="s">
        <v>37</v>
      </c>
      <c r="R783" s="1725">
        <v>135.19999999999999</v>
      </c>
      <c r="S783" s="1726">
        <f>ROUND(K781,2)*R783</f>
        <v>6585.5919999999996</v>
      </c>
    </row>
    <row r="784" spans="1:19" x14ac:dyDescent="0.25">
      <c r="A784" s="2009"/>
      <c r="B784" s="2009"/>
      <c r="C784" s="2009"/>
      <c r="D784" s="2009"/>
      <c r="E784" s="2009"/>
      <c r="F784" s="2009"/>
      <c r="G784" s="2009"/>
      <c r="H784" s="2009"/>
      <c r="I784" s="2009"/>
      <c r="J784" s="2009"/>
      <c r="K784" s="2009"/>
      <c r="L784" s="2009"/>
      <c r="M784" s="2009"/>
      <c r="N784" s="2009"/>
      <c r="O784" s="2009"/>
      <c r="P784" s="1720" t="s">
        <v>38</v>
      </c>
      <c r="Q784" s="1720" t="s">
        <v>39</v>
      </c>
      <c r="R784" s="1727">
        <v>135.19999999999999</v>
      </c>
      <c r="S784" s="1728">
        <f>ROUND(K781,2)*R784</f>
        <v>6585.5919999999996</v>
      </c>
    </row>
    <row r="785" spans="1:19" x14ac:dyDescent="0.25">
      <c r="A785" s="2009"/>
      <c r="B785" s="2009"/>
      <c r="C785" s="2009"/>
      <c r="D785" s="2009"/>
      <c r="E785" s="2009"/>
      <c r="F785" s="2009"/>
      <c r="G785" s="2009"/>
      <c r="H785" s="2009"/>
      <c r="I785" s="2009"/>
      <c r="J785" s="2009"/>
      <c r="K785" s="2009"/>
      <c r="L785" s="2009"/>
      <c r="M785" s="2009"/>
      <c r="N785" s="2009"/>
      <c r="O785" s="2009"/>
      <c r="P785" s="1720" t="s">
        <v>40</v>
      </c>
      <c r="Q785" s="1720" t="s">
        <v>41</v>
      </c>
      <c r="R785" s="1729">
        <v>135.19999999999999</v>
      </c>
      <c r="S785" s="1730">
        <f>ROUND(K781,2)*R785</f>
        <v>6585.5919999999996</v>
      </c>
    </row>
    <row r="786" spans="1:19" x14ac:dyDescent="0.25">
      <c r="A786" s="3087" t="s">
        <v>23</v>
      </c>
      <c r="B786" s="3087" t="s">
        <v>505</v>
      </c>
      <c r="C786" s="3087" t="s">
        <v>25</v>
      </c>
      <c r="D786" s="3087" t="s">
        <v>506</v>
      </c>
      <c r="E786" s="3087" t="s">
        <v>507</v>
      </c>
      <c r="F786" s="3088">
        <f>R786+R787+R788+R789+R790</f>
        <v>20</v>
      </c>
      <c r="G786" s="3087" t="s">
        <v>155</v>
      </c>
      <c r="H786" s="3089">
        <v>2088.7600000000002</v>
      </c>
      <c r="I786" s="3090">
        <v>2088.7600000000002</v>
      </c>
      <c r="J786" s="3091">
        <v>0.2034</v>
      </c>
      <c r="K786" s="3092">
        <f>ROUND(I786,2)+(ROUND(I786,2)*J786)</f>
        <v>2513.6137840000001</v>
      </c>
      <c r="L786" s="3093">
        <f>ROUND(S786,2)+ROUND(S787,2)+ROUND(S788,2)+ROUND(S789,2)+ROUND(S790,2)</f>
        <v>50272.200000000004</v>
      </c>
      <c r="M786" s="3087"/>
      <c r="N786" s="3087" t="s">
        <v>467</v>
      </c>
      <c r="O786" s="3087" t="s">
        <v>468</v>
      </c>
      <c r="P786" s="1731" t="s">
        <v>20</v>
      </c>
      <c r="Q786" s="1731" t="s">
        <v>29</v>
      </c>
      <c r="R786" s="1732">
        <v>4</v>
      </c>
      <c r="S786" s="1733">
        <f>ROUND(K786,2)*R786</f>
        <v>10054.44</v>
      </c>
    </row>
    <row r="787" spans="1:19" x14ac:dyDescent="0.25">
      <c r="A787" s="2009"/>
      <c r="B787" s="2009"/>
      <c r="C787" s="2009"/>
      <c r="D787" s="2009"/>
      <c r="E787" s="2009"/>
      <c r="F787" s="2009"/>
      <c r="G787" s="2009"/>
      <c r="H787" s="2009"/>
      <c r="I787" s="2009"/>
      <c r="J787" s="2009"/>
      <c r="K787" s="2009"/>
      <c r="L787" s="2009"/>
      <c r="M787" s="2009"/>
      <c r="N787" s="2009"/>
      <c r="O787" s="2009"/>
      <c r="P787" s="1731" t="s">
        <v>34</v>
      </c>
      <c r="Q787" s="1731" t="s">
        <v>35</v>
      </c>
      <c r="R787" s="1734">
        <v>4</v>
      </c>
      <c r="S787" s="1735">
        <f>ROUND(K786,2)*R787</f>
        <v>10054.44</v>
      </c>
    </row>
    <row r="788" spans="1:19" x14ac:dyDescent="0.25">
      <c r="A788" s="2009"/>
      <c r="B788" s="2009"/>
      <c r="C788" s="2009"/>
      <c r="D788" s="2009"/>
      <c r="E788" s="2009"/>
      <c r="F788" s="2009"/>
      <c r="G788" s="2009"/>
      <c r="H788" s="2009"/>
      <c r="I788" s="2009"/>
      <c r="J788" s="2009"/>
      <c r="K788" s="2009"/>
      <c r="L788" s="2009"/>
      <c r="M788" s="2009"/>
      <c r="N788" s="2009"/>
      <c r="O788" s="2009"/>
      <c r="P788" s="1731" t="s">
        <v>36</v>
      </c>
      <c r="Q788" s="1731" t="s">
        <v>37</v>
      </c>
      <c r="R788" s="1736">
        <v>4</v>
      </c>
      <c r="S788" s="1737">
        <f>ROUND(K786,2)*R788</f>
        <v>10054.44</v>
      </c>
    </row>
    <row r="789" spans="1:19" x14ac:dyDescent="0.25">
      <c r="A789" s="2009"/>
      <c r="B789" s="2009"/>
      <c r="C789" s="2009"/>
      <c r="D789" s="2009"/>
      <c r="E789" s="2009"/>
      <c r="F789" s="2009"/>
      <c r="G789" s="2009"/>
      <c r="H789" s="2009"/>
      <c r="I789" s="2009"/>
      <c r="J789" s="2009"/>
      <c r="K789" s="2009"/>
      <c r="L789" s="2009"/>
      <c r="M789" s="2009"/>
      <c r="N789" s="2009"/>
      <c r="O789" s="2009"/>
      <c r="P789" s="1731" t="s">
        <v>38</v>
      </c>
      <c r="Q789" s="1731" t="s">
        <v>39</v>
      </c>
      <c r="R789" s="1738">
        <v>4</v>
      </c>
      <c r="S789" s="1739">
        <f>ROUND(K786,2)*R789</f>
        <v>10054.44</v>
      </c>
    </row>
    <row r="790" spans="1:19" x14ac:dyDescent="0.25">
      <c r="A790" s="2009"/>
      <c r="B790" s="2009"/>
      <c r="C790" s="2009"/>
      <c r="D790" s="2009"/>
      <c r="E790" s="2009"/>
      <c r="F790" s="2009"/>
      <c r="G790" s="2009"/>
      <c r="H790" s="2009"/>
      <c r="I790" s="2009"/>
      <c r="J790" s="2009"/>
      <c r="K790" s="2009"/>
      <c r="L790" s="2009"/>
      <c r="M790" s="2009"/>
      <c r="N790" s="2009"/>
      <c r="O790" s="2009"/>
      <c r="P790" s="1731" t="s">
        <v>40</v>
      </c>
      <c r="Q790" s="1731" t="s">
        <v>41</v>
      </c>
      <c r="R790" s="1740">
        <v>4</v>
      </c>
      <c r="S790" s="1741">
        <f>ROUND(K786,2)*R790</f>
        <v>10054.44</v>
      </c>
    </row>
    <row r="791" spans="1:19" x14ac:dyDescent="0.25">
      <c r="A791" s="3094" t="s">
        <v>23</v>
      </c>
      <c r="B791" s="3094" t="s">
        <v>508</v>
      </c>
      <c r="C791" s="3094" t="s">
        <v>25</v>
      </c>
      <c r="D791" s="3094" t="s">
        <v>509</v>
      </c>
      <c r="E791" s="3094" t="s">
        <v>510</v>
      </c>
      <c r="F791" s="3095">
        <f>R791+R792+R793+R794+R795</f>
        <v>20</v>
      </c>
      <c r="G791" s="3094" t="s">
        <v>155</v>
      </c>
      <c r="H791" s="3096">
        <v>1788.17</v>
      </c>
      <c r="I791" s="3097">
        <v>1788.17</v>
      </c>
      <c r="J791" s="3098">
        <v>0.2034</v>
      </c>
      <c r="K791" s="3099">
        <f>ROUND(I791,2)+(ROUND(I791,2)*J791)</f>
        <v>2151.8837779999999</v>
      </c>
      <c r="L791" s="3100">
        <f>ROUND(S791,2)+ROUND(S792,2)+ROUND(S793,2)+ROUND(S794,2)+ROUND(S795,2)</f>
        <v>43037.600000000006</v>
      </c>
      <c r="M791" s="3094"/>
      <c r="N791" s="3094" t="s">
        <v>467</v>
      </c>
      <c r="O791" s="3094" t="s">
        <v>468</v>
      </c>
      <c r="P791" s="1742" t="s">
        <v>20</v>
      </c>
      <c r="Q791" s="1742" t="s">
        <v>29</v>
      </c>
      <c r="R791" s="1743">
        <v>4</v>
      </c>
      <c r="S791" s="1744">
        <f>ROUND(K791,2)*R791</f>
        <v>8607.52</v>
      </c>
    </row>
    <row r="792" spans="1:19" x14ac:dyDescent="0.25">
      <c r="A792" s="2009"/>
      <c r="B792" s="2009"/>
      <c r="C792" s="2009"/>
      <c r="D792" s="2009"/>
      <c r="E792" s="2009"/>
      <c r="F792" s="2009"/>
      <c r="G792" s="2009"/>
      <c r="H792" s="2009"/>
      <c r="I792" s="2009"/>
      <c r="J792" s="2009"/>
      <c r="K792" s="2009"/>
      <c r="L792" s="2009"/>
      <c r="M792" s="2009"/>
      <c r="N792" s="2009"/>
      <c r="O792" s="2009"/>
      <c r="P792" s="1742" t="s">
        <v>34</v>
      </c>
      <c r="Q792" s="1742" t="s">
        <v>35</v>
      </c>
      <c r="R792" s="1745">
        <v>4</v>
      </c>
      <c r="S792" s="1746">
        <f>ROUND(K791,2)*R792</f>
        <v>8607.52</v>
      </c>
    </row>
    <row r="793" spans="1:19" x14ac:dyDescent="0.25">
      <c r="A793" s="2009"/>
      <c r="B793" s="2009"/>
      <c r="C793" s="2009"/>
      <c r="D793" s="2009"/>
      <c r="E793" s="2009"/>
      <c r="F793" s="2009"/>
      <c r="G793" s="2009"/>
      <c r="H793" s="2009"/>
      <c r="I793" s="2009"/>
      <c r="J793" s="2009"/>
      <c r="K793" s="2009"/>
      <c r="L793" s="2009"/>
      <c r="M793" s="2009"/>
      <c r="N793" s="2009"/>
      <c r="O793" s="2009"/>
      <c r="P793" s="1742" t="s">
        <v>36</v>
      </c>
      <c r="Q793" s="1742" t="s">
        <v>37</v>
      </c>
      <c r="R793" s="1747">
        <v>4</v>
      </c>
      <c r="S793" s="1748">
        <f>ROUND(K791,2)*R793</f>
        <v>8607.52</v>
      </c>
    </row>
    <row r="794" spans="1:19" x14ac:dyDescent="0.25">
      <c r="A794" s="2009"/>
      <c r="B794" s="2009"/>
      <c r="C794" s="2009"/>
      <c r="D794" s="2009"/>
      <c r="E794" s="2009"/>
      <c r="F794" s="2009"/>
      <c r="G794" s="2009"/>
      <c r="H794" s="2009"/>
      <c r="I794" s="2009"/>
      <c r="J794" s="2009"/>
      <c r="K794" s="2009"/>
      <c r="L794" s="2009"/>
      <c r="M794" s="2009"/>
      <c r="N794" s="2009"/>
      <c r="O794" s="2009"/>
      <c r="P794" s="1742" t="s">
        <v>38</v>
      </c>
      <c r="Q794" s="1742" t="s">
        <v>39</v>
      </c>
      <c r="R794" s="1749">
        <v>4</v>
      </c>
      <c r="S794" s="1750">
        <f>ROUND(K791,2)*R794</f>
        <v>8607.52</v>
      </c>
    </row>
    <row r="795" spans="1:19" x14ac:dyDescent="0.25">
      <c r="A795" s="2009"/>
      <c r="B795" s="2009"/>
      <c r="C795" s="2009"/>
      <c r="D795" s="2009"/>
      <c r="E795" s="2009"/>
      <c r="F795" s="2009"/>
      <c r="G795" s="2009"/>
      <c r="H795" s="2009"/>
      <c r="I795" s="2009"/>
      <c r="J795" s="2009"/>
      <c r="K795" s="2009"/>
      <c r="L795" s="2009"/>
      <c r="M795" s="2009"/>
      <c r="N795" s="2009"/>
      <c r="O795" s="2009"/>
      <c r="P795" s="1742" t="s">
        <v>40</v>
      </c>
      <c r="Q795" s="1742" t="s">
        <v>41</v>
      </c>
      <c r="R795" s="1751">
        <v>4</v>
      </c>
      <c r="S795" s="1752">
        <f>ROUND(K791,2)*R795</f>
        <v>8607.52</v>
      </c>
    </row>
    <row r="796" spans="1:19" x14ac:dyDescent="0.25">
      <c r="A796" s="3101" t="s">
        <v>23</v>
      </c>
      <c r="B796" s="3101" t="s">
        <v>511</v>
      </c>
      <c r="C796" s="3101" t="s">
        <v>25</v>
      </c>
      <c r="D796" s="3101" t="s">
        <v>512</v>
      </c>
      <c r="E796" s="3101" t="s">
        <v>513</v>
      </c>
      <c r="F796" s="3102">
        <f>R796+R797+R798+R799+R800</f>
        <v>20</v>
      </c>
      <c r="G796" s="3101" t="s">
        <v>155</v>
      </c>
      <c r="H796" s="3103">
        <v>3114.97</v>
      </c>
      <c r="I796" s="3104">
        <v>3114.97</v>
      </c>
      <c r="J796" s="3105">
        <v>0.2034</v>
      </c>
      <c r="K796" s="3106">
        <f>ROUND(I796,2)+(ROUND(I796,2)*J796)</f>
        <v>3748.5548979999999</v>
      </c>
      <c r="L796" s="3107">
        <f>ROUND(S796,2)+ROUND(S797,2)+ROUND(S798,2)+ROUND(S799,2)+ROUND(S800,2)</f>
        <v>74971</v>
      </c>
      <c r="M796" s="3101"/>
      <c r="N796" s="3101" t="s">
        <v>467</v>
      </c>
      <c r="O796" s="3101" t="s">
        <v>468</v>
      </c>
      <c r="P796" s="1753" t="s">
        <v>20</v>
      </c>
      <c r="Q796" s="1753" t="s">
        <v>29</v>
      </c>
      <c r="R796" s="1754">
        <v>4</v>
      </c>
      <c r="S796" s="1755">
        <f>ROUND(K796,2)*R796</f>
        <v>14994.2</v>
      </c>
    </row>
    <row r="797" spans="1:19" x14ac:dyDescent="0.25">
      <c r="A797" s="2009"/>
      <c r="B797" s="2009"/>
      <c r="C797" s="2009"/>
      <c r="D797" s="2009"/>
      <c r="E797" s="2009"/>
      <c r="F797" s="2009"/>
      <c r="G797" s="2009"/>
      <c r="H797" s="2009"/>
      <c r="I797" s="2009"/>
      <c r="J797" s="2009"/>
      <c r="K797" s="2009"/>
      <c r="L797" s="2009"/>
      <c r="M797" s="2009"/>
      <c r="N797" s="2009"/>
      <c r="O797" s="2009"/>
      <c r="P797" s="1753" t="s">
        <v>34</v>
      </c>
      <c r="Q797" s="1753" t="s">
        <v>35</v>
      </c>
      <c r="R797" s="1756">
        <v>4</v>
      </c>
      <c r="S797" s="1757">
        <f>ROUND(K796,2)*R797</f>
        <v>14994.2</v>
      </c>
    </row>
    <row r="798" spans="1:19" x14ac:dyDescent="0.25">
      <c r="A798" s="2009"/>
      <c r="B798" s="2009"/>
      <c r="C798" s="2009"/>
      <c r="D798" s="2009"/>
      <c r="E798" s="2009"/>
      <c r="F798" s="2009"/>
      <c r="G798" s="2009"/>
      <c r="H798" s="2009"/>
      <c r="I798" s="2009"/>
      <c r="J798" s="2009"/>
      <c r="K798" s="2009"/>
      <c r="L798" s="2009"/>
      <c r="M798" s="2009"/>
      <c r="N798" s="2009"/>
      <c r="O798" s="2009"/>
      <c r="P798" s="1753" t="s">
        <v>36</v>
      </c>
      <c r="Q798" s="1753" t="s">
        <v>37</v>
      </c>
      <c r="R798" s="1758">
        <v>4</v>
      </c>
      <c r="S798" s="1759">
        <f>ROUND(K796,2)*R798</f>
        <v>14994.2</v>
      </c>
    </row>
    <row r="799" spans="1:19" x14ac:dyDescent="0.25">
      <c r="A799" s="2009"/>
      <c r="B799" s="2009"/>
      <c r="C799" s="2009"/>
      <c r="D799" s="2009"/>
      <c r="E799" s="2009"/>
      <c r="F799" s="2009"/>
      <c r="G799" s="2009"/>
      <c r="H799" s="2009"/>
      <c r="I799" s="2009"/>
      <c r="J799" s="2009"/>
      <c r="K799" s="2009"/>
      <c r="L799" s="2009"/>
      <c r="M799" s="2009"/>
      <c r="N799" s="2009"/>
      <c r="O799" s="2009"/>
      <c r="P799" s="1753" t="s">
        <v>38</v>
      </c>
      <c r="Q799" s="1753" t="s">
        <v>39</v>
      </c>
      <c r="R799" s="1760">
        <v>4</v>
      </c>
      <c r="S799" s="1761">
        <f>ROUND(K796,2)*R799</f>
        <v>14994.2</v>
      </c>
    </row>
    <row r="800" spans="1:19" x14ac:dyDescent="0.25">
      <c r="A800" s="2009"/>
      <c r="B800" s="2009"/>
      <c r="C800" s="2009"/>
      <c r="D800" s="2009"/>
      <c r="E800" s="2009"/>
      <c r="F800" s="2009"/>
      <c r="G800" s="2009"/>
      <c r="H800" s="2009"/>
      <c r="I800" s="2009"/>
      <c r="J800" s="2009"/>
      <c r="K800" s="2009"/>
      <c r="L800" s="2009"/>
      <c r="M800" s="2009"/>
      <c r="N800" s="2009"/>
      <c r="O800" s="2009"/>
      <c r="P800" s="1753" t="s">
        <v>40</v>
      </c>
      <c r="Q800" s="1753" t="s">
        <v>41</v>
      </c>
      <c r="R800" s="1762">
        <v>4</v>
      </c>
      <c r="S800" s="1763">
        <f>ROUND(K796,2)*R800</f>
        <v>14994.2</v>
      </c>
    </row>
    <row r="801" spans="1:19" x14ac:dyDescent="0.25">
      <c r="A801" s="3108" t="s">
        <v>23</v>
      </c>
      <c r="B801" s="3108" t="s">
        <v>514</v>
      </c>
      <c r="C801" s="3108" t="s">
        <v>25</v>
      </c>
      <c r="D801" s="3108" t="s">
        <v>515</v>
      </c>
      <c r="E801" s="3108" t="s">
        <v>516</v>
      </c>
      <c r="F801" s="3109">
        <f>R801+R802+R803+R804+R805</f>
        <v>100</v>
      </c>
      <c r="G801" s="3108" t="s">
        <v>155</v>
      </c>
      <c r="H801" s="3110">
        <v>585.03</v>
      </c>
      <c r="I801" s="3111">
        <v>585.03</v>
      </c>
      <c r="J801" s="3112">
        <v>0.2034</v>
      </c>
      <c r="K801" s="3113">
        <f>ROUND(I801,2)+(ROUND(I801,2)*J801)</f>
        <v>704.02510199999995</v>
      </c>
      <c r="L801" s="3114">
        <f>ROUND(S801,2)+ROUND(S802,2)+ROUND(S803,2)+ROUND(S804,2)+ROUND(S805,2)</f>
        <v>70403</v>
      </c>
      <c r="M801" s="3108"/>
      <c r="N801" s="3108" t="s">
        <v>467</v>
      </c>
      <c r="O801" s="3108" t="s">
        <v>468</v>
      </c>
      <c r="P801" s="1764" t="s">
        <v>20</v>
      </c>
      <c r="Q801" s="1764" t="s">
        <v>29</v>
      </c>
      <c r="R801" s="1765">
        <v>20</v>
      </c>
      <c r="S801" s="1766">
        <f>ROUND(K801,2)*R801</f>
        <v>14080.599999999999</v>
      </c>
    </row>
    <row r="802" spans="1:19" x14ac:dyDescent="0.25">
      <c r="A802" s="2009"/>
      <c r="B802" s="2009"/>
      <c r="C802" s="2009"/>
      <c r="D802" s="2009"/>
      <c r="E802" s="2009"/>
      <c r="F802" s="2009"/>
      <c r="G802" s="2009"/>
      <c r="H802" s="2009"/>
      <c r="I802" s="2009"/>
      <c r="J802" s="2009"/>
      <c r="K802" s="2009"/>
      <c r="L802" s="2009"/>
      <c r="M802" s="2009"/>
      <c r="N802" s="2009"/>
      <c r="O802" s="2009"/>
      <c r="P802" s="1764" t="s">
        <v>34</v>
      </c>
      <c r="Q802" s="1764" t="s">
        <v>35</v>
      </c>
      <c r="R802" s="1767">
        <v>20</v>
      </c>
      <c r="S802" s="1768">
        <f>ROUND(K801,2)*R802</f>
        <v>14080.599999999999</v>
      </c>
    </row>
    <row r="803" spans="1:19" x14ac:dyDescent="0.25">
      <c r="A803" s="2009"/>
      <c r="B803" s="2009"/>
      <c r="C803" s="2009"/>
      <c r="D803" s="2009"/>
      <c r="E803" s="2009"/>
      <c r="F803" s="2009"/>
      <c r="G803" s="2009"/>
      <c r="H803" s="2009"/>
      <c r="I803" s="2009"/>
      <c r="J803" s="2009"/>
      <c r="K803" s="2009"/>
      <c r="L803" s="2009"/>
      <c r="M803" s="2009"/>
      <c r="N803" s="2009"/>
      <c r="O803" s="2009"/>
      <c r="P803" s="1764" t="s">
        <v>36</v>
      </c>
      <c r="Q803" s="1764" t="s">
        <v>37</v>
      </c>
      <c r="R803" s="1769">
        <v>20</v>
      </c>
      <c r="S803" s="1770">
        <f>ROUND(K801,2)*R803</f>
        <v>14080.599999999999</v>
      </c>
    </row>
    <row r="804" spans="1:19" x14ac:dyDescent="0.25">
      <c r="A804" s="2009"/>
      <c r="B804" s="2009"/>
      <c r="C804" s="2009"/>
      <c r="D804" s="2009"/>
      <c r="E804" s="2009"/>
      <c r="F804" s="2009"/>
      <c r="G804" s="2009"/>
      <c r="H804" s="2009"/>
      <c r="I804" s="2009"/>
      <c r="J804" s="2009"/>
      <c r="K804" s="2009"/>
      <c r="L804" s="2009"/>
      <c r="M804" s="2009"/>
      <c r="N804" s="2009"/>
      <c r="O804" s="2009"/>
      <c r="P804" s="1764" t="s">
        <v>38</v>
      </c>
      <c r="Q804" s="1764" t="s">
        <v>39</v>
      </c>
      <c r="R804" s="1771">
        <v>20</v>
      </c>
      <c r="S804" s="1772">
        <f>ROUND(K801,2)*R804</f>
        <v>14080.599999999999</v>
      </c>
    </row>
    <row r="805" spans="1:19" x14ac:dyDescent="0.25">
      <c r="A805" s="2009"/>
      <c r="B805" s="2009"/>
      <c r="C805" s="2009"/>
      <c r="D805" s="2009"/>
      <c r="E805" s="2009"/>
      <c r="F805" s="2009"/>
      <c r="G805" s="2009"/>
      <c r="H805" s="2009"/>
      <c r="I805" s="2009"/>
      <c r="J805" s="2009"/>
      <c r="K805" s="2009"/>
      <c r="L805" s="2009"/>
      <c r="M805" s="2009"/>
      <c r="N805" s="2009"/>
      <c r="O805" s="2009"/>
      <c r="P805" s="1764" t="s">
        <v>40</v>
      </c>
      <c r="Q805" s="1764" t="s">
        <v>41</v>
      </c>
      <c r="R805" s="1773">
        <v>20</v>
      </c>
      <c r="S805" s="1774">
        <f>ROUND(K801,2)*R805</f>
        <v>14080.599999999999</v>
      </c>
    </row>
    <row r="806" spans="1:19" x14ac:dyDescent="0.25">
      <c r="A806" s="3115" t="s">
        <v>23</v>
      </c>
      <c r="B806" s="3115" t="s">
        <v>517</v>
      </c>
      <c r="C806" s="3115" t="s">
        <v>25</v>
      </c>
      <c r="D806" s="3115" t="s">
        <v>518</v>
      </c>
      <c r="E806" s="3115" t="s">
        <v>519</v>
      </c>
      <c r="F806" s="3116">
        <f>R806+R807+R808+R809+R810</f>
        <v>20</v>
      </c>
      <c r="G806" s="3115" t="s">
        <v>155</v>
      </c>
      <c r="H806" s="3117">
        <v>49.37</v>
      </c>
      <c r="I806" s="3118">
        <v>49.37</v>
      </c>
      <c r="J806" s="3119">
        <v>0.2034</v>
      </c>
      <c r="K806" s="3120">
        <f>ROUND(I806,2)+(ROUND(I806,2)*J806)</f>
        <v>59.411857999999995</v>
      </c>
      <c r="L806" s="3121">
        <f>ROUND(S806,2)+ROUND(S807,2)+ROUND(S808,2)+ROUND(S809,2)+ROUND(S810,2)</f>
        <v>1188.1999999999998</v>
      </c>
      <c r="M806" s="3115"/>
      <c r="N806" s="3115" t="s">
        <v>467</v>
      </c>
      <c r="O806" s="3115" t="s">
        <v>468</v>
      </c>
      <c r="P806" s="1775" t="s">
        <v>20</v>
      </c>
      <c r="Q806" s="1775" t="s">
        <v>29</v>
      </c>
      <c r="R806" s="1776">
        <v>4</v>
      </c>
      <c r="S806" s="1777">
        <f>ROUND(K806,2)*R806</f>
        <v>237.64</v>
      </c>
    </row>
    <row r="807" spans="1:19" x14ac:dyDescent="0.25">
      <c r="A807" s="2009"/>
      <c r="B807" s="2009"/>
      <c r="C807" s="2009"/>
      <c r="D807" s="2009"/>
      <c r="E807" s="2009"/>
      <c r="F807" s="2009"/>
      <c r="G807" s="2009"/>
      <c r="H807" s="2009"/>
      <c r="I807" s="2009"/>
      <c r="J807" s="2009"/>
      <c r="K807" s="2009"/>
      <c r="L807" s="2009"/>
      <c r="M807" s="2009"/>
      <c r="N807" s="2009"/>
      <c r="O807" s="2009"/>
      <c r="P807" s="1775" t="s">
        <v>34</v>
      </c>
      <c r="Q807" s="1775" t="s">
        <v>35</v>
      </c>
      <c r="R807" s="1778">
        <v>4</v>
      </c>
      <c r="S807" s="1779">
        <f>ROUND(K806,2)*R807</f>
        <v>237.64</v>
      </c>
    </row>
    <row r="808" spans="1:19" x14ac:dyDescent="0.25">
      <c r="A808" s="2009"/>
      <c r="B808" s="2009"/>
      <c r="C808" s="2009"/>
      <c r="D808" s="2009"/>
      <c r="E808" s="2009"/>
      <c r="F808" s="2009"/>
      <c r="G808" s="2009"/>
      <c r="H808" s="2009"/>
      <c r="I808" s="2009"/>
      <c r="J808" s="2009"/>
      <c r="K808" s="2009"/>
      <c r="L808" s="2009"/>
      <c r="M808" s="2009"/>
      <c r="N808" s="2009"/>
      <c r="O808" s="2009"/>
      <c r="P808" s="1775" t="s">
        <v>36</v>
      </c>
      <c r="Q808" s="1775" t="s">
        <v>37</v>
      </c>
      <c r="R808" s="1780">
        <v>4</v>
      </c>
      <c r="S808" s="1781">
        <f>ROUND(K806,2)*R808</f>
        <v>237.64</v>
      </c>
    </row>
    <row r="809" spans="1:19" x14ac:dyDescent="0.25">
      <c r="A809" s="2009"/>
      <c r="B809" s="2009"/>
      <c r="C809" s="2009"/>
      <c r="D809" s="2009"/>
      <c r="E809" s="2009"/>
      <c r="F809" s="2009"/>
      <c r="G809" s="2009"/>
      <c r="H809" s="2009"/>
      <c r="I809" s="2009"/>
      <c r="J809" s="2009"/>
      <c r="K809" s="2009"/>
      <c r="L809" s="2009"/>
      <c r="M809" s="2009"/>
      <c r="N809" s="2009"/>
      <c r="O809" s="2009"/>
      <c r="P809" s="1775" t="s">
        <v>38</v>
      </c>
      <c r="Q809" s="1775" t="s">
        <v>39</v>
      </c>
      <c r="R809" s="1782">
        <v>4</v>
      </c>
      <c r="S809" s="1783">
        <f>ROUND(K806,2)*R809</f>
        <v>237.64</v>
      </c>
    </row>
    <row r="810" spans="1:19" x14ac:dyDescent="0.25">
      <c r="A810" s="2009"/>
      <c r="B810" s="2009"/>
      <c r="C810" s="2009"/>
      <c r="D810" s="2009"/>
      <c r="E810" s="2009"/>
      <c r="F810" s="2009"/>
      <c r="G810" s="2009"/>
      <c r="H810" s="2009"/>
      <c r="I810" s="2009"/>
      <c r="J810" s="2009"/>
      <c r="K810" s="2009"/>
      <c r="L810" s="2009"/>
      <c r="M810" s="2009"/>
      <c r="N810" s="2009"/>
      <c r="O810" s="2009"/>
      <c r="P810" s="1775" t="s">
        <v>40</v>
      </c>
      <c r="Q810" s="1775" t="s">
        <v>41</v>
      </c>
      <c r="R810" s="1784">
        <v>4</v>
      </c>
      <c r="S810" s="1785">
        <f>ROUND(K806,2)*R810</f>
        <v>237.64</v>
      </c>
    </row>
    <row r="811" spans="1:19" x14ac:dyDescent="0.25">
      <c r="A811" s="3122" t="s">
        <v>23</v>
      </c>
      <c r="B811" s="3122" t="s">
        <v>520</v>
      </c>
      <c r="C811" s="3122" t="s">
        <v>25</v>
      </c>
      <c r="D811" s="3122" t="s">
        <v>521</v>
      </c>
      <c r="E811" s="3122" t="s">
        <v>522</v>
      </c>
      <c r="F811" s="3123">
        <f>R811+R812+R813+R814+R815</f>
        <v>20</v>
      </c>
      <c r="G811" s="3122" t="s">
        <v>155</v>
      </c>
      <c r="H811" s="3124">
        <v>19.079999999999998</v>
      </c>
      <c r="I811" s="3125">
        <v>19.079999999999998</v>
      </c>
      <c r="J811" s="3126">
        <v>0.2034</v>
      </c>
      <c r="K811" s="3127">
        <f>ROUND(I811,2)+(ROUND(I811,2)*J811)</f>
        <v>22.960871999999998</v>
      </c>
      <c r="L811" s="3128">
        <f>ROUND(S811,2)+ROUND(S812,2)+ROUND(S813,2)+ROUND(S814,2)+ROUND(S815,2)</f>
        <v>459.20000000000005</v>
      </c>
      <c r="M811" s="3122"/>
      <c r="N811" s="3122" t="s">
        <v>467</v>
      </c>
      <c r="O811" s="3122" t="s">
        <v>468</v>
      </c>
      <c r="P811" s="1786" t="s">
        <v>20</v>
      </c>
      <c r="Q811" s="1786" t="s">
        <v>29</v>
      </c>
      <c r="R811" s="1787">
        <v>4</v>
      </c>
      <c r="S811" s="1788">
        <f>ROUND(K811,2)*R811</f>
        <v>91.84</v>
      </c>
    </row>
    <row r="812" spans="1:19" x14ac:dyDescent="0.25">
      <c r="A812" s="2009"/>
      <c r="B812" s="2009"/>
      <c r="C812" s="2009"/>
      <c r="D812" s="2009"/>
      <c r="E812" s="2009"/>
      <c r="F812" s="2009"/>
      <c r="G812" s="2009"/>
      <c r="H812" s="2009"/>
      <c r="I812" s="2009"/>
      <c r="J812" s="2009"/>
      <c r="K812" s="2009"/>
      <c r="L812" s="2009"/>
      <c r="M812" s="2009"/>
      <c r="N812" s="2009"/>
      <c r="O812" s="2009"/>
      <c r="P812" s="1786" t="s">
        <v>34</v>
      </c>
      <c r="Q812" s="1786" t="s">
        <v>35</v>
      </c>
      <c r="R812" s="1789">
        <v>4</v>
      </c>
      <c r="S812" s="1790">
        <f>ROUND(K811,2)*R812</f>
        <v>91.84</v>
      </c>
    </row>
    <row r="813" spans="1:19" x14ac:dyDescent="0.25">
      <c r="A813" s="2009"/>
      <c r="B813" s="2009"/>
      <c r="C813" s="2009"/>
      <c r="D813" s="2009"/>
      <c r="E813" s="2009"/>
      <c r="F813" s="2009"/>
      <c r="G813" s="2009"/>
      <c r="H813" s="2009"/>
      <c r="I813" s="2009"/>
      <c r="J813" s="2009"/>
      <c r="K813" s="2009"/>
      <c r="L813" s="2009"/>
      <c r="M813" s="2009"/>
      <c r="N813" s="2009"/>
      <c r="O813" s="2009"/>
      <c r="P813" s="1786" t="s">
        <v>36</v>
      </c>
      <c r="Q813" s="1786" t="s">
        <v>37</v>
      </c>
      <c r="R813" s="1791">
        <v>4</v>
      </c>
      <c r="S813" s="1792">
        <f>ROUND(K811,2)*R813</f>
        <v>91.84</v>
      </c>
    </row>
    <row r="814" spans="1:19" x14ac:dyDescent="0.25">
      <c r="A814" s="2009"/>
      <c r="B814" s="2009"/>
      <c r="C814" s="2009"/>
      <c r="D814" s="2009"/>
      <c r="E814" s="2009"/>
      <c r="F814" s="2009"/>
      <c r="G814" s="2009"/>
      <c r="H814" s="2009"/>
      <c r="I814" s="2009"/>
      <c r="J814" s="2009"/>
      <c r="K814" s="2009"/>
      <c r="L814" s="2009"/>
      <c r="M814" s="2009"/>
      <c r="N814" s="2009"/>
      <c r="O814" s="2009"/>
      <c r="P814" s="1786" t="s">
        <v>38</v>
      </c>
      <c r="Q814" s="1786" t="s">
        <v>39</v>
      </c>
      <c r="R814" s="1793">
        <v>4</v>
      </c>
      <c r="S814" s="1794">
        <f>ROUND(K811,2)*R814</f>
        <v>91.84</v>
      </c>
    </row>
    <row r="815" spans="1:19" x14ac:dyDescent="0.25">
      <c r="A815" s="2009"/>
      <c r="B815" s="2009"/>
      <c r="C815" s="2009"/>
      <c r="D815" s="2009"/>
      <c r="E815" s="2009"/>
      <c r="F815" s="2009"/>
      <c r="G815" s="2009"/>
      <c r="H815" s="2009"/>
      <c r="I815" s="2009"/>
      <c r="J815" s="2009"/>
      <c r="K815" s="2009"/>
      <c r="L815" s="2009"/>
      <c r="M815" s="2009"/>
      <c r="N815" s="2009"/>
      <c r="O815" s="2009"/>
      <c r="P815" s="1786" t="s">
        <v>40</v>
      </c>
      <c r="Q815" s="1786" t="s">
        <v>41</v>
      </c>
      <c r="R815" s="1795">
        <v>4</v>
      </c>
      <c r="S815" s="1796">
        <f>ROUND(K811,2)*R815</f>
        <v>91.84</v>
      </c>
    </row>
    <row r="816" spans="1:19" x14ac:dyDescent="0.25">
      <c r="A816" s="3129" t="s">
        <v>23</v>
      </c>
      <c r="B816" s="3129" t="s">
        <v>523</v>
      </c>
      <c r="C816" s="3129" t="s">
        <v>25</v>
      </c>
      <c r="D816" s="3129" t="s">
        <v>524</v>
      </c>
      <c r="E816" s="3129" t="s">
        <v>525</v>
      </c>
      <c r="F816" s="3130">
        <f>R816+R817+R818+R819+R820</f>
        <v>20</v>
      </c>
      <c r="G816" s="3129" t="s">
        <v>155</v>
      </c>
      <c r="H816" s="3131">
        <v>19.93</v>
      </c>
      <c r="I816" s="3132">
        <v>19.93</v>
      </c>
      <c r="J816" s="3133">
        <v>0.2034</v>
      </c>
      <c r="K816" s="3134">
        <f>ROUND(I816,2)+(ROUND(I816,2)*J816)</f>
        <v>23.983761999999999</v>
      </c>
      <c r="L816" s="3135">
        <f>ROUND(S816,2)+ROUND(S817,2)+ROUND(S818,2)+ROUND(S819,2)+ROUND(S820,2)</f>
        <v>479.6</v>
      </c>
      <c r="M816" s="3129"/>
      <c r="N816" s="3129" t="s">
        <v>467</v>
      </c>
      <c r="O816" s="3129" t="s">
        <v>468</v>
      </c>
      <c r="P816" s="1797" t="s">
        <v>20</v>
      </c>
      <c r="Q816" s="1797" t="s">
        <v>29</v>
      </c>
      <c r="R816" s="1798">
        <v>4</v>
      </c>
      <c r="S816" s="1799">
        <f>ROUND(K816,2)*R816</f>
        <v>95.92</v>
      </c>
    </row>
    <row r="817" spans="1:19" x14ac:dyDescent="0.25">
      <c r="A817" s="2009"/>
      <c r="B817" s="2009"/>
      <c r="C817" s="2009"/>
      <c r="D817" s="2009"/>
      <c r="E817" s="2009"/>
      <c r="F817" s="2009"/>
      <c r="G817" s="2009"/>
      <c r="H817" s="2009"/>
      <c r="I817" s="2009"/>
      <c r="J817" s="2009"/>
      <c r="K817" s="2009"/>
      <c r="L817" s="2009"/>
      <c r="M817" s="2009"/>
      <c r="N817" s="2009"/>
      <c r="O817" s="2009"/>
      <c r="P817" s="1797" t="s">
        <v>34</v>
      </c>
      <c r="Q817" s="1797" t="s">
        <v>35</v>
      </c>
      <c r="R817" s="1800">
        <v>4</v>
      </c>
      <c r="S817" s="1801">
        <f>ROUND(K816,2)*R817</f>
        <v>95.92</v>
      </c>
    </row>
    <row r="818" spans="1:19" x14ac:dyDescent="0.25">
      <c r="A818" s="2009"/>
      <c r="B818" s="2009"/>
      <c r="C818" s="2009"/>
      <c r="D818" s="2009"/>
      <c r="E818" s="2009"/>
      <c r="F818" s="2009"/>
      <c r="G818" s="2009"/>
      <c r="H818" s="2009"/>
      <c r="I818" s="2009"/>
      <c r="J818" s="2009"/>
      <c r="K818" s="2009"/>
      <c r="L818" s="2009"/>
      <c r="M818" s="2009"/>
      <c r="N818" s="2009"/>
      <c r="O818" s="2009"/>
      <c r="P818" s="1797" t="s">
        <v>36</v>
      </c>
      <c r="Q818" s="1797" t="s">
        <v>37</v>
      </c>
      <c r="R818" s="1802">
        <v>4</v>
      </c>
      <c r="S818" s="1803">
        <f>ROUND(K816,2)*R818</f>
        <v>95.92</v>
      </c>
    </row>
    <row r="819" spans="1:19" x14ac:dyDescent="0.25">
      <c r="A819" s="2009"/>
      <c r="B819" s="2009"/>
      <c r="C819" s="2009"/>
      <c r="D819" s="2009"/>
      <c r="E819" s="2009"/>
      <c r="F819" s="2009"/>
      <c r="G819" s="2009"/>
      <c r="H819" s="2009"/>
      <c r="I819" s="2009"/>
      <c r="J819" s="2009"/>
      <c r="K819" s="2009"/>
      <c r="L819" s="2009"/>
      <c r="M819" s="2009"/>
      <c r="N819" s="2009"/>
      <c r="O819" s="2009"/>
      <c r="P819" s="1797" t="s">
        <v>38</v>
      </c>
      <c r="Q819" s="1797" t="s">
        <v>39</v>
      </c>
      <c r="R819" s="1804">
        <v>4</v>
      </c>
      <c r="S819" s="1805">
        <f>ROUND(K816,2)*R819</f>
        <v>95.92</v>
      </c>
    </row>
    <row r="820" spans="1:19" x14ac:dyDescent="0.25">
      <c r="A820" s="2009"/>
      <c r="B820" s="2009"/>
      <c r="C820" s="2009"/>
      <c r="D820" s="2009"/>
      <c r="E820" s="2009"/>
      <c r="F820" s="2009"/>
      <c r="G820" s="2009"/>
      <c r="H820" s="2009"/>
      <c r="I820" s="2009"/>
      <c r="J820" s="2009"/>
      <c r="K820" s="2009"/>
      <c r="L820" s="2009"/>
      <c r="M820" s="2009"/>
      <c r="N820" s="2009"/>
      <c r="O820" s="2009"/>
      <c r="P820" s="1797" t="s">
        <v>40</v>
      </c>
      <c r="Q820" s="1797" t="s">
        <v>41</v>
      </c>
      <c r="R820" s="1806">
        <v>4</v>
      </c>
      <c r="S820" s="1807">
        <f>ROUND(K816,2)*R820</f>
        <v>95.92</v>
      </c>
    </row>
    <row r="821" spans="1:19" x14ac:dyDescent="0.25">
      <c r="A821" s="3136" t="s">
        <v>23</v>
      </c>
      <c r="B821" s="3136" t="s">
        <v>526</v>
      </c>
      <c r="C821" s="3136" t="s">
        <v>25</v>
      </c>
      <c r="D821" s="3136" t="s">
        <v>527</v>
      </c>
      <c r="E821" s="3136" t="s">
        <v>528</v>
      </c>
      <c r="F821" s="3137">
        <f>R821+R822+R823+R824+R825</f>
        <v>20</v>
      </c>
      <c r="G821" s="3136" t="s">
        <v>155</v>
      </c>
      <c r="H821" s="3138">
        <v>295.56</v>
      </c>
      <c r="I821" s="3139">
        <v>295.56</v>
      </c>
      <c r="J821" s="3140">
        <v>0.2034</v>
      </c>
      <c r="K821" s="3141">
        <f>ROUND(I821,2)+(ROUND(I821,2)*J821)</f>
        <v>355.67690399999998</v>
      </c>
      <c r="L821" s="3142">
        <f>ROUND(S821,2)+ROUND(S822,2)+ROUND(S823,2)+ROUND(S824,2)+ROUND(S825,2)</f>
        <v>7113.6</v>
      </c>
      <c r="M821" s="3136"/>
      <c r="N821" s="3136" t="s">
        <v>467</v>
      </c>
      <c r="O821" s="3136" t="s">
        <v>468</v>
      </c>
      <c r="P821" s="1808" t="s">
        <v>20</v>
      </c>
      <c r="Q821" s="1808" t="s">
        <v>29</v>
      </c>
      <c r="R821" s="1809">
        <v>4</v>
      </c>
      <c r="S821" s="1810">
        <f>ROUND(K821,2)*R821</f>
        <v>1422.72</v>
      </c>
    </row>
    <row r="822" spans="1:19" x14ac:dyDescent="0.25">
      <c r="A822" s="2009"/>
      <c r="B822" s="2009"/>
      <c r="C822" s="2009"/>
      <c r="D822" s="2009"/>
      <c r="E822" s="2009"/>
      <c r="F822" s="2009"/>
      <c r="G822" s="2009"/>
      <c r="H822" s="2009"/>
      <c r="I822" s="2009"/>
      <c r="J822" s="2009"/>
      <c r="K822" s="2009"/>
      <c r="L822" s="2009"/>
      <c r="M822" s="2009"/>
      <c r="N822" s="2009"/>
      <c r="O822" s="2009"/>
      <c r="P822" s="1808" t="s">
        <v>34</v>
      </c>
      <c r="Q822" s="1808" t="s">
        <v>35</v>
      </c>
      <c r="R822" s="1811">
        <v>4</v>
      </c>
      <c r="S822" s="1812">
        <f>ROUND(K821,2)*R822</f>
        <v>1422.72</v>
      </c>
    </row>
    <row r="823" spans="1:19" x14ac:dyDescent="0.25">
      <c r="A823" s="2009"/>
      <c r="B823" s="2009"/>
      <c r="C823" s="2009"/>
      <c r="D823" s="2009"/>
      <c r="E823" s="2009"/>
      <c r="F823" s="2009"/>
      <c r="G823" s="2009"/>
      <c r="H823" s="2009"/>
      <c r="I823" s="2009"/>
      <c r="J823" s="2009"/>
      <c r="K823" s="2009"/>
      <c r="L823" s="2009"/>
      <c r="M823" s="2009"/>
      <c r="N823" s="2009"/>
      <c r="O823" s="2009"/>
      <c r="P823" s="1808" t="s">
        <v>36</v>
      </c>
      <c r="Q823" s="1808" t="s">
        <v>37</v>
      </c>
      <c r="R823" s="1813">
        <v>4</v>
      </c>
      <c r="S823" s="1814">
        <f>ROUND(K821,2)*R823</f>
        <v>1422.72</v>
      </c>
    </row>
    <row r="824" spans="1:19" x14ac:dyDescent="0.25">
      <c r="A824" s="2009"/>
      <c r="B824" s="2009"/>
      <c r="C824" s="2009"/>
      <c r="D824" s="2009"/>
      <c r="E824" s="2009"/>
      <c r="F824" s="2009"/>
      <c r="G824" s="2009"/>
      <c r="H824" s="2009"/>
      <c r="I824" s="2009"/>
      <c r="J824" s="2009"/>
      <c r="K824" s="2009"/>
      <c r="L824" s="2009"/>
      <c r="M824" s="2009"/>
      <c r="N824" s="2009"/>
      <c r="O824" s="2009"/>
      <c r="P824" s="1808" t="s">
        <v>38</v>
      </c>
      <c r="Q824" s="1808" t="s">
        <v>39</v>
      </c>
      <c r="R824" s="1815">
        <v>4</v>
      </c>
      <c r="S824" s="1816">
        <f>ROUND(K821,2)*R824</f>
        <v>1422.72</v>
      </c>
    </row>
    <row r="825" spans="1:19" x14ac:dyDescent="0.25">
      <c r="A825" s="2009"/>
      <c r="B825" s="2009"/>
      <c r="C825" s="2009"/>
      <c r="D825" s="2009"/>
      <c r="E825" s="2009"/>
      <c r="F825" s="2009"/>
      <c r="G825" s="2009"/>
      <c r="H825" s="2009"/>
      <c r="I825" s="2009"/>
      <c r="J825" s="2009"/>
      <c r="K825" s="2009"/>
      <c r="L825" s="2009"/>
      <c r="M825" s="2009"/>
      <c r="N825" s="2009"/>
      <c r="O825" s="2009"/>
      <c r="P825" s="1808" t="s">
        <v>40</v>
      </c>
      <c r="Q825" s="1808" t="s">
        <v>41</v>
      </c>
      <c r="R825" s="1817">
        <v>4</v>
      </c>
      <c r="S825" s="1818">
        <f>ROUND(K821,2)*R825</f>
        <v>1422.72</v>
      </c>
    </row>
    <row r="826" spans="1:19" x14ac:dyDescent="0.25">
      <c r="A826" s="1819" t="s">
        <v>19</v>
      </c>
      <c r="B826" s="1819" t="s">
        <v>529</v>
      </c>
      <c r="C826" s="1819" t="s">
        <v>21</v>
      </c>
      <c r="D826" s="1819" t="s">
        <v>21</v>
      </c>
      <c r="E826" s="1819" t="s">
        <v>530</v>
      </c>
      <c r="F826" s="1819" t="s">
        <v>21</v>
      </c>
      <c r="G826" s="1819" t="s">
        <v>21</v>
      </c>
      <c r="H826" s="1819" t="s">
        <v>21</v>
      </c>
      <c r="I826" s="1819" t="s">
        <v>21</v>
      </c>
      <c r="J826" s="1819" t="s">
        <v>21</v>
      </c>
      <c r="K826" s="1819" t="s">
        <v>21</v>
      </c>
      <c r="L826" s="1820">
        <f>ROUND(L827,2)+ROUND(L832,2)+ROUND(L837,2)+ROUND(L842,2)+ROUND(L847,2)+ROUND(L852,2)</f>
        <v>57735.399999999994</v>
      </c>
      <c r="M826" s="1819" t="s">
        <v>21</v>
      </c>
      <c r="N826" s="1819" t="s">
        <v>21</v>
      </c>
      <c r="O826" s="1819" t="s">
        <v>21</v>
      </c>
      <c r="P826" s="1819" t="s">
        <v>21</v>
      </c>
      <c r="Q826" s="1819" t="s">
        <v>21</v>
      </c>
      <c r="R826" s="1819" t="s">
        <v>21</v>
      </c>
      <c r="S826" s="1819" t="s">
        <v>21</v>
      </c>
    </row>
    <row r="827" spans="1:19" x14ac:dyDescent="0.25">
      <c r="A827" s="3143" t="s">
        <v>23</v>
      </c>
      <c r="B827" s="3143" t="s">
        <v>531</v>
      </c>
      <c r="C827" s="3143" t="s">
        <v>25</v>
      </c>
      <c r="D827" s="3143" t="s">
        <v>532</v>
      </c>
      <c r="E827" s="3143" t="s">
        <v>533</v>
      </c>
      <c r="F827" s="3144">
        <f>R827+R828+R829+R830+R831</f>
        <v>20</v>
      </c>
      <c r="G827" s="3143" t="s">
        <v>155</v>
      </c>
      <c r="H827" s="3145">
        <v>543.4</v>
      </c>
      <c r="I827" s="3146">
        <v>543.4</v>
      </c>
      <c r="J827" s="3147">
        <v>0.2034</v>
      </c>
      <c r="K827" s="3148">
        <f>ROUND(I827,2)+(ROUND(I827,2)*J827)</f>
        <v>653.92755999999997</v>
      </c>
      <c r="L827" s="3149">
        <f>ROUND(S827,2)+ROUND(S828,2)+ROUND(S829,2)+ROUND(S830,2)+ROUND(S831,2)</f>
        <v>13078.599999999999</v>
      </c>
      <c r="M827" s="3143"/>
      <c r="N827" s="3143" t="s">
        <v>529</v>
      </c>
      <c r="O827" s="3143" t="s">
        <v>530</v>
      </c>
      <c r="P827" s="1821" t="s">
        <v>20</v>
      </c>
      <c r="Q827" s="1821" t="s">
        <v>29</v>
      </c>
      <c r="R827" s="1822">
        <v>4</v>
      </c>
      <c r="S827" s="1823">
        <f>ROUND(K827,2)*R827</f>
        <v>2615.7199999999998</v>
      </c>
    </row>
    <row r="828" spans="1:19" x14ac:dyDescent="0.25">
      <c r="A828" s="2009"/>
      <c r="B828" s="2009"/>
      <c r="C828" s="2009"/>
      <c r="D828" s="2009"/>
      <c r="E828" s="2009"/>
      <c r="F828" s="2009"/>
      <c r="G828" s="2009"/>
      <c r="H828" s="2009"/>
      <c r="I828" s="2009"/>
      <c r="J828" s="2009"/>
      <c r="K828" s="2009"/>
      <c r="L828" s="2009"/>
      <c r="M828" s="2009"/>
      <c r="N828" s="2009"/>
      <c r="O828" s="2009"/>
      <c r="P828" s="1821" t="s">
        <v>34</v>
      </c>
      <c r="Q828" s="1821" t="s">
        <v>35</v>
      </c>
      <c r="R828" s="1824">
        <v>4</v>
      </c>
      <c r="S828" s="1825">
        <f>ROUND(K827,2)*R828</f>
        <v>2615.7199999999998</v>
      </c>
    </row>
    <row r="829" spans="1:19" x14ac:dyDescent="0.25">
      <c r="A829" s="2009"/>
      <c r="B829" s="2009"/>
      <c r="C829" s="2009"/>
      <c r="D829" s="2009"/>
      <c r="E829" s="2009"/>
      <c r="F829" s="2009"/>
      <c r="G829" s="2009"/>
      <c r="H829" s="2009"/>
      <c r="I829" s="2009"/>
      <c r="J829" s="2009"/>
      <c r="K829" s="2009"/>
      <c r="L829" s="2009"/>
      <c r="M829" s="2009"/>
      <c r="N829" s="2009"/>
      <c r="O829" s="2009"/>
      <c r="P829" s="1821" t="s">
        <v>36</v>
      </c>
      <c r="Q829" s="1821" t="s">
        <v>37</v>
      </c>
      <c r="R829" s="1826">
        <v>4</v>
      </c>
      <c r="S829" s="1827">
        <f>ROUND(K827,2)*R829</f>
        <v>2615.7199999999998</v>
      </c>
    </row>
    <row r="830" spans="1:19" x14ac:dyDescent="0.25">
      <c r="A830" s="2009"/>
      <c r="B830" s="2009"/>
      <c r="C830" s="2009"/>
      <c r="D830" s="2009"/>
      <c r="E830" s="2009"/>
      <c r="F830" s="2009"/>
      <c r="G830" s="2009"/>
      <c r="H830" s="2009"/>
      <c r="I830" s="2009"/>
      <c r="J830" s="2009"/>
      <c r="K830" s="2009"/>
      <c r="L830" s="2009"/>
      <c r="M830" s="2009"/>
      <c r="N830" s="2009"/>
      <c r="O830" s="2009"/>
      <c r="P830" s="1821" t="s">
        <v>38</v>
      </c>
      <c r="Q830" s="1821" t="s">
        <v>39</v>
      </c>
      <c r="R830" s="1828">
        <v>4</v>
      </c>
      <c r="S830" s="1829">
        <f>ROUND(K827,2)*R830</f>
        <v>2615.7199999999998</v>
      </c>
    </row>
    <row r="831" spans="1:19" x14ac:dyDescent="0.25">
      <c r="A831" s="2009"/>
      <c r="B831" s="2009"/>
      <c r="C831" s="2009"/>
      <c r="D831" s="2009"/>
      <c r="E831" s="2009"/>
      <c r="F831" s="2009"/>
      <c r="G831" s="2009"/>
      <c r="H831" s="2009"/>
      <c r="I831" s="2009"/>
      <c r="J831" s="2009"/>
      <c r="K831" s="2009"/>
      <c r="L831" s="2009"/>
      <c r="M831" s="2009"/>
      <c r="N831" s="2009"/>
      <c r="O831" s="2009"/>
      <c r="P831" s="1821" t="s">
        <v>40</v>
      </c>
      <c r="Q831" s="1821" t="s">
        <v>41</v>
      </c>
      <c r="R831" s="1830">
        <v>4</v>
      </c>
      <c r="S831" s="1831">
        <f>ROUND(K827,2)*R831</f>
        <v>2615.7199999999998</v>
      </c>
    </row>
    <row r="832" spans="1:19" x14ac:dyDescent="0.25">
      <c r="A832" s="3150" t="s">
        <v>23</v>
      </c>
      <c r="B832" s="3150" t="s">
        <v>534</v>
      </c>
      <c r="C832" s="3150" t="s">
        <v>25</v>
      </c>
      <c r="D832" s="3150" t="s">
        <v>535</v>
      </c>
      <c r="E832" s="3150" t="s">
        <v>536</v>
      </c>
      <c r="F832" s="3151">
        <f>R832+R833+R834+R835+R836</f>
        <v>20</v>
      </c>
      <c r="G832" s="3150" t="s">
        <v>155</v>
      </c>
      <c r="H832" s="3152">
        <v>316.72000000000003</v>
      </c>
      <c r="I832" s="3153">
        <v>316.72000000000003</v>
      </c>
      <c r="J832" s="3154">
        <v>0.2034</v>
      </c>
      <c r="K832" s="3155">
        <f>ROUND(I832,2)+(ROUND(I832,2)*J832)</f>
        <v>381.14084800000001</v>
      </c>
      <c r="L832" s="3156">
        <f>ROUND(S832,2)+ROUND(S833,2)+ROUND(S834,2)+ROUND(S835,2)+ROUND(S836,2)</f>
        <v>7622.7999999999993</v>
      </c>
      <c r="M832" s="3150" t="s">
        <v>38</v>
      </c>
      <c r="N832" s="3150" t="s">
        <v>529</v>
      </c>
      <c r="O832" s="3150" t="s">
        <v>530</v>
      </c>
      <c r="P832" s="1832" t="s">
        <v>20</v>
      </c>
      <c r="Q832" s="1832" t="s">
        <v>29</v>
      </c>
      <c r="R832" s="1833">
        <v>4</v>
      </c>
      <c r="S832" s="1834">
        <f>ROUND(K832,2)*R832</f>
        <v>1524.56</v>
      </c>
    </row>
    <row r="833" spans="1:19" x14ac:dyDescent="0.25">
      <c r="A833" s="2009"/>
      <c r="B833" s="2009"/>
      <c r="C833" s="2009"/>
      <c r="D833" s="2009"/>
      <c r="E833" s="2009"/>
      <c r="F833" s="2009"/>
      <c r="G833" s="2009"/>
      <c r="H833" s="2009"/>
      <c r="I833" s="2009"/>
      <c r="J833" s="2009"/>
      <c r="K833" s="2009"/>
      <c r="L833" s="2009"/>
      <c r="M833" s="2009"/>
      <c r="N833" s="2009"/>
      <c r="O833" s="2009"/>
      <c r="P833" s="1832" t="s">
        <v>34</v>
      </c>
      <c r="Q833" s="1832" t="s">
        <v>35</v>
      </c>
      <c r="R833" s="1835">
        <v>4</v>
      </c>
      <c r="S833" s="1836">
        <f>ROUND(K832,2)*R833</f>
        <v>1524.56</v>
      </c>
    </row>
    <row r="834" spans="1:19" x14ac:dyDescent="0.25">
      <c r="A834" s="2009"/>
      <c r="B834" s="2009"/>
      <c r="C834" s="2009"/>
      <c r="D834" s="2009"/>
      <c r="E834" s="2009"/>
      <c r="F834" s="2009"/>
      <c r="G834" s="2009"/>
      <c r="H834" s="2009"/>
      <c r="I834" s="2009"/>
      <c r="J834" s="2009"/>
      <c r="K834" s="2009"/>
      <c r="L834" s="2009"/>
      <c r="M834" s="2009"/>
      <c r="N834" s="2009"/>
      <c r="O834" s="2009"/>
      <c r="P834" s="1832" t="s">
        <v>36</v>
      </c>
      <c r="Q834" s="1832" t="s">
        <v>37</v>
      </c>
      <c r="R834" s="1837">
        <v>4</v>
      </c>
      <c r="S834" s="1838">
        <f>ROUND(K832,2)*R834</f>
        <v>1524.56</v>
      </c>
    </row>
    <row r="835" spans="1:19" x14ac:dyDescent="0.25">
      <c r="A835" s="2009"/>
      <c r="B835" s="2009"/>
      <c r="C835" s="2009"/>
      <c r="D835" s="2009"/>
      <c r="E835" s="2009"/>
      <c r="F835" s="2009"/>
      <c r="G835" s="2009"/>
      <c r="H835" s="2009"/>
      <c r="I835" s="2009"/>
      <c r="J835" s="2009"/>
      <c r="K835" s="2009"/>
      <c r="L835" s="2009"/>
      <c r="M835" s="2009"/>
      <c r="N835" s="2009"/>
      <c r="O835" s="2009"/>
      <c r="P835" s="1832" t="s">
        <v>38</v>
      </c>
      <c r="Q835" s="1832" t="s">
        <v>39</v>
      </c>
      <c r="R835" s="1839">
        <v>4</v>
      </c>
      <c r="S835" s="1840">
        <f>ROUND(K832,2)*R835</f>
        <v>1524.56</v>
      </c>
    </row>
    <row r="836" spans="1:19" x14ac:dyDescent="0.25">
      <c r="A836" s="2009"/>
      <c r="B836" s="2009"/>
      <c r="C836" s="2009"/>
      <c r="D836" s="2009"/>
      <c r="E836" s="2009"/>
      <c r="F836" s="2009"/>
      <c r="G836" s="2009"/>
      <c r="H836" s="2009"/>
      <c r="I836" s="2009"/>
      <c r="J836" s="2009"/>
      <c r="K836" s="2009"/>
      <c r="L836" s="2009"/>
      <c r="M836" s="2009"/>
      <c r="N836" s="2009"/>
      <c r="O836" s="2009"/>
      <c r="P836" s="1832" t="s">
        <v>40</v>
      </c>
      <c r="Q836" s="1832" t="s">
        <v>41</v>
      </c>
      <c r="R836" s="1841">
        <v>4</v>
      </c>
      <c r="S836" s="1842">
        <f>ROUND(K832,2)*R836</f>
        <v>1524.56</v>
      </c>
    </row>
    <row r="837" spans="1:19" x14ac:dyDescent="0.25">
      <c r="A837" s="3157" t="s">
        <v>23</v>
      </c>
      <c r="B837" s="3157" t="s">
        <v>537</v>
      </c>
      <c r="C837" s="3157" t="s">
        <v>25</v>
      </c>
      <c r="D837" s="3157" t="s">
        <v>538</v>
      </c>
      <c r="E837" s="3157" t="s">
        <v>539</v>
      </c>
      <c r="F837" s="3158">
        <f>R837+R838+R839+R840+R841</f>
        <v>14.399999999999999</v>
      </c>
      <c r="G837" s="3157" t="s">
        <v>155</v>
      </c>
      <c r="H837" s="3159">
        <v>556.96</v>
      </c>
      <c r="I837" s="3160">
        <v>556.96</v>
      </c>
      <c r="J837" s="3161">
        <v>0.2034</v>
      </c>
      <c r="K837" s="3162">
        <f>ROUND(I837,2)+(ROUND(I837,2)*J837)</f>
        <v>670.24566400000003</v>
      </c>
      <c r="L837" s="3163">
        <f>ROUND(S837,2)+ROUND(S838,2)+ROUND(S839,2)+ROUND(S840,2)+ROUND(S841,2)</f>
        <v>9651.6</v>
      </c>
      <c r="M837" s="3157"/>
      <c r="N837" s="3157" t="s">
        <v>529</v>
      </c>
      <c r="O837" s="3157" t="s">
        <v>530</v>
      </c>
      <c r="P837" s="1843" t="s">
        <v>20</v>
      </c>
      <c r="Q837" s="1843" t="s">
        <v>29</v>
      </c>
      <c r="R837" s="1844">
        <v>2.88</v>
      </c>
      <c r="S837" s="1845">
        <f>ROUND(K837,2)*R837</f>
        <v>1930.32</v>
      </c>
    </row>
    <row r="838" spans="1:19" x14ac:dyDescent="0.25">
      <c r="A838" s="2009"/>
      <c r="B838" s="2009"/>
      <c r="C838" s="2009"/>
      <c r="D838" s="2009"/>
      <c r="E838" s="2009"/>
      <c r="F838" s="2009"/>
      <c r="G838" s="2009"/>
      <c r="H838" s="2009"/>
      <c r="I838" s="2009"/>
      <c r="J838" s="2009"/>
      <c r="K838" s="2009"/>
      <c r="L838" s="2009"/>
      <c r="M838" s="2009"/>
      <c r="N838" s="2009"/>
      <c r="O838" s="2009"/>
      <c r="P838" s="1843" t="s">
        <v>34</v>
      </c>
      <c r="Q838" s="1843" t="s">
        <v>35</v>
      </c>
      <c r="R838" s="1846">
        <v>2.88</v>
      </c>
      <c r="S838" s="1847">
        <f>ROUND(K837,2)*R838</f>
        <v>1930.32</v>
      </c>
    </row>
    <row r="839" spans="1:19" x14ac:dyDescent="0.25">
      <c r="A839" s="2009"/>
      <c r="B839" s="2009"/>
      <c r="C839" s="2009"/>
      <c r="D839" s="2009"/>
      <c r="E839" s="2009"/>
      <c r="F839" s="2009"/>
      <c r="G839" s="2009"/>
      <c r="H839" s="2009"/>
      <c r="I839" s="2009"/>
      <c r="J839" s="2009"/>
      <c r="K839" s="2009"/>
      <c r="L839" s="2009"/>
      <c r="M839" s="2009"/>
      <c r="N839" s="2009"/>
      <c r="O839" s="2009"/>
      <c r="P839" s="1843" t="s">
        <v>36</v>
      </c>
      <c r="Q839" s="1843" t="s">
        <v>37</v>
      </c>
      <c r="R839" s="1848">
        <v>2.88</v>
      </c>
      <c r="S839" s="1849">
        <f>ROUND(K837,2)*R839</f>
        <v>1930.32</v>
      </c>
    </row>
    <row r="840" spans="1:19" x14ac:dyDescent="0.25">
      <c r="A840" s="2009"/>
      <c r="B840" s="2009"/>
      <c r="C840" s="2009"/>
      <c r="D840" s="2009"/>
      <c r="E840" s="2009"/>
      <c r="F840" s="2009"/>
      <c r="G840" s="2009"/>
      <c r="H840" s="2009"/>
      <c r="I840" s="2009"/>
      <c r="J840" s="2009"/>
      <c r="K840" s="2009"/>
      <c r="L840" s="2009"/>
      <c r="M840" s="2009"/>
      <c r="N840" s="2009"/>
      <c r="O840" s="2009"/>
      <c r="P840" s="1843" t="s">
        <v>38</v>
      </c>
      <c r="Q840" s="1843" t="s">
        <v>39</v>
      </c>
      <c r="R840" s="1850">
        <v>2.88</v>
      </c>
      <c r="S840" s="1851">
        <f>ROUND(K837,2)*R840</f>
        <v>1930.32</v>
      </c>
    </row>
    <row r="841" spans="1:19" x14ac:dyDescent="0.25">
      <c r="A841" s="2009"/>
      <c r="B841" s="2009"/>
      <c r="C841" s="2009"/>
      <c r="D841" s="2009"/>
      <c r="E841" s="2009"/>
      <c r="F841" s="2009"/>
      <c r="G841" s="2009"/>
      <c r="H841" s="2009"/>
      <c r="I841" s="2009"/>
      <c r="J841" s="2009"/>
      <c r="K841" s="2009"/>
      <c r="L841" s="2009"/>
      <c r="M841" s="2009"/>
      <c r="N841" s="2009"/>
      <c r="O841" s="2009"/>
      <c r="P841" s="1843" t="s">
        <v>40</v>
      </c>
      <c r="Q841" s="1843" t="s">
        <v>41</v>
      </c>
      <c r="R841" s="1852">
        <v>2.88</v>
      </c>
      <c r="S841" s="1853">
        <f>ROUND(K837,2)*R841</f>
        <v>1930.32</v>
      </c>
    </row>
    <row r="842" spans="1:19" x14ac:dyDescent="0.25">
      <c r="A842" s="3164" t="s">
        <v>23</v>
      </c>
      <c r="B842" s="3164" t="s">
        <v>540</v>
      </c>
      <c r="C842" s="3164" t="s">
        <v>25</v>
      </c>
      <c r="D842" s="3164" t="s">
        <v>541</v>
      </c>
      <c r="E842" s="3164" t="s">
        <v>542</v>
      </c>
      <c r="F842" s="3165">
        <f>R842+R843+R844+R845+R846</f>
        <v>20</v>
      </c>
      <c r="G842" s="3164" t="s">
        <v>155</v>
      </c>
      <c r="H842" s="3166">
        <v>761.68</v>
      </c>
      <c r="I842" s="3167">
        <v>761.68</v>
      </c>
      <c r="J842" s="3168">
        <v>0.2034</v>
      </c>
      <c r="K842" s="3169">
        <f>ROUND(I842,2)+(ROUND(I842,2)*J842)</f>
        <v>916.60571199999993</v>
      </c>
      <c r="L842" s="3170">
        <f>ROUND(S842,2)+ROUND(S843,2)+ROUND(S844,2)+ROUND(S845,2)+ROUND(S846,2)</f>
        <v>18332.2</v>
      </c>
      <c r="M842" s="3164"/>
      <c r="N842" s="3164" t="s">
        <v>529</v>
      </c>
      <c r="O842" s="3164" t="s">
        <v>530</v>
      </c>
      <c r="P842" s="1854" t="s">
        <v>20</v>
      </c>
      <c r="Q842" s="1854" t="s">
        <v>29</v>
      </c>
      <c r="R842" s="1855">
        <v>4</v>
      </c>
      <c r="S842" s="1856">
        <f>ROUND(K842,2)*R842</f>
        <v>3666.44</v>
      </c>
    </row>
    <row r="843" spans="1:19" x14ac:dyDescent="0.25">
      <c r="A843" s="2009"/>
      <c r="B843" s="2009"/>
      <c r="C843" s="2009"/>
      <c r="D843" s="2009"/>
      <c r="E843" s="2009"/>
      <c r="F843" s="2009"/>
      <c r="G843" s="2009"/>
      <c r="H843" s="2009"/>
      <c r="I843" s="2009"/>
      <c r="J843" s="2009"/>
      <c r="K843" s="2009"/>
      <c r="L843" s="2009"/>
      <c r="M843" s="2009"/>
      <c r="N843" s="2009"/>
      <c r="O843" s="2009"/>
      <c r="P843" s="1854" t="s">
        <v>34</v>
      </c>
      <c r="Q843" s="1854" t="s">
        <v>35</v>
      </c>
      <c r="R843" s="1857">
        <v>4</v>
      </c>
      <c r="S843" s="1858">
        <f>ROUND(K842,2)*R843</f>
        <v>3666.44</v>
      </c>
    </row>
    <row r="844" spans="1:19" x14ac:dyDescent="0.25">
      <c r="A844" s="2009"/>
      <c r="B844" s="2009"/>
      <c r="C844" s="2009"/>
      <c r="D844" s="2009"/>
      <c r="E844" s="2009"/>
      <c r="F844" s="2009"/>
      <c r="G844" s="2009"/>
      <c r="H844" s="2009"/>
      <c r="I844" s="2009"/>
      <c r="J844" s="2009"/>
      <c r="K844" s="2009"/>
      <c r="L844" s="2009"/>
      <c r="M844" s="2009"/>
      <c r="N844" s="2009"/>
      <c r="O844" s="2009"/>
      <c r="P844" s="1854" t="s">
        <v>36</v>
      </c>
      <c r="Q844" s="1854" t="s">
        <v>37</v>
      </c>
      <c r="R844" s="1859">
        <v>4</v>
      </c>
      <c r="S844" s="1860">
        <f>ROUND(K842,2)*R844</f>
        <v>3666.44</v>
      </c>
    </row>
    <row r="845" spans="1:19" x14ac:dyDescent="0.25">
      <c r="A845" s="2009"/>
      <c r="B845" s="2009"/>
      <c r="C845" s="2009"/>
      <c r="D845" s="2009"/>
      <c r="E845" s="2009"/>
      <c r="F845" s="2009"/>
      <c r="G845" s="2009"/>
      <c r="H845" s="2009"/>
      <c r="I845" s="2009"/>
      <c r="J845" s="2009"/>
      <c r="K845" s="2009"/>
      <c r="L845" s="2009"/>
      <c r="M845" s="2009"/>
      <c r="N845" s="2009"/>
      <c r="O845" s="2009"/>
      <c r="P845" s="1854" t="s">
        <v>38</v>
      </c>
      <c r="Q845" s="1854" t="s">
        <v>39</v>
      </c>
      <c r="R845" s="1861">
        <v>4</v>
      </c>
      <c r="S845" s="1862">
        <f>ROUND(K842,2)*R845</f>
        <v>3666.44</v>
      </c>
    </row>
    <row r="846" spans="1:19" x14ac:dyDescent="0.25">
      <c r="A846" s="2009"/>
      <c r="B846" s="2009"/>
      <c r="C846" s="2009"/>
      <c r="D846" s="2009"/>
      <c r="E846" s="2009"/>
      <c r="F846" s="2009"/>
      <c r="G846" s="2009"/>
      <c r="H846" s="2009"/>
      <c r="I846" s="2009"/>
      <c r="J846" s="2009"/>
      <c r="K846" s="2009"/>
      <c r="L846" s="2009"/>
      <c r="M846" s="2009"/>
      <c r="N846" s="2009"/>
      <c r="O846" s="2009"/>
      <c r="P846" s="1854" t="s">
        <v>40</v>
      </c>
      <c r="Q846" s="1854" t="s">
        <v>41</v>
      </c>
      <c r="R846" s="1863">
        <v>4</v>
      </c>
      <c r="S846" s="1864">
        <f>ROUND(K842,2)*R846</f>
        <v>3666.44</v>
      </c>
    </row>
    <row r="847" spans="1:19" x14ac:dyDescent="0.25">
      <c r="A847" s="3171" t="s">
        <v>23</v>
      </c>
      <c r="B847" s="3171" t="s">
        <v>543</v>
      </c>
      <c r="C847" s="3171" t="s">
        <v>25</v>
      </c>
      <c r="D847" s="3171" t="s">
        <v>544</v>
      </c>
      <c r="E847" s="3171" t="s">
        <v>545</v>
      </c>
      <c r="F847" s="3172">
        <f>R847+R848+R849+R850+R851</f>
        <v>20</v>
      </c>
      <c r="G847" s="3171" t="s">
        <v>155</v>
      </c>
      <c r="H847" s="3173">
        <v>106.37</v>
      </c>
      <c r="I847" s="3174">
        <v>106.37</v>
      </c>
      <c r="J847" s="3175">
        <v>0.2034</v>
      </c>
      <c r="K847" s="3176">
        <f>ROUND(I847,2)+(ROUND(I847,2)*J847)</f>
        <v>128.00565800000001</v>
      </c>
      <c r="L847" s="3177">
        <f>ROUND(S847,2)+ROUND(S848,2)+ROUND(S849,2)+ROUND(S850,2)+ROUND(S851,2)</f>
        <v>2560.1999999999998</v>
      </c>
      <c r="M847" s="3171"/>
      <c r="N847" s="3171" t="s">
        <v>529</v>
      </c>
      <c r="O847" s="3171" t="s">
        <v>530</v>
      </c>
      <c r="P847" s="1865" t="s">
        <v>20</v>
      </c>
      <c r="Q847" s="1865" t="s">
        <v>29</v>
      </c>
      <c r="R847" s="1866">
        <v>4</v>
      </c>
      <c r="S847" s="1867">
        <f>ROUND(K847,2)*R847</f>
        <v>512.04</v>
      </c>
    </row>
    <row r="848" spans="1:19" x14ac:dyDescent="0.25">
      <c r="A848" s="2009"/>
      <c r="B848" s="2009"/>
      <c r="C848" s="2009"/>
      <c r="D848" s="2009"/>
      <c r="E848" s="2009"/>
      <c r="F848" s="2009"/>
      <c r="G848" s="2009"/>
      <c r="H848" s="2009"/>
      <c r="I848" s="2009"/>
      <c r="J848" s="2009"/>
      <c r="K848" s="2009"/>
      <c r="L848" s="2009"/>
      <c r="M848" s="2009"/>
      <c r="N848" s="2009"/>
      <c r="O848" s="2009"/>
      <c r="P848" s="1865" t="s">
        <v>34</v>
      </c>
      <c r="Q848" s="1865" t="s">
        <v>35</v>
      </c>
      <c r="R848" s="1868">
        <v>4</v>
      </c>
      <c r="S848" s="1869">
        <f>ROUND(K847,2)*R848</f>
        <v>512.04</v>
      </c>
    </row>
    <row r="849" spans="1:19" x14ac:dyDescent="0.25">
      <c r="A849" s="2009"/>
      <c r="B849" s="2009"/>
      <c r="C849" s="2009"/>
      <c r="D849" s="2009"/>
      <c r="E849" s="2009"/>
      <c r="F849" s="2009"/>
      <c r="G849" s="2009"/>
      <c r="H849" s="2009"/>
      <c r="I849" s="2009"/>
      <c r="J849" s="2009"/>
      <c r="K849" s="2009"/>
      <c r="L849" s="2009"/>
      <c r="M849" s="2009"/>
      <c r="N849" s="2009"/>
      <c r="O849" s="2009"/>
      <c r="P849" s="1865" t="s">
        <v>36</v>
      </c>
      <c r="Q849" s="1865" t="s">
        <v>37</v>
      </c>
      <c r="R849" s="1870">
        <v>4</v>
      </c>
      <c r="S849" s="1871">
        <f>ROUND(K847,2)*R849</f>
        <v>512.04</v>
      </c>
    </row>
    <row r="850" spans="1:19" x14ac:dyDescent="0.25">
      <c r="A850" s="2009"/>
      <c r="B850" s="2009"/>
      <c r="C850" s="2009"/>
      <c r="D850" s="2009"/>
      <c r="E850" s="2009"/>
      <c r="F850" s="2009"/>
      <c r="G850" s="2009"/>
      <c r="H850" s="2009"/>
      <c r="I850" s="2009"/>
      <c r="J850" s="2009"/>
      <c r="K850" s="2009"/>
      <c r="L850" s="2009"/>
      <c r="M850" s="2009"/>
      <c r="N850" s="2009"/>
      <c r="O850" s="2009"/>
      <c r="P850" s="1865" t="s">
        <v>38</v>
      </c>
      <c r="Q850" s="1865" t="s">
        <v>39</v>
      </c>
      <c r="R850" s="1872">
        <v>4</v>
      </c>
      <c r="S850" s="1873">
        <f>ROUND(K847,2)*R850</f>
        <v>512.04</v>
      </c>
    </row>
    <row r="851" spans="1:19" x14ac:dyDescent="0.25">
      <c r="A851" s="2009"/>
      <c r="B851" s="2009"/>
      <c r="C851" s="2009"/>
      <c r="D851" s="2009"/>
      <c r="E851" s="2009"/>
      <c r="F851" s="2009"/>
      <c r="G851" s="2009"/>
      <c r="H851" s="2009"/>
      <c r="I851" s="2009"/>
      <c r="J851" s="2009"/>
      <c r="K851" s="2009"/>
      <c r="L851" s="2009"/>
      <c r="M851" s="2009"/>
      <c r="N851" s="2009"/>
      <c r="O851" s="2009"/>
      <c r="P851" s="1865" t="s">
        <v>40</v>
      </c>
      <c r="Q851" s="1865" t="s">
        <v>41</v>
      </c>
      <c r="R851" s="1874">
        <v>4</v>
      </c>
      <c r="S851" s="1875">
        <f>ROUND(K847,2)*R851</f>
        <v>512.04</v>
      </c>
    </row>
    <row r="852" spans="1:19" x14ac:dyDescent="0.25">
      <c r="A852" s="3178" t="s">
        <v>23</v>
      </c>
      <c r="B852" s="3178" t="s">
        <v>546</v>
      </c>
      <c r="C852" s="3178" t="s">
        <v>25</v>
      </c>
      <c r="D852" s="3178" t="s">
        <v>547</v>
      </c>
      <c r="E852" s="3178" t="s">
        <v>548</v>
      </c>
      <c r="F852" s="3179">
        <f>R852+R853+R854+R855+R856</f>
        <v>20</v>
      </c>
      <c r="G852" s="3178" t="s">
        <v>155</v>
      </c>
      <c r="H852" s="3180">
        <v>269.64999999999998</v>
      </c>
      <c r="I852" s="3181">
        <v>269.64999999999998</v>
      </c>
      <c r="J852" s="3182">
        <v>0.2034</v>
      </c>
      <c r="K852" s="3183">
        <f>ROUND(I852,2)+(ROUND(I852,2)*J852)</f>
        <v>324.49680999999998</v>
      </c>
      <c r="L852" s="3184">
        <f>ROUND(S852,2)+ROUND(S853,2)+ROUND(S854,2)+ROUND(S855,2)+ROUND(S856,2)</f>
        <v>6490</v>
      </c>
      <c r="M852" s="3178"/>
      <c r="N852" s="3178" t="s">
        <v>529</v>
      </c>
      <c r="O852" s="3178" t="s">
        <v>530</v>
      </c>
      <c r="P852" s="1876" t="s">
        <v>20</v>
      </c>
      <c r="Q852" s="1876" t="s">
        <v>29</v>
      </c>
      <c r="R852" s="1877">
        <v>4</v>
      </c>
      <c r="S852" s="1878">
        <f>ROUND(K852,2)*R852</f>
        <v>1298</v>
      </c>
    </row>
    <row r="853" spans="1:19" x14ac:dyDescent="0.25">
      <c r="A853" s="2009"/>
      <c r="B853" s="2009"/>
      <c r="C853" s="2009"/>
      <c r="D853" s="2009"/>
      <c r="E853" s="2009"/>
      <c r="F853" s="2009"/>
      <c r="G853" s="2009"/>
      <c r="H853" s="2009"/>
      <c r="I853" s="2009"/>
      <c r="J853" s="2009"/>
      <c r="K853" s="2009"/>
      <c r="L853" s="2009"/>
      <c r="M853" s="2009"/>
      <c r="N853" s="2009"/>
      <c r="O853" s="2009"/>
      <c r="P853" s="1876" t="s">
        <v>34</v>
      </c>
      <c r="Q853" s="1876" t="s">
        <v>35</v>
      </c>
      <c r="R853" s="1879">
        <v>4</v>
      </c>
      <c r="S853" s="1880">
        <f>ROUND(K852,2)*R853</f>
        <v>1298</v>
      </c>
    </row>
    <row r="854" spans="1:19" x14ac:dyDescent="0.25">
      <c r="A854" s="2009"/>
      <c r="B854" s="2009"/>
      <c r="C854" s="2009"/>
      <c r="D854" s="2009"/>
      <c r="E854" s="2009"/>
      <c r="F854" s="2009"/>
      <c r="G854" s="2009"/>
      <c r="H854" s="2009"/>
      <c r="I854" s="2009"/>
      <c r="J854" s="2009"/>
      <c r="K854" s="2009"/>
      <c r="L854" s="2009"/>
      <c r="M854" s="2009"/>
      <c r="N854" s="2009"/>
      <c r="O854" s="2009"/>
      <c r="P854" s="1876" t="s">
        <v>36</v>
      </c>
      <c r="Q854" s="1876" t="s">
        <v>37</v>
      </c>
      <c r="R854" s="1881">
        <v>4</v>
      </c>
      <c r="S854" s="1882">
        <f>ROUND(K852,2)*R854</f>
        <v>1298</v>
      </c>
    </row>
    <row r="855" spans="1:19" x14ac:dyDescent="0.25">
      <c r="A855" s="2009"/>
      <c r="B855" s="2009"/>
      <c r="C855" s="2009"/>
      <c r="D855" s="2009"/>
      <c r="E855" s="2009"/>
      <c r="F855" s="2009"/>
      <c r="G855" s="2009"/>
      <c r="H855" s="2009"/>
      <c r="I855" s="2009"/>
      <c r="J855" s="2009"/>
      <c r="K855" s="2009"/>
      <c r="L855" s="2009"/>
      <c r="M855" s="2009"/>
      <c r="N855" s="2009"/>
      <c r="O855" s="2009"/>
      <c r="P855" s="1876" t="s">
        <v>38</v>
      </c>
      <c r="Q855" s="1876" t="s">
        <v>39</v>
      </c>
      <c r="R855" s="1883">
        <v>4</v>
      </c>
      <c r="S855" s="1884">
        <f>ROUND(K852,2)*R855</f>
        <v>1298</v>
      </c>
    </row>
    <row r="856" spans="1:19" x14ac:dyDescent="0.25">
      <c r="A856" s="2009"/>
      <c r="B856" s="2009"/>
      <c r="C856" s="2009"/>
      <c r="D856" s="2009"/>
      <c r="E856" s="2009"/>
      <c r="F856" s="2009"/>
      <c r="G856" s="2009"/>
      <c r="H856" s="2009"/>
      <c r="I856" s="2009"/>
      <c r="J856" s="2009"/>
      <c r="K856" s="2009"/>
      <c r="L856" s="2009"/>
      <c r="M856" s="2009"/>
      <c r="N856" s="2009"/>
      <c r="O856" s="2009"/>
      <c r="P856" s="1876" t="s">
        <v>40</v>
      </c>
      <c r="Q856" s="1876" t="s">
        <v>41</v>
      </c>
      <c r="R856" s="1885">
        <v>4</v>
      </c>
      <c r="S856" s="1886">
        <f>ROUND(K852,2)*R856</f>
        <v>1298</v>
      </c>
    </row>
    <row r="857" spans="1:19" x14ac:dyDescent="0.25">
      <c r="A857" s="1887" t="s">
        <v>19</v>
      </c>
      <c r="B857" s="1887" t="s">
        <v>549</v>
      </c>
      <c r="C857" s="1887" t="s">
        <v>21</v>
      </c>
      <c r="D857" s="1887" t="s">
        <v>21</v>
      </c>
      <c r="E857" s="1887" t="s">
        <v>550</v>
      </c>
      <c r="F857" s="1887" t="s">
        <v>21</v>
      </c>
      <c r="G857" s="1887" t="s">
        <v>21</v>
      </c>
      <c r="H857" s="1887" t="s">
        <v>21</v>
      </c>
      <c r="I857" s="1887" t="s">
        <v>21</v>
      </c>
      <c r="J857" s="1887" t="s">
        <v>21</v>
      </c>
      <c r="K857" s="1887" t="s">
        <v>21</v>
      </c>
      <c r="L857" s="1888">
        <f>ROUND(L858,2)+ROUND(L863,2)+ROUND(L868,2)+ROUND(L873,2)+ROUND(L878,2)+ROUND(L883,2)+ROUND(L888,2)+ROUND(L893,2)+ROUND(L898,2)</f>
        <v>12041.8</v>
      </c>
      <c r="M857" s="1887" t="s">
        <v>21</v>
      </c>
      <c r="N857" s="1887" t="s">
        <v>21</v>
      </c>
      <c r="O857" s="1887" t="s">
        <v>21</v>
      </c>
      <c r="P857" s="1887" t="s">
        <v>21</v>
      </c>
      <c r="Q857" s="1887" t="s">
        <v>21</v>
      </c>
      <c r="R857" s="1887" t="s">
        <v>21</v>
      </c>
      <c r="S857" s="1887" t="s">
        <v>21</v>
      </c>
    </row>
    <row r="858" spans="1:19" x14ac:dyDescent="0.25">
      <c r="A858" s="3185" t="s">
        <v>23</v>
      </c>
      <c r="B858" s="3185" t="s">
        <v>551</v>
      </c>
      <c r="C858" s="3185" t="s">
        <v>25</v>
      </c>
      <c r="D858" s="3185" t="s">
        <v>552</v>
      </c>
      <c r="E858" s="3185" t="s">
        <v>553</v>
      </c>
      <c r="F858" s="3186">
        <f>R858+R859+R860+R861+R862</f>
        <v>20</v>
      </c>
      <c r="G858" s="3185" t="s">
        <v>155</v>
      </c>
      <c r="H858" s="3187">
        <v>6.38</v>
      </c>
      <c r="I858" s="3188">
        <v>6.38</v>
      </c>
      <c r="J858" s="3189">
        <v>0.2034</v>
      </c>
      <c r="K858" s="3190">
        <f>ROUND(I858,2)+(ROUND(I858,2)*J858)</f>
        <v>7.6776920000000004</v>
      </c>
      <c r="L858" s="3191">
        <f>ROUND(S858,2)+ROUND(S859,2)+ROUND(S860,2)+ROUND(S861,2)+ROUND(S862,2)</f>
        <v>153.6</v>
      </c>
      <c r="M858" s="3185"/>
      <c r="N858" s="3185" t="s">
        <v>549</v>
      </c>
      <c r="O858" s="3185" t="s">
        <v>550</v>
      </c>
      <c r="P858" s="1889" t="s">
        <v>20</v>
      </c>
      <c r="Q858" s="1889" t="s">
        <v>29</v>
      </c>
      <c r="R858" s="1890">
        <v>4</v>
      </c>
      <c r="S858" s="1891">
        <f>ROUND(K858,2)*R858</f>
        <v>30.72</v>
      </c>
    </row>
    <row r="859" spans="1:19" x14ac:dyDescent="0.25">
      <c r="A859" s="2009"/>
      <c r="B859" s="2009"/>
      <c r="C859" s="2009"/>
      <c r="D859" s="2009"/>
      <c r="E859" s="2009"/>
      <c r="F859" s="2009"/>
      <c r="G859" s="2009"/>
      <c r="H859" s="2009"/>
      <c r="I859" s="2009"/>
      <c r="J859" s="2009"/>
      <c r="K859" s="2009"/>
      <c r="L859" s="2009"/>
      <c r="M859" s="2009"/>
      <c r="N859" s="2009"/>
      <c r="O859" s="2009"/>
      <c r="P859" s="1889" t="s">
        <v>34</v>
      </c>
      <c r="Q859" s="1889" t="s">
        <v>35</v>
      </c>
      <c r="R859" s="1892">
        <v>4</v>
      </c>
      <c r="S859" s="1893">
        <f>ROUND(K858,2)*R859</f>
        <v>30.72</v>
      </c>
    </row>
    <row r="860" spans="1:19" x14ac:dyDescent="0.25">
      <c r="A860" s="2009"/>
      <c r="B860" s="2009"/>
      <c r="C860" s="2009"/>
      <c r="D860" s="2009"/>
      <c r="E860" s="2009"/>
      <c r="F860" s="2009"/>
      <c r="G860" s="2009"/>
      <c r="H860" s="2009"/>
      <c r="I860" s="2009"/>
      <c r="J860" s="2009"/>
      <c r="K860" s="2009"/>
      <c r="L860" s="2009"/>
      <c r="M860" s="2009"/>
      <c r="N860" s="2009"/>
      <c r="O860" s="2009"/>
      <c r="P860" s="1889" t="s">
        <v>36</v>
      </c>
      <c r="Q860" s="1889" t="s">
        <v>37</v>
      </c>
      <c r="R860" s="1894">
        <v>4</v>
      </c>
      <c r="S860" s="1895">
        <f>ROUND(K858,2)*R860</f>
        <v>30.72</v>
      </c>
    </row>
    <row r="861" spans="1:19" x14ac:dyDescent="0.25">
      <c r="A861" s="2009"/>
      <c r="B861" s="2009"/>
      <c r="C861" s="2009"/>
      <c r="D861" s="2009"/>
      <c r="E861" s="2009"/>
      <c r="F861" s="2009"/>
      <c r="G861" s="2009"/>
      <c r="H861" s="2009"/>
      <c r="I861" s="2009"/>
      <c r="J861" s="2009"/>
      <c r="K861" s="2009"/>
      <c r="L861" s="2009"/>
      <c r="M861" s="2009"/>
      <c r="N861" s="2009"/>
      <c r="O861" s="2009"/>
      <c r="P861" s="1889" t="s">
        <v>38</v>
      </c>
      <c r="Q861" s="1889" t="s">
        <v>39</v>
      </c>
      <c r="R861" s="1896">
        <v>4</v>
      </c>
      <c r="S861" s="1897">
        <f>ROUND(K858,2)*R861</f>
        <v>30.72</v>
      </c>
    </row>
    <row r="862" spans="1:19" x14ac:dyDescent="0.25">
      <c r="A862" s="2009"/>
      <c r="B862" s="2009"/>
      <c r="C862" s="2009"/>
      <c r="D862" s="2009"/>
      <c r="E862" s="2009"/>
      <c r="F862" s="2009"/>
      <c r="G862" s="2009"/>
      <c r="H862" s="2009"/>
      <c r="I862" s="2009"/>
      <c r="J862" s="2009"/>
      <c r="K862" s="2009"/>
      <c r="L862" s="2009"/>
      <c r="M862" s="2009"/>
      <c r="N862" s="2009"/>
      <c r="O862" s="2009"/>
      <c r="P862" s="1889" t="s">
        <v>40</v>
      </c>
      <c r="Q862" s="1889" t="s">
        <v>41</v>
      </c>
      <c r="R862" s="1898">
        <v>4</v>
      </c>
      <c r="S862" s="1899">
        <f>ROUND(K858,2)*R862</f>
        <v>30.72</v>
      </c>
    </row>
    <row r="863" spans="1:19" x14ac:dyDescent="0.25">
      <c r="A863" s="3192" t="s">
        <v>23</v>
      </c>
      <c r="B863" s="3192" t="s">
        <v>554</v>
      </c>
      <c r="C863" s="3192" t="s">
        <v>25</v>
      </c>
      <c r="D863" s="3192" t="s">
        <v>555</v>
      </c>
      <c r="E863" s="3192" t="s">
        <v>556</v>
      </c>
      <c r="F863" s="3193">
        <f>R863+R864+R865+R866+R867</f>
        <v>14.399999999999999</v>
      </c>
      <c r="G863" s="3192" t="s">
        <v>28</v>
      </c>
      <c r="H863" s="3194">
        <v>18.309999999999999</v>
      </c>
      <c r="I863" s="3195">
        <v>18.309999999999999</v>
      </c>
      <c r="J863" s="3196">
        <v>0.2034</v>
      </c>
      <c r="K863" s="3197">
        <f>ROUND(I863,2)+(ROUND(I863,2)*J863)</f>
        <v>22.034253999999997</v>
      </c>
      <c r="L863" s="3198">
        <f>ROUND(S863,2)+ROUND(S864,2)+ROUND(S865,2)+ROUND(S866,2)+ROUND(S867,2)</f>
        <v>317.25</v>
      </c>
      <c r="M863" s="3192"/>
      <c r="N863" s="3192" t="s">
        <v>549</v>
      </c>
      <c r="O863" s="3192" t="s">
        <v>550</v>
      </c>
      <c r="P863" s="1900" t="s">
        <v>20</v>
      </c>
      <c r="Q863" s="1900" t="s">
        <v>29</v>
      </c>
      <c r="R863" s="1901">
        <v>2.88</v>
      </c>
      <c r="S863" s="1902">
        <f>ROUND(K863,2)*R863</f>
        <v>63.446400000000004</v>
      </c>
    </row>
    <row r="864" spans="1:19" x14ac:dyDescent="0.25">
      <c r="A864" s="2009"/>
      <c r="B864" s="2009"/>
      <c r="C864" s="2009"/>
      <c r="D864" s="2009"/>
      <c r="E864" s="2009"/>
      <c r="F864" s="2009"/>
      <c r="G864" s="2009"/>
      <c r="H864" s="2009"/>
      <c r="I864" s="2009"/>
      <c r="J864" s="2009"/>
      <c r="K864" s="2009"/>
      <c r="L864" s="2009"/>
      <c r="M864" s="2009"/>
      <c r="N864" s="2009"/>
      <c r="O864" s="2009"/>
      <c r="P864" s="1900" t="s">
        <v>34</v>
      </c>
      <c r="Q864" s="1900" t="s">
        <v>35</v>
      </c>
      <c r="R864" s="1903">
        <v>2.88</v>
      </c>
      <c r="S864" s="1904">
        <f>ROUND(K863,2)*R864</f>
        <v>63.446400000000004</v>
      </c>
    </row>
    <row r="865" spans="1:19" x14ac:dyDescent="0.25">
      <c r="A865" s="2009"/>
      <c r="B865" s="2009"/>
      <c r="C865" s="2009"/>
      <c r="D865" s="2009"/>
      <c r="E865" s="2009"/>
      <c r="F865" s="2009"/>
      <c r="G865" s="2009"/>
      <c r="H865" s="2009"/>
      <c r="I865" s="2009"/>
      <c r="J865" s="2009"/>
      <c r="K865" s="2009"/>
      <c r="L865" s="2009"/>
      <c r="M865" s="2009"/>
      <c r="N865" s="2009"/>
      <c r="O865" s="2009"/>
      <c r="P865" s="1900" t="s">
        <v>36</v>
      </c>
      <c r="Q865" s="1900" t="s">
        <v>37</v>
      </c>
      <c r="R865" s="1905">
        <v>2.88</v>
      </c>
      <c r="S865" s="1906">
        <f>ROUND(K863,2)*R865</f>
        <v>63.446400000000004</v>
      </c>
    </row>
    <row r="866" spans="1:19" x14ac:dyDescent="0.25">
      <c r="A866" s="2009"/>
      <c r="B866" s="2009"/>
      <c r="C866" s="2009"/>
      <c r="D866" s="2009"/>
      <c r="E866" s="2009"/>
      <c r="F866" s="2009"/>
      <c r="G866" s="2009"/>
      <c r="H866" s="2009"/>
      <c r="I866" s="2009"/>
      <c r="J866" s="2009"/>
      <c r="K866" s="2009"/>
      <c r="L866" s="2009"/>
      <c r="M866" s="2009"/>
      <c r="N866" s="2009"/>
      <c r="O866" s="2009"/>
      <c r="P866" s="1900" t="s">
        <v>38</v>
      </c>
      <c r="Q866" s="1900" t="s">
        <v>39</v>
      </c>
      <c r="R866" s="1907">
        <v>2.88</v>
      </c>
      <c r="S866" s="1908">
        <f>ROUND(K863,2)*R866</f>
        <v>63.446400000000004</v>
      </c>
    </row>
    <row r="867" spans="1:19" x14ac:dyDescent="0.25">
      <c r="A867" s="2009"/>
      <c r="B867" s="2009"/>
      <c r="C867" s="2009"/>
      <c r="D867" s="2009"/>
      <c r="E867" s="2009"/>
      <c r="F867" s="2009"/>
      <c r="G867" s="2009"/>
      <c r="H867" s="2009"/>
      <c r="I867" s="2009"/>
      <c r="J867" s="2009"/>
      <c r="K867" s="2009"/>
      <c r="L867" s="2009"/>
      <c r="M867" s="2009"/>
      <c r="N867" s="2009"/>
      <c r="O867" s="2009"/>
      <c r="P867" s="1900" t="s">
        <v>40</v>
      </c>
      <c r="Q867" s="1900" t="s">
        <v>41</v>
      </c>
      <c r="R867" s="1909">
        <v>2.88</v>
      </c>
      <c r="S867" s="1910">
        <f>ROUND(K863,2)*R867</f>
        <v>63.446400000000004</v>
      </c>
    </row>
    <row r="868" spans="1:19" x14ac:dyDescent="0.25">
      <c r="A868" s="3199" t="s">
        <v>23</v>
      </c>
      <c r="B868" s="3199" t="s">
        <v>557</v>
      </c>
      <c r="C868" s="3199" t="s">
        <v>25</v>
      </c>
      <c r="D868" s="3199" t="s">
        <v>558</v>
      </c>
      <c r="E868" s="3199" t="s">
        <v>559</v>
      </c>
      <c r="F868" s="3200">
        <f>R868+R869+R870+R871+R872</f>
        <v>323</v>
      </c>
      <c r="G868" s="3199" t="s">
        <v>28</v>
      </c>
      <c r="H868" s="3201">
        <v>3.83</v>
      </c>
      <c r="I868" s="3202">
        <v>3.83</v>
      </c>
      <c r="J868" s="3203">
        <v>0.2034</v>
      </c>
      <c r="K868" s="3204">
        <f>ROUND(I868,2)+(ROUND(I868,2)*J868)</f>
        <v>4.6090220000000004</v>
      </c>
      <c r="L868" s="3205">
        <f>ROUND(S868,2)+ROUND(S869,2)+ROUND(S870,2)+ROUND(S871,2)+ROUND(S872,2)</f>
        <v>1489.05</v>
      </c>
      <c r="M868" s="3199"/>
      <c r="N868" s="3199" t="s">
        <v>549</v>
      </c>
      <c r="O868" s="3199" t="s">
        <v>550</v>
      </c>
      <c r="P868" s="1911" t="s">
        <v>20</v>
      </c>
      <c r="Q868" s="1911" t="s">
        <v>29</v>
      </c>
      <c r="R868" s="1912">
        <v>64.599999999999994</v>
      </c>
      <c r="S868" s="1913">
        <f>ROUND(K868,2)*R868</f>
        <v>297.80599999999998</v>
      </c>
    </row>
    <row r="869" spans="1:19" x14ac:dyDescent="0.25">
      <c r="A869" s="2009"/>
      <c r="B869" s="2009"/>
      <c r="C869" s="2009"/>
      <c r="D869" s="2009"/>
      <c r="E869" s="2009"/>
      <c r="F869" s="2009"/>
      <c r="G869" s="2009"/>
      <c r="H869" s="2009"/>
      <c r="I869" s="2009"/>
      <c r="J869" s="2009"/>
      <c r="K869" s="2009"/>
      <c r="L869" s="2009"/>
      <c r="M869" s="2009"/>
      <c r="N869" s="2009"/>
      <c r="O869" s="2009"/>
      <c r="P869" s="1911" t="s">
        <v>34</v>
      </c>
      <c r="Q869" s="1911" t="s">
        <v>35</v>
      </c>
      <c r="R869" s="1914">
        <v>64.599999999999994</v>
      </c>
      <c r="S869" s="1915">
        <f>ROUND(K868,2)*R869</f>
        <v>297.80599999999998</v>
      </c>
    </row>
    <row r="870" spans="1:19" x14ac:dyDescent="0.25">
      <c r="A870" s="2009"/>
      <c r="B870" s="2009"/>
      <c r="C870" s="2009"/>
      <c r="D870" s="2009"/>
      <c r="E870" s="2009"/>
      <c r="F870" s="2009"/>
      <c r="G870" s="2009"/>
      <c r="H870" s="2009"/>
      <c r="I870" s="2009"/>
      <c r="J870" s="2009"/>
      <c r="K870" s="2009"/>
      <c r="L870" s="2009"/>
      <c r="M870" s="2009"/>
      <c r="N870" s="2009"/>
      <c r="O870" s="2009"/>
      <c r="P870" s="1911" t="s">
        <v>36</v>
      </c>
      <c r="Q870" s="1911" t="s">
        <v>37</v>
      </c>
      <c r="R870" s="1916">
        <v>64.599999999999994</v>
      </c>
      <c r="S870" s="1917">
        <f>ROUND(K868,2)*R870</f>
        <v>297.80599999999998</v>
      </c>
    </row>
    <row r="871" spans="1:19" x14ac:dyDescent="0.25">
      <c r="A871" s="2009"/>
      <c r="B871" s="2009"/>
      <c r="C871" s="2009"/>
      <c r="D871" s="2009"/>
      <c r="E871" s="2009"/>
      <c r="F871" s="2009"/>
      <c r="G871" s="2009"/>
      <c r="H871" s="2009"/>
      <c r="I871" s="2009"/>
      <c r="J871" s="2009"/>
      <c r="K871" s="2009"/>
      <c r="L871" s="2009"/>
      <c r="M871" s="2009"/>
      <c r="N871" s="2009"/>
      <c r="O871" s="2009"/>
      <c r="P871" s="1911" t="s">
        <v>38</v>
      </c>
      <c r="Q871" s="1911" t="s">
        <v>39</v>
      </c>
      <c r="R871" s="1918">
        <v>64.599999999999994</v>
      </c>
      <c r="S871" s="1919">
        <f>ROUND(K868,2)*R871</f>
        <v>297.80599999999998</v>
      </c>
    </row>
    <row r="872" spans="1:19" x14ac:dyDescent="0.25">
      <c r="A872" s="2009"/>
      <c r="B872" s="2009"/>
      <c r="C872" s="2009"/>
      <c r="D872" s="2009"/>
      <c r="E872" s="2009"/>
      <c r="F872" s="2009"/>
      <c r="G872" s="2009"/>
      <c r="H872" s="2009"/>
      <c r="I872" s="2009"/>
      <c r="J872" s="2009"/>
      <c r="K872" s="2009"/>
      <c r="L872" s="2009"/>
      <c r="M872" s="2009"/>
      <c r="N872" s="2009"/>
      <c r="O872" s="2009"/>
      <c r="P872" s="1911" t="s">
        <v>40</v>
      </c>
      <c r="Q872" s="1911" t="s">
        <v>41</v>
      </c>
      <c r="R872" s="1920">
        <v>64.599999999999994</v>
      </c>
      <c r="S872" s="1921">
        <f>ROUND(K868,2)*R872</f>
        <v>297.80599999999998</v>
      </c>
    </row>
    <row r="873" spans="1:19" x14ac:dyDescent="0.25">
      <c r="A873" s="3206" t="s">
        <v>23</v>
      </c>
      <c r="B873" s="3206" t="s">
        <v>560</v>
      </c>
      <c r="C873" s="3206" t="s">
        <v>25</v>
      </c>
      <c r="D873" s="3206" t="s">
        <v>561</v>
      </c>
      <c r="E873" s="3206" t="s">
        <v>562</v>
      </c>
      <c r="F873" s="3207">
        <f>R873+R874+R875+R876+R877</f>
        <v>718</v>
      </c>
      <c r="G873" s="3206" t="s">
        <v>28</v>
      </c>
      <c r="H873" s="3208">
        <v>1.67</v>
      </c>
      <c r="I873" s="3209">
        <v>1.67</v>
      </c>
      <c r="J873" s="3210">
        <v>0.2034</v>
      </c>
      <c r="K873" s="3211">
        <f>ROUND(I873,2)+(ROUND(I873,2)*J873)</f>
        <v>2.0096780000000001</v>
      </c>
      <c r="L873" s="3212">
        <f>ROUND(S873,2)+ROUND(S874,2)+ROUND(S875,2)+ROUND(S876,2)+ROUND(S877,2)</f>
        <v>1443.1999999999998</v>
      </c>
      <c r="M873" s="3206"/>
      <c r="N873" s="3206" t="s">
        <v>549</v>
      </c>
      <c r="O873" s="3206" t="s">
        <v>550</v>
      </c>
      <c r="P873" s="1922" t="s">
        <v>20</v>
      </c>
      <c r="Q873" s="1922" t="s">
        <v>29</v>
      </c>
      <c r="R873" s="1923">
        <v>143.6</v>
      </c>
      <c r="S873" s="1924">
        <f>ROUND(K873,2)*R873</f>
        <v>288.63599999999997</v>
      </c>
    </row>
    <row r="874" spans="1:19" x14ac:dyDescent="0.25">
      <c r="A874" s="2009"/>
      <c r="B874" s="2009"/>
      <c r="C874" s="2009"/>
      <c r="D874" s="2009"/>
      <c r="E874" s="2009"/>
      <c r="F874" s="2009"/>
      <c r="G874" s="2009"/>
      <c r="H874" s="2009"/>
      <c r="I874" s="2009"/>
      <c r="J874" s="2009"/>
      <c r="K874" s="2009"/>
      <c r="L874" s="2009"/>
      <c r="M874" s="2009"/>
      <c r="N874" s="2009"/>
      <c r="O874" s="2009"/>
      <c r="P874" s="1922" t="s">
        <v>34</v>
      </c>
      <c r="Q874" s="1922" t="s">
        <v>35</v>
      </c>
      <c r="R874" s="1925">
        <v>143.6</v>
      </c>
      <c r="S874" s="1926">
        <f>ROUND(K873,2)*R874</f>
        <v>288.63599999999997</v>
      </c>
    </row>
    <row r="875" spans="1:19" x14ac:dyDescent="0.25">
      <c r="A875" s="2009"/>
      <c r="B875" s="2009"/>
      <c r="C875" s="2009"/>
      <c r="D875" s="2009"/>
      <c r="E875" s="2009"/>
      <c r="F875" s="2009"/>
      <c r="G875" s="2009"/>
      <c r="H875" s="2009"/>
      <c r="I875" s="2009"/>
      <c r="J875" s="2009"/>
      <c r="K875" s="2009"/>
      <c r="L875" s="2009"/>
      <c r="M875" s="2009"/>
      <c r="N875" s="2009"/>
      <c r="O875" s="2009"/>
      <c r="P875" s="1922" t="s">
        <v>36</v>
      </c>
      <c r="Q875" s="1922" t="s">
        <v>37</v>
      </c>
      <c r="R875" s="1927">
        <v>143.6</v>
      </c>
      <c r="S875" s="1928">
        <f>ROUND(K873,2)*R875</f>
        <v>288.63599999999997</v>
      </c>
    </row>
    <row r="876" spans="1:19" x14ac:dyDescent="0.25">
      <c r="A876" s="2009"/>
      <c r="B876" s="2009"/>
      <c r="C876" s="2009"/>
      <c r="D876" s="2009"/>
      <c r="E876" s="2009"/>
      <c r="F876" s="2009"/>
      <c r="G876" s="2009"/>
      <c r="H876" s="2009"/>
      <c r="I876" s="2009"/>
      <c r="J876" s="2009"/>
      <c r="K876" s="2009"/>
      <c r="L876" s="2009"/>
      <c r="M876" s="2009"/>
      <c r="N876" s="2009"/>
      <c r="O876" s="2009"/>
      <c r="P876" s="1922" t="s">
        <v>38</v>
      </c>
      <c r="Q876" s="1922" t="s">
        <v>39</v>
      </c>
      <c r="R876" s="1929">
        <v>143.6</v>
      </c>
      <c r="S876" s="1930">
        <f>ROUND(K873,2)*R876</f>
        <v>288.63599999999997</v>
      </c>
    </row>
    <row r="877" spans="1:19" x14ac:dyDescent="0.25">
      <c r="A877" s="2009"/>
      <c r="B877" s="2009"/>
      <c r="C877" s="2009"/>
      <c r="D877" s="2009"/>
      <c r="E877" s="2009"/>
      <c r="F877" s="2009"/>
      <c r="G877" s="2009"/>
      <c r="H877" s="2009"/>
      <c r="I877" s="2009"/>
      <c r="J877" s="2009"/>
      <c r="K877" s="2009"/>
      <c r="L877" s="2009"/>
      <c r="M877" s="2009"/>
      <c r="N877" s="2009"/>
      <c r="O877" s="2009"/>
      <c r="P877" s="1922" t="s">
        <v>40</v>
      </c>
      <c r="Q877" s="1922" t="s">
        <v>41</v>
      </c>
      <c r="R877" s="1931">
        <v>143.6</v>
      </c>
      <c r="S877" s="1932">
        <f>ROUND(K873,2)*R877</f>
        <v>288.63599999999997</v>
      </c>
    </row>
    <row r="878" spans="1:19" x14ac:dyDescent="0.25">
      <c r="A878" s="3213" t="s">
        <v>23</v>
      </c>
      <c r="B878" s="3213" t="s">
        <v>563</v>
      </c>
      <c r="C878" s="3213" t="s">
        <v>25</v>
      </c>
      <c r="D878" s="3213" t="s">
        <v>564</v>
      </c>
      <c r="E878" s="3213" t="s">
        <v>565</v>
      </c>
      <c r="F878" s="3214">
        <f>R878+R879+R880+R881+R882</f>
        <v>80</v>
      </c>
      <c r="G878" s="3213" t="s">
        <v>28</v>
      </c>
      <c r="H878" s="3215">
        <v>3.46</v>
      </c>
      <c r="I878" s="3216">
        <v>3.46</v>
      </c>
      <c r="J878" s="3217">
        <v>0.2034</v>
      </c>
      <c r="K878" s="3218">
        <f>ROUND(I878,2)+(ROUND(I878,2)*J878)</f>
        <v>4.1637639999999996</v>
      </c>
      <c r="L878" s="3219">
        <f>ROUND(S878,2)+ROUND(S879,2)+ROUND(S880,2)+ROUND(S881,2)+ROUND(S882,2)</f>
        <v>332.8</v>
      </c>
      <c r="M878" s="3213"/>
      <c r="N878" s="3213" t="s">
        <v>549</v>
      </c>
      <c r="O878" s="3213" t="s">
        <v>550</v>
      </c>
      <c r="P878" s="1933" t="s">
        <v>20</v>
      </c>
      <c r="Q878" s="1933" t="s">
        <v>29</v>
      </c>
      <c r="R878" s="1934">
        <v>16</v>
      </c>
      <c r="S878" s="1935">
        <f>ROUND(K878,2)*R878</f>
        <v>66.56</v>
      </c>
    </row>
    <row r="879" spans="1:19" x14ac:dyDescent="0.25">
      <c r="A879" s="2009"/>
      <c r="B879" s="2009"/>
      <c r="C879" s="2009"/>
      <c r="D879" s="2009"/>
      <c r="E879" s="2009"/>
      <c r="F879" s="2009"/>
      <c r="G879" s="2009"/>
      <c r="H879" s="2009"/>
      <c r="I879" s="2009"/>
      <c r="J879" s="2009"/>
      <c r="K879" s="2009"/>
      <c r="L879" s="2009"/>
      <c r="M879" s="2009"/>
      <c r="N879" s="2009"/>
      <c r="O879" s="2009"/>
      <c r="P879" s="1933" t="s">
        <v>34</v>
      </c>
      <c r="Q879" s="1933" t="s">
        <v>35</v>
      </c>
      <c r="R879" s="1936">
        <v>16</v>
      </c>
      <c r="S879" s="1937">
        <f>ROUND(K878,2)*R879</f>
        <v>66.56</v>
      </c>
    </row>
    <row r="880" spans="1:19" x14ac:dyDescent="0.25">
      <c r="A880" s="2009"/>
      <c r="B880" s="2009"/>
      <c r="C880" s="2009"/>
      <c r="D880" s="2009"/>
      <c r="E880" s="2009"/>
      <c r="F880" s="2009"/>
      <c r="G880" s="2009"/>
      <c r="H880" s="2009"/>
      <c r="I880" s="2009"/>
      <c r="J880" s="2009"/>
      <c r="K880" s="2009"/>
      <c r="L880" s="2009"/>
      <c r="M880" s="2009"/>
      <c r="N880" s="2009"/>
      <c r="O880" s="2009"/>
      <c r="P880" s="1933" t="s">
        <v>36</v>
      </c>
      <c r="Q880" s="1933" t="s">
        <v>37</v>
      </c>
      <c r="R880" s="1938">
        <v>16</v>
      </c>
      <c r="S880" s="1939">
        <f>ROUND(K878,2)*R880</f>
        <v>66.56</v>
      </c>
    </row>
    <row r="881" spans="1:19" x14ac:dyDescent="0.25">
      <c r="A881" s="2009"/>
      <c r="B881" s="2009"/>
      <c r="C881" s="2009"/>
      <c r="D881" s="2009"/>
      <c r="E881" s="2009"/>
      <c r="F881" s="2009"/>
      <c r="G881" s="2009"/>
      <c r="H881" s="2009"/>
      <c r="I881" s="2009"/>
      <c r="J881" s="2009"/>
      <c r="K881" s="2009"/>
      <c r="L881" s="2009"/>
      <c r="M881" s="2009"/>
      <c r="N881" s="2009"/>
      <c r="O881" s="2009"/>
      <c r="P881" s="1933" t="s">
        <v>38</v>
      </c>
      <c r="Q881" s="1933" t="s">
        <v>39</v>
      </c>
      <c r="R881" s="1940">
        <v>16</v>
      </c>
      <c r="S881" s="1941">
        <f>ROUND(K878,2)*R881</f>
        <v>66.56</v>
      </c>
    </row>
    <row r="882" spans="1:19" x14ac:dyDescent="0.25">
      <c r="A882" s="2009"/>
      <c r="B882" s="2009"/>
      <c r="C882" s="2009"/>
      <c r="D882" s="2009"/>
      <c r="E882" s="2009"/>
      <c r="F882" s="2009"/>
      <c r="G882" s="2009"/>
      <c r="H882" s="2009"/>
      <c r="I882" s="2009"/>
      <c r="J882" s="2009"/>
      <c r="K882" s="2009"/>
      <c r="L882" s="2009"/>
      <c r="M882" s="2009"/>
      <c r="N882" s="2009"/>
      <c r="O882" s="2009"/>
      <c r="P882" s="1933" t="s">
        <v>40</v>
      </c>
      <c r="Q882" s="1933" t="s">
        <v>41</v>
      </c>
      <c r="R882" s="1942">
        <v>16</v>
      </c>
      <c r="S882" s="1943">
        <f>ROUND(K878,2)*R882</f>
        <v>66.56</v>
      </c>
    </row>
    <row r="883" spans="1:19" x14ac:dyDescent="0.25">
      <c r="A883" s="3220" t="s">
        <v>23</v>
      </c>
      <c r="B883" s="3220" t="s">
        <v>566</v>
      </c>
      <c r="C883" s="3220" t="s">
        <v>25</v>
      </c>
      <c r="D883" s="3220" t="s">
        <v>567</v>
      </c>
      <c r="E883" s="3220" t="s">
        <v>568</v>
      </c>
      <c r="F883" s="3221">
        <f>R883+R884+R885+R886+R887</f>
        <v>949.2</v>
      </c>
      <c r="G883" s="3220" t="s">
        <v>28</v>
      </c>
      <c r="H883" s="3222">
        <v>5.85</v>
      </c>
      <c r="I883" s="3223">
        <v>5.85</v>
      </c>
      <c r="J883" s="3224">
        <v>0.2034</v>
      </c>
      <c r="K883" s="3225">
        <f>ROUND(I883,2)+(ROUND(I883,2)*J883)</f>
        <v>7.0398899999999998</v>
      </c>
      <c r="L883" s="3226">
        <f>ROUND(S883,2)+ROUND(S884,2)+ROUND(S885,2)+ROUND(S886,2)+ROUND(S887,2)</f>
        <v>6682.35</v>
      </c>
      <c r="M883" s="3220"/>
      <c r="N883" s="3220" t="s">
        <v>549</v>
      </c>
      <c r="O883" s="3220" t="s">
        <v>550</v>
      </c>
      <c r="P883" s="1944" t="s">
        <v>20</v>
      </c>
      <c r="Q883" s="1944" t="s">
        <v>29</v>
      </c>
      <c r="R883" s="1945">
        <v>189.84</v>
      </c>
      <c r="S883" s="1946">
        <f>ROUND(K883,2)*R883</f>
        <v>1336.4736</v>
      </c>
    </row>
    <row r="884" spans="1:19" x14ac:dyDescent="0.25">
      <c r="A884" s="2009"/>
      <c r="B884" s="2009"/>
      <c r="C884" s="2009"/>
      <c r="D884" s="2009"/>
      <c r="E884" s="2009"/>
      <c r="F884" s="2009"/>
      <c r="G884" s="2009"/>
      <c r="H884" s="2009"/>
      <c r="I884" s="2009"/>
      <c r="J884" s="2009"/>
      <c r="K884" s="2009"/>
      <c r="L884" s="2009"/>
      <c r="M884" s="2009"/>
      <c r="N884" s="2009"/>
      <c r="O884" s="2009"/>
      <c r="P884" s="1944" t="s">
        <v>34</v>
      </c>
      <c r="Q884" s="1944" t="s">
        <v>35</v>
      </c>
      <c r="R884" s="1947">
        <v>189.84</v>
      </c>
      <c r="S884" s="1948">
        <f>ROUND(K883,2)*R884</f>
        <v>1336.4736</v>
      </c>
    </row>
    <row r="885" spans="1:19" x14ac:dyDescent="0.25">
      <c r="A885" s="2009"/>
      <c r="B885" s="2009"/>
      <c r="C885" s="2009"/>
      <c r="D885" s="2009"/>
      <c r="E885" s="2009"/>
      <c r="F885" s="2009"/>
      <c r="G885" s="2009"/>
      <c r="H885" s="2009"/>
      <c r="I885" s="2009"/>
      <c r="J885" s="2009"/>
      <c r="K885" s="2009"/>
      <c r="L885" s="2009"/>
      <c r="M885" s="2009"/>
      <c r="N885" s="2009"/>
      <c r="O885" s="2009"/>
      <c r="P885" s="1944" t="s">
        <v>36</v>
      </c>
      <c r="Q885" s="1944" t="s">
        <v>37</v>
      </c>
      <c r="R885" s="1949">
        <v>189.84</v>
      </c>
      <c r="S885" s="1950">
        <f>ROUND(K883,2)*R885</f>
        <v>1336.4736</v>
      </c>
    </row>
    <row r="886" spans="1:19" x14ac:dyDescent="0.25">
      <c r="A886" s="2009"/>
      <c r="B886" s="2009"/>
      <c r="C886" s="2009"/>
      <c r="D886" s="2009"/>
      <c r="E886" s="2009"/>
      <c r="F886" s="2009"/>
      <c r="G886" s="2009"/>
      <c r="H886" s="2009"/>
      <c r="I886" s="2009"/>
      <c r="J886" s="2009"/>
      <c r="K886" s="2009"/>
      <c r="L886" s="2009"/>
      <c r="M886" s="2009"/>
      <c r="N886" s="2009"/>
      <c r="O886" s="2009"/>
      <c r="P886" s="1944" t="s">
        <v>38</v>
      </c>
      <c r="Q886" s="1944" t="s">
        <v>39</v>
      </c>
      <c r="R886" s="1951">
        <v>189.84</v>
      </c>
      <c r="S886" s="1952">
        <f>ROUND(K883,2)*R886</f>
        <v>1336.4736</v>
      </c>
    </row>
    <row r="887" spans="1:19" x14ac:dyDescent="0.25">
      <c r="A887" s="2009"/>
      <c r="B887" s="2009"/>
      <c r="C887" s="2009"/>
      <c r="D887" s="2009"/>
      <c r="E887" s="2009"/>
      <c r="F887" s="2009"/>
      <c r="G887" s="2009"/>
      <c r="H887" s="2009"/>
      <c r="I887" s="2009"/>
      <c r="J887" s="2009"/>
      <c r="K887" s="2009"/>
      <c r="L887" s="2009"/>
      <c r="M887" s="2009"/>
      <c r="N887" s="2009"/>
      <c r="O887" s="2009"/>
      <c r="P887" s="1944" t="s">
        <v>40</v>
      </c>
      <c r="Q887" s="1944" t="s">
        <v>41</v>
      </c>
      <c r="R887" s="1953">
        <v>189.84</v>
      </c>
      <c r="S887" s="1954">
        <f>ROUND(K883,2)*R887</f>
        <v>1336.4736</v>
      </c>
    </row>
    <row r="888" spans="1:19" x14ac:dyDescent="0.25">
      <c r="A888" s="3227" t="s">
        <v>23</v>
      </c>
      <c r="B888" s="3227" t="s">
        <v>569</v>
      </c>
      <c r="C888" s="3227" t="s">
        <v>25</v>
      </c>
      <c r="D888" s="3227" t="s">
        <v>570</v>
      </c>
      <c r="E888" s="3227" t="s">
        <v>571</v>
      </c>
      <c r="F888" s="3228">
        <f>R888+R889+R890+R891+R892</f>
        <v>336</v>
      </c>
      <c r="G888" s="3227" t="s">
        <v>28</v>
      </c>
      <c r="H888" s="3229">
        <v>1.0900000000000001</v>
      </c>
      <c r="I888" s="3230">
        <v>1.0900000000000001</v>
      </c>
      <c r="J888" s="3231">
        <v>0.2034</v>
      </c>
      <c r="K888" s="3232">
        <f>ROUND(I888,2)+(ROUND(I888,2)*J888)</f>
        <v>1.311706</v>
      </c>
      <c r="L888" s="3233">
        <f>ROUND(S888,2)+ROUND(S889,2)+ROUND(S890,2)+ROUND(S891,2)+ROUND(S892,2)</f>
        <v>440.15</v>
      </c>
      <c r="M888" s="3227"/>
      <c r="N888" s="3227" t="s">
        <v>549</v>
      </c>
      <c r="O888" s="3227" t="s">
        <v>550</v>
      </c>
      <c r="P888" s="1955" t="s">
        <v>20</v>
      </c>
      <c r="Q888" s="1955" t="s">
        <v>29</v>
      </c>
      <c r="R888" s="1956">
        <v>67.2</v>
      </c>
      <c r="S888" s="1957">
        <f>ROUND(K888,2)*R888</f>
        <v>88.032000000000011</v>
      </c>
    </row>
    <row r="889" spans="1:19" x14ac:dyDescent="0.25">
      <c r="A889" s="2009"/>
      <c r="B889" s="2009"/>
      <c r="C889" s="2009"/>
      <c r="D889" s="2009"/>
      <c r="E889" s="2009"/>
      <c r="F889" s="2009"/>
      <c r="G889" s="2009"/>
      <c r="H889" s="2009"/>
      <c r="I889" s="2009"/>
      <c r="J889" s="2009"/>
      <c r="K889" s="2009"/>
      <c r="L889" s="2009"/>
      <c r="M889" s="2009"/>
      <c r="N889" s="2009"/>
      <c r="O889" s="2009"/>
      <c r="P889" s="1955" t="s">
        <v>34</v>
      </c>
      <c r="Q889" s="1955" t="s">
        <v>35</v>
      </c>
      <c r="R889" s="1958">
        <v>67.2</v>
      </c>
      <c r="S889" s="1959">
        <f>ROUND(K888,2)*R889</f>
        <v>88.032000000000011</v>
      </c>
    </row>
    <row r="890" spans="1:19" x14ac:dyDescent="0.25">
      <c r="A890" s="2009"/>
      <c r="B890" s="2009"/>
      <c r="C890" s="2009"/>
      <c r="D890" s="2009"/>
      <c r="E890" s="2009"/>
      <c r="F890" s="2009"/>
      <c r="G890" s="2009"/>
      <c r="H890" s="2009"/>
      <c r="I890" s="2009"/>
      <c r="J890" s="2009"/>
      <c r="K890" s="2009"/>
      <c r="L890" s="2009"/>
      <c r="M890" s="2009"/>
      <c r="N890" s="2009"/>
      <c r="O890" s="2009"/>
      <c r="P890" s="1955" t="s">
        <v>36</v>
      </c>
      <c r="Q890" s="1955" t="s">
        <v>37</v>
      </c>
      <c r="R890" s="1960">
        <v>67.2</v>
      </c>
      <c r="S890" s="1961">
        <f>ROUND(K888,2)*R890</f>
        <v>88.032000000000011</v>
      </c>
    </row>
    <row r="891" spans="1:19" x14ac:dyDescent="0.25">
      <c r="A891" s="2009"/>
      <c r="B891" s="2009"/>
      <c r="C891" s="2009"/>
      <c r="D891" s="2009"/>
      <c r="E891" s="2009"/>
      <c r="F891" s="2009"/>
      <c r="G891" s="2009"/>
      <c r="H891" s="2009"/>
      <c r="I891" s="2009"/>
      <c r="J891" s="2009"/>
      <c r="K891" s="2009"/>
      <c r="L891" s="2009"/>
      <c r="M891" s="2009"/>
      <c r="N891" s="2009"/>
      <c r="O891" s="2009"/>
      <c r="P891" s="1955" t="s">
        <v>38</v>
      </c>
      <c r="Q891" s="1955" t="s">
        <v>39</v>
      </c>
      <c r="R891" s="1962">
        <v>67.2</v>
      </c>
      <c r="S891" s="1963">
        <f>ROUND(K888,2)*R891</f>
        <v>88.032000000000011</v>
      </c>
    </row>
    <row r="892" spans="1:19" x14ac:dyDescent="0.25">
      <c r="A892" s="2009"/>
      <c r="B892" s="2009"/>
      <c r="C892" s="2009"/>
      <c r="D892" s="2009"/>
      <c r="E892" s="2009"/>
      <c r="F892" s="2009"/>
      <c r="G892" s="2009"/>
      <c r="H892" s="2009"/>
      <c r="I892" s="2009"/>
      <c r="J892" s="2009"/>
      <c r="K892" s="2009"/>
      <c r="L892" s="2009"/>
      <c r="M892" s="2009"/>
      <c r="N892" s="2009"/>
      <c r="O892" s="2009"/>
      <c r="P892" s="1955" t="s">
        <v>40</v>
      </c>
      <c r="Q892" s="1955" t="s">
        <v>41</v>
      </c>
      <c r="R892" s="1964">
        <v>67.2</v>
      </c>
      <c r="S892" s="1965">
        <f>ROUND(K888,2)*R892</f>
        <v>88.032000000000011</v>
      </c>
    </row>
    <row r="893" spans="1:19" x14ac:dyDescent="0.25">
      <c r="A893" s="3234" t="s">
        <v>23</v>
      </c>
      <c r="B893" s="3234" t="s">
        <v>572</v>
      </c>
      <c r="C893" s="3234" t="s">
        <v>25</v>
      </c>
      <c r="D893" s="3234" t="s">
        <v>573</v>
      </c>
      <c r="E893" s="3234" t="s">
        <v>574</v>
      </c>
      <c r="F893" s="3235">
        <f>R893+R894+R895+R896+R897</f>
        <v>318.39999999999998</v>
      </c>
      <c r="G893" s="3234" t="s">
        <v>28</v>
      </c>
      <c r="H893" s="3236">
        <v>1.78</v>
      </c>
      <c r="I893" s="3237">
        <v>1.78</v>
      </c>
      <c r="J893" s="3238">
        <v>0.2034</v>
      </c>
      <c r="K893" s="3239">
        <f>ROUND(I893,2)+(ROUND(I893,2)*J893)</f>
        <v>2.1420520000000001</v>
      </c>
      <c r="L893" s="3240">
        <f>ROUND(S893,2)+ROUND(S894,2)+ROUND(S895,2)+ROUND(S896,2)+ROUND(S897,2)</f>
        <v>681.4</v>
      </c>
      <c r="M893" s="3234"/>
      <c r="N893" s="3234" t="s">
        <v>549</v>
      </c>
      <c r="O893" s="3234" t="s">
        <v>550</v>
      </c>
      <c r="P893" s="1966" t="s">
        <v>20</v>
      </c>
      <c r="Q893" s="1966" t="s">
        <v>29</v>
      </c>
      <c r="R893" s="1967">
        <v>63.68</v>
      </c>
      <c r="S893" s="1968">
        <f>ROUND(K893,2)*R893</f>
        <v>136.27520000000001</v>
      </c>
    </row>
    <row r="894" spans="1:19" x14ac:dyDescent="0.25">
      <c r="A894" s="2009"/>
      <c r="B894" s="2009"/>
      <c r="C894" s="2009"/>
      <c r="D894" s="2009"/>
      <c r="E894" s="2009"/>
      <c r="F894" s="2009"/>
      <c r="G894" s="2009"/>
      <c r="H894" s="2009"/>
      <c r="I894" s="2009"/>
      <c r="J894" s="2009"/>
      <c r="K894" s="2009"/>
      <c r="L894" s="2009"/>
      <c r="M894" s="2009"/>
      <c r="N894" s="2009"/>
      <c r="O894" s="2009"/>
      <c r="P894" s="1966" t="s">
        <v>34</v>
      </c>
      <c r="Q894" s="1966" t="s">
        <v>35</v>
      </c>
      <c r="R894" s="1969">
        <v>63.68</v>
      </c>
      <c r="S894" s="1970">
        <f>ROUND(K893,2)*R894</f>
        <v>136.27520000000001</v>
      </c>
    </row>
    <row r="895" spans="1:19" x14ac:dyDescent="0.25">
      <c r="A895" s="2009"/>
      <c r="B895" s="2009"/>
      <c r="C895" s="2009"/>
      <c r="D895" s="2009"/>
      <c r="E895" s="2009"/>
      <c r="F895" s="2009"/>
      <c r="G895" s="2009"/>
      <c r="H895" s="2009"/>
      <c r="I895" s="2009"/>
      <c r="J895" s="2009"/>
      <c r="K895" s="2009"/>
      <c r="L895" s="2009"/>
      <c r="M895" s="2009"/>
      <c r="N895" s="2009"/>
      <c r="O895" s="2009"/>
      <c r="P895" s="1966" t="s">
        <v>36</v>
      </c>
      <c r="Q895" s="1966" t="s">
        <v>37</v>
      </c>
      <c r="R895" s="1971">
        <v>63.68</v>
      </c>
      <c r="S895" s="1972">
        <f>ROUND(K893,2)*R895</f>
        <v>136.27520000000001</v>
      </c>
    </row>
    <row r="896" spans="1:19" x14ac:dyDescent="0.25">
      <c r="A896" s="2009"/>
      <c r="B896" s="2009"/>
      <c r="C896" s="2009"/>
      <c r="D896" s="2009"/>
      <c r="E896" s="2009"/>
      <c r="F896" s="2009"/>
      <c r="G896" s="2009"/>
      <c r="H896" s="2009"/>
      <c r="I896" s="2009"/>
      <c r="J896" s="2009"/>
      <c r="K896" s="2009"/>
      <c r="L896" s="2009"/>
      <c r="M896" s="2009"/>
      <c r="N896" s="2009"/>
      <c r="O896" s="2009"/>
      <c r="P896" s="1966" t="s">
        <v>38</v>
      </c>
      <c r="Q896" s="1966" t="s">
        <v>39</v>
      </c>
      <c r="R896" s="1973">
        <v>63.68</v>
      </c>
      <c r="S896" s="1974">
        <f>ROUND(K893,2)*R896</f>
        <v>136.27520000000001</v>
      </c>
    </row>
    <row r="897" spans="1:19" x14ac:dyDescent="0.25">
      <c r="A897" s="2009"/>
      <c r="B897" s="2009"/>
      <c r="C897" s="2009"/>
      <c r="D897" s="2009"/>
      <c r="E897" s="2009"/>
      <c r="F897" s="2009"/>
      <c r="G897" s="2009"/>
      <c r="H897" s="2009"/>
      <c r="I897" s="2009"/>
      <c r="J897" s="2009"/>
      <c r="K897" s="2009"/>
      <c r="L897" s="2009"/>
      <c r="M897" s="2009"/>
      <c r="N897" s="2009"/>
      <c r="O897" s="2009"/>
      <c r="P897" s="1966" t="s">
        <v>40</v>
      </c>
      <c r="Q897" s="1966" t="s">
        <v>41</v>
      </c>
      <c r="R897" s="1975">
        <v>63.68</v>
      </c>
      <c r="S897" s="1976">
        <f>ROUND(K893,2)*R897</f>
        <v>136.27520000000001</v>
      </c>
    </row>
    <row r="898" spans="1:19" x14ac:dyDescent="0.25">
      <c r="A898" s="3241" t="s">
        <v>23</v>
      </c>
      <c r="B898" s="3241" t="s">
        <v>575</v>
      </c>
      <c r="C898" s="3241" t="s">
        <v>25</v>
      </c>
      <c r="D898" s="3241" t="s">
        <v>576</v>
      </c>
      <c r="E898" s="3241" t="s">
        <v>577</v>
      </c>
      <c r="F898" s="3242">
        <f>R898+R899+R900+R901+R902</f>
        <v>40</v>
      </c>
      <c r="G898" s="3241" t="s">
        <v>155</v>
      </c>
      <c r="H898" s="3243">
        <v>10.43</v>
      </c>
      <c r="I898" s="3244">
        <v>10.43</v>
      </c>
      <c r="J898" s="3245">
        <v>0.2034</v>
      </c>
      <c r="K898" s="3246">
        <f>ROUND(I898,2)+(ROUND(I898,2)*J898)</f>
        <v>12.551461999999999</v>
      </c>
      <c r="L898" s="3247">
        <f>ROUND(S898,2)+ROUND(S899,2)+ROUND(S900,2)+ROUND(S901,2)+ROUND(S902,2)</f>
        <v>502</v>
      </c>
      <c r="M898" s="3241"/>
      <c r="N898" s="3241" t="s">
        <v>549</v>
      </c>
      <c r="O898" s="3241" t="s">
        <v>550</v>
      </c>
      <c r="P898" s="1977" t="s">
        <v>20</v>
      </c>
      <c r="Q898" s="1977" t="s">
        <v>29</v>
      </c>
      <c r="R898" s="1978">
        <v>8</v>
      </c>
      <c r="S898" s="1979">
        <f>ROUND(K898,2)*R898</f>
        <v>100.4</v>
      </c>
    </row>
    <row r="899" spans="1:19" x14ac:dyDescent="0.25">
      <c r="A899" s="2009"/>
      <c r="B899" s="2009"/>
      <c r="C899" s="2009"/>
      <c r="D899" s="2009"/>
      <c r="E899" s="2009"/>
      <c r="F899" s="2009"/>
      <c r="G899" s="2009"/>
      <c r="H899" s="2009"/>
      <c r="I899" s="2009"/>
      <c r="J899" s="2009"/>
      <c r="K899" s="2009"/>
      <c r="L899" s="2009"/>
      <c r="M899" s="2009"/>
      <c r="N899" s="2009"/>
      <c r="O899" s="2009"/>
      <c r="P899" s="1977" t="s">
        <v>34</v>
      </c>
      <c r="Q899" s="1977" t="s">
        <v>35</v>
      </c>
      <c r="R899" s="1980">
        <v>8</v>
      </c>
      <c r="S899" s="1981">
        <f>ROUND(K898,2)*R899</f>
        <v>100.4</v>
      </c>
    </row>
    <row r="900" spans="1:19" x14ac:dyDescent="0.25">
      <c r="A900" s="2009"/>
      <c r="B900" s="2009"/>
      <c r="C900" s="2009"/>
      <c r="D900" s="2009"/>
      <c r="E900" s="2009"/>
      <c r="F900" s="2009"/>
      <c r="G900" s="2009"/>
      <c r="H900" s="2009"/>
      <c r="I900" s="2009"/>
      <c r="J900" s="2009"/>
      <c r="K900" s="2009"/>
      <c r="L900" s="2009"/>
      <c r="M900" s="2009"/>
      <c r="N900" s="2009"/>
      <c r="O900" s="2009"/>
      <c r="P900" s="1977" t="s">
        <v>36</v>
      </c>
      <c r="Q900" s="1977" t="s">
        <v>37</v>
      </c>
      <c r="R900" s="1982">
        <v>8</v>
      </c>
      <c r="S900" s="1983">
        <f>ROUND(K898,2)*R900</f>
        <v>100.4</v>
      </c>
    </row>
    <row r="901" spans="1:19" x14ac:dyDescent="0.25">
      <c r="A901" s="2009"/>
      <c r="B901" s="2009"/>
      <c r="C901" s="2009"/>
      <c r="D901" s="2009"/>
      <c r="E901" s="2009"/>
      <c r="F901" s="2009"/>
      <c r="G901" s="2009"/>
      <c r="H901" s="2009"/>
      <c r="I901" s="2009"/>
      <c r="J901" s="2009"/>
      <c r="K901" s="2009"/>
      <c r="L901" s="2009"/>
      <c r="M901" s="2009"/>
      <c r="N901" s="2009"/>
      <c r="O901" s="2009"/>
      <c r="P901" s="1977" t="s">
        <v>38</v>
      </c>
      <c r="Q901" s="1977" t="s">
        <v>39</v>
      </c>
      <c r="R901" s="1984">
        <v>8</v>
      </c>
      <c r="S901" s="1985">
        <f>ROUND(K898,2)*R901</f>
        <v>100.4</v>
      </c>
    </row>
    <row r="902" spans="1:19" x14ac:dyDescent="0.25">
      <c r="A902" s="2009"/>
      <c r="B902" s="2009"/>
      <c r="C902" s="2009"/>
      <c r="D902" s="2009"/>
      <c r="E902" s="2009"/>
      <c r="F902" s="2009"/>
      <c r="G902" s="2009"/>
      <c r="H902" s="2009"/>
      <c r="I902" s="2009"/>
      <c r="J902" s="2009"/>
      <c r="K902" s="2009"/>
      <c r="L902" s="2009"/>
      <c r="M902" s="2009"/>
      <c r="N902" s="2009"/>
      <c r="O902" s="2009"/>
      <c r="P902" s="1977" t="s">
        <v>40</v>
      </c>
      <c r="Q902" s="1977" t="s">
        <v>41</v>
      </c>
      <c r="R902" s="1986">
        <v>8</v>
      </c>
      <c r="S902" s="1987">
        <f>ROUND(K898,2)*R902</f>
        <v>100.4</v>
      </c>
    </row>
    <row r="903" spans="1:19" x14ac:dyDescent="0.25">
      <c r="A903" s="1988" t="s">
        <v>21</v>
      </c>
      <c r="B903" s="1988" t="s">
        <v>21</v>
      </c>
      <c r="C903" s="1988" t="s">
        <v>21</v>
      </c>
      <c r="D903" s="1988" t="s">
        <v>21</v>
      </c>
      <c r="E903" s="1988" t="s">
        <v>21</v>
      </c>
      <c r="F903" s="1988" t="s">
        <v>21</v>
      </c>
      <c r="G903" s="1988" t="s">
        <v>21</v>
      </c>
      <c r="H903" s="1988" t="s">
        <v>21</v>
      </c>
      <c r="I903" s="1988" t="s">
        <v>21</v>
      </c>
      <c r="J903" s="1988" t="s">
        <v>21</v>
      </c>
      <c r="K903" s="1988" t="s">
        <v>21</v>
      </c>
      <c r="L903" s="1988" t="s">
        <v>21</v>
      </c>
      <c r="M903" s="1988" t="s">
        <v>21</v>
      </c>
      <c r="N903" s="1988" t="s">
        <v>21</v>
      </c>
      <c r="O903" s="1988" t="s">
        <v>21</v>
      </c>
      <c r="P903" s="1988" t="s">
        <v>21</v>
      </c>
      <c r="Q903" s="1988" t="s">
        <v>21</v>
      </c>
      <c r="R903" s="1988" t="s">
        <v>578</v>
      </c>
      <c r="S903" s="1989">
        <f>L2+L9+L110+L161+L177+L203+L234+L295+L301+L372+L418+L564+L725+L826+L857</f>
        <v>2982325.1599999997</v>
      </c>
    </row>
    <row r="904" spans="1:19" ht="25.5" x14ac:dyDescent="0.25">
      <c r="A904" s="1990" t="s">
        <v>21</v>
      </c>
      <c r="B904" s="1990" t="s">
        <v>21</v>
      </c>
      <c r="C904" s="1990" t="s">
        <v>21</v>
      </c>
      <c r="D904" s="1990" t="s">
        <v>21</v>
      </c>
      <c r="E904" s="1990" t="s">
        <v>21</v>
      </c>
      <c r="F904" s="1990" t="s">
        <v>21</v>
      </c>
      <c r="G904" s="1990" t="s">
        <v>21</v>
      </c>
      <c r="H904" s="1990" t="s">
        <v>21</v>
      </c>
      <c r="I904" s="1990" t="s">
        <v>21</v>
      </c>
      <c r="J904" s="1990" t="s">
        <v>21</v>
      </c>
      <c r="K904" s="1990" t="s">
        <v>21</v>
      </c>
      <c r="L904" s="1990" t="s">
        <v>21</v>
      </c>
      <c r="M904" s="1990" t="s">
        <v>21</v>
      </c>
      <c r="N904" s="1990" t="s">
        <v>21</v>
      </c>
      <c r="O904" s="1990" t="s">
        <v>21</v>
      </c>
      <c r="P904" s="1990" t="s">
        <v>21</v>
      </c>
      <c r="Q904" s="1990" t="s">
        <v>21</v>
      </c>
      <c r="R904" s="1990" t="s">
        <v>579</v>
      </c>
      <c r="S904" s="1991">
        <f>ROUND(2982325.16,2)-ROUND(S903,2)</f>
        <v>0</v>
      </c>
    </row>
  </sheetData>
  <mergeCells count="2655">
    <mergeCell ref="A898:A902"/>
    <mergeCell ref="B898:B902"/>
    <mergeCell ref="C898:C902"/>
    <mergeCell ref="D898:D902"/>
    <mergeCell ref="E898:E902"/>
    <mergeCell ref="F898:F902"/>
    <mergeCell ref="G898:G902"/>
    <mergeCell ref="H898:H902"/>
    <mergeCell ref="I898:I902"/>
    <mergeCell ref="J898:J902"/>
    <mergeCell ref="K898:K902"/>
    <mergeCell ref="L898:L902"/>
    <mergeCell ref="M898:M902"/>
    <mergeCell ref="N898:N902"/>
    <mergeCell ref="O898:O902"/>
    <mergeCell ref="A888:A892"/>
    <mergeCell ref="B888:B892"/>
    <mergeCell ref="C888:C892"/>
    <mergeCell ref="D888:D892"/>
    <mergeCell ref="E888:E892"/>
    <mergeCell ref="F888:F892"/>
    <mergeCell ref="G888:G892"/>
    <mergeCell ref="H888:H892"/>
    <mergeCell ref="I888:I892"/>
    <mergeCell ref="J888:J892"/>
    <mergeCell ref="K888:K892"/>
    <mergeCell ref="L888:L892"/>
    <mergeCell ref="M888:M892"/>
    <mergeCell ref="N888:N892"/>
    <mergeCell ref="O888:O892"/>
    <mergeCell ref="A893:A897"/>
    <mergeCell ref="B893:B897"/>
    <mergeCell ref="C893:C897"/>
    <mergeCell ref="D893:D897"/>
    <mergeCell ref="E893:E897"/>
    <mergeCell ref="F893:F897"/>
    <mergeCell ref="G893:G897"/>
    <mergeCell ref="H893:H897"/>
    <mergeCell ref="I893:I897"/>
    <mergeCell ref="J893:J897"/>
    <mergeCell ref="K893:K897"/>
    <mergeCell ref="L893:L897"/>
    <mergeCell ref="M893:M897"/>
    <mergeCell ref="N893:N897"/>
    <mergeCell ref="O893:O897"/>
    <mergeCell ref="A878:A882"/>
    <mergeCell ref="B878:B882"/>
    <mergeCell ref="C878:C882"/>
    <mergeCell ref="D878:D882"/>
    <mergeCell ref="E878:E882"/>
    <mergeCell ref="F878:F882"/>
    <mergeCell ref="G878:G882"/>
    <mergeCell ref="H878:H882"/>
    <mergeCell ref="I878:I882"/>
    <mergeCell ref="J878:J882"/>
    <mergeCell ref="K878:K882"/>
    <mergeCell ref="L878:L882"/>
    <mergeCell ref="M878:M882"/>
    <mergeCell ref="N878:N882"/>
    <mergeCell ref="O878:O882"/>
    <mergeCell ref="A883:A887"/>
    <mergeCell ref="B883:B887"/>
    <mergeCell ref="C883:C887"/>
    <mergeCell ref="D883:D887"/>
    <mergeCell ref="E883:E887"/>
    <mergeCell ref="F883:F887"/>
    <mergeCell ref="G883:G887"/>
    <mergeCell ref="H883:H887"/>
    <mergeCell ref="I883:I887"/>
    <mergeCell ref="J883:J887"/>
    <mergeCell ref="K883:K887"/>
    <mergeCell ref="L883:L887"/>
    <mergeCell ref="M883:M887"/>
    <mergeCell ref="N883:N887"/>
    <mergeCell ref="O883:O887"/>
    <mergeCell ref="A868:A872"/>
    <mergeCell ref="B868:B872"/>
    <mergeCell ref="C868:C872"/>
    <mergeCell ref="D868:D872"/>
    <mergeCell ref="E868:E872"/>
    <mergeCell ref="F868:F872"/>
    <mergeCell ref="G868:G872"/>
    <mergeCell ref="H868:H872"/>
    <mergeCell ref="I868:I872"/>
    <mergeCell ref="J868:J872"/>
    <mergeCell ref="K868:K872"/>
    <mergeCell ref="L868:L872"/>
    <mergeCell ref="M868:M872"/>
    <mergeCell ref="N868:N872"/>
    <mergeCell ref="O868:O872"/>
    <mergeCell ref="A873:A877"/>
    <mergeCell ref="B873:B877"/>
    <mergeCell ref="C873:C877"/>
    <mergeCell ref="D873:D877"/>
    <mergeCell ref="E873:E877"/>
    <mergeCell ref="F873:F877"/>
    <mergeCell ref="G873:G877"/>
    <mergeCell ref="H873:H877"/>
    <mergeCell ref="I873:I877"/>
    <mergeCell ref="J873:J877"/>
    <mergeCell ref="K873:K877"/>
    <mergeCell ref="L873:L877"/>
    <mergeCell ref="M873:M877"/>
    <mergeCell ref="N873:N877"/>
    <mergeCell ref="O873:O877"/>
    <mergeCell ref="A858:A862"/>
    <mergeCell ref="B858:B862"/>
    <mergeCell ref="C858:C862"/>
    <mergeCell ref="D858:D862"/>
    <mergeCell ref="E858:E862"/>
    <mergeCell ref="F858:F862"/>
    <mergeCell ref="G858:G862"/>
    <mergeCell ref="H858:H862"/>
    <mergeCell ref="I858:I862"/>
    <mergeCell ref="J858:J862"/>
    <mergeCell ref="K858:K862"/>
    <mergeCell ref="L858:L862"/>
    <mergeCell ref="M858:M862"/>
    <mergeCell ref="N858:N862"/>
    <mergeCell ref="O858:O862"/>
    <mergeCell ref="A863:A867"/>
    <mergeCell ref="B863:B867"/>
    <mergeCell ref="C863:C867"/>
    <mergeCell ref="D863:D867"/>
    <mergeCell ref="E863:E867"/>
    <mergeCell ref="F863:F867"/>
    <mergeCell ref="G863:G867"/>
    <mergeCell ref="H863:H867"/>
    <mergeCell ref="I863:I867"/>
    <mergeCell ref="J863:J867"/>
    <mergeCell ref="K863:K867"/>
    <mergeCell ref="L863:L867"/>
    <mergeCell ref="M863:M867"/>
    <mergeCell ref="N863:N867"/>
    <mergeCell ref="O863:O867"/>
    <mergeCell ref="A847:A851"/>
    <mergeCell ref="B847:B851"/>
    <mergeCell ref="C847:C851"/>
    <mergeCell ref="D847:D851"/>
    <mergeCell ref="E847:E851"/>
    <mergeCell ref="F847:F851"/>
    <mergeCell ref="G847:G851"/>
    <mergeCell ref="H847:H851"/>
    <mergeCell ref="I847:I851"/>
    <mergeCell ref="J847:J851"/>
    <mergeCell ref="K847:K851"/>
    <mergeCell ref="L847:L851"/>
    <mergeCell ref="M847:M851"/>
    <mergeCell ref="N847:N851"/>
    <mergeCell ref="O847:O851"/>
    <mergeCell ref="A852:A856"/>
    <mergeCell ref="B852:B856"/>
    <mergeCell ref="C852:C856"/>
    <mergeCell ref="D852:D856"/>
    <mergeCell ref="E852:E856"/>
    <mergeCell ref="F852:F856"/>
    <mergeCell ref="G852:G856"/>
    <mergeCell ref="H852:H856"/>
    <mergeCell ref="I852:I856"/>
    <mergeCell ref="J852:J856"/>
    <mergeCell ref="K852:K856"/>
    <mergeCell ref="L852:L856"/>
    <mergeCell ref="M852:M856"/>
    <mergeCell ref="N852:N856"/>
    <mergeCell ref="O852:O856"/>
    <mergeCell ref="A837:A841"/>
    <mergeCell ref="B837:B841"/>
    <mergeCell ref="C837:C841"/>
    <mergeCell ref="D837:D841"/>
    <mergeCell ref="E837:E841"/>
    <mergeCell ref="F837:F841"/>
    <mergeCell ref="G837:G841"/>
    <mergeCell ref="H837:H841"/>
    <mergeCell ref="I837:I841"/>
    <mergeCell ref="J837:J841"/>
    <mergeCell ref="K837:K841"/>
    <mergeCell ref="L837:L841"/>
    <mergeCell ref="M837:M841"/>
    <mergeCell ref="N837:N841"/>
    <mergeCell ref="O837:O841"/>
    <mergeCell ref="A842:A846"/>
    <mergeCell ref="B842:B846"/>
    <mergeCell ref="C842:C846"/>
    <mergeCell ref="D842:D846"/>
    <mergeCell ref="E842:E846"/>
    <mergeCell ref="F842:F846"/>
    <mergeCell ref="G842:G846"/>
    <mergeCell ref="H842:H846"/>
    <mergeCell ref="I842:I846"/>
    <mergeCell ref="J842:J846"/>
    <mergeCell ref="K842:K846"/>
    <mergeCell ref="L842:L846"/>
    <mergeCell ref="M842:M846"/>
    <mergeCell ref="N842:N846"/>
    <mergeCell ref="O842:O846"/>
    <mergeCell ref="A827:A831"/>
    <mergeCell ref="B827:B831"/>
    <mergeCell ref="C827:C831"/>
    <mergeCell ref="D827:D831"/>
    <mergeCell ref="E827:E831"/>
    <mergeCell ref="F827:F831"/>
    <mergeCell ref="G827:G831"/>
    <mergeCell ref="H827:H831"/>
    <mergeCell ref="I827:I831"/>
    <mergeCell ref="J827:J831"/>
    <mergeCell ref="K827:K831"/>
    <mergeCell ref="L827:L831"/>
    <mergeCell ref="M827:M831"/>
    <mergeCell ref="N827:N831"/>
    <mergeCell ref="O827:O831"/>
    <mergeCell ref="A832:A836"/>
    <mergeCell ref="B832:B836"/>
    <mergeCell ref="C832:C836"/>
    <mergeCell ref="D832:D836"/>
    <mergeCell ref="E832:E836"/>
    <mergeCell ref="F832:F836"/>
    <mergeCell ref="G832:G836"/>
    <mergeCell ref="H832:H836"/>
    <mergeCell ref="I832:I836"/>
    <mergeCell ref="J832:J836"/>
    <mergeCell ref="K832:K836"/>
    <mergeCell ref="L832:L836"/>
    <mergeCell ref="M832:M836"/>
    <mergeCell ref="N832:N836"/>
    <mergeCell ref="O832:O836"/>
    <mergeCell ref="A816:A820"/>
    <mergeCell ref="B816:B820"/>
    <mergeCell ref="C816:C820"/>
    <mergeCell ref="D816:D820"/>
    <mergeCell ref="E816:E820"/>
    <mergeCell ref="F816:F820"/>
    <mergeCell ref="G816:G820"/>
    <mergeCell ref="H816:H820"/>
    <mergeCell ref="I816:I820"/>
    <mergeCell ref="J816:J820"/>
    <mergeCell ref="K816:K820"/>
    <mergeCell ref="L816:L820"/>
    <mergeCell ref="M816:M820"/>
    <mergeCell ref="N816:N820"/>
    <mergeCell ref="O816:O820"/>
    <mergeCell ref="A821:A825"/>
    <mergeCell ref="B821:B825"/>
    <mergeCell ref="C821:C825"/>
    <mergeCell ref="D821:D825"/>
    <mergeCell ref="E821:E825"/>
    <mergeCell ref="F821:F825"/>
    <mergeCell ref="G821:G825"/>
    <mergeCell ref="H821:H825"/>
    <mergeCell ref="I821:I825"/>
    <mergeCell ref="J821:J825"/>
    <mergeCell ref="K821:K825"/>
    <mergeCell ref="L821:L825"/>
    <mergeCell ref="M821:M825"/>
    <mergeCell ref="N821:N825"/>
    <mergeCell ref="O821:O825"/>
    <mergeCell ref="A806:A810"/>
    <mergeCell ref="B806:B810"/>
    <mergeCell ref="C806:C810"/>
    <mergeCell ref="D806:D810"/>
    <mergeCell ref="E806:E810"/>
    <mergeCell ref="F806:F810"/>
    <mergeCell ref="G806:G810"/>
    <mergeCell ref="H806:H810"/>
    <mergeCell ref="I806:I810"/>
    <mergeCell ref="J806:J810"/>
    <mergeCell ref="K806:K810"/>
    <mergeCell ref="L806:L810"/>
    <mergeCell ref="M806:M810"/>
    <mergeCell ref="N806:N810"/>
    <mergeCell ref="O806:O810"/>
    <mergeCell ref="A811:A815"/>
    <mergeCell ref="B811:B815"/>
    <mergeCell ref="C811:C815"/>
    <mergeCell ref="D811:D815"/>
    <mergeCell ref="E811:E815"/>
    <mergeCell ref="F811:F815"/>
    <mergeCell ref="G811:G815"/>
    <mergeCell ref="H811:H815"/>
    <mergeCell ref="I811:I815"/>
    <mergeCell ref="J811:J815"/>
    <mergeCell ref="K811:K815"/>
    <mergeCell ref="L811:L815"/>
    <mergeCell ref="M811:M815"/>
    <mergeCell ref="N811:N815"/>
    <mergeCell ref="O811:O815"/>
    <mergeCell ref="A796:A800"/>
    <mergeCell ref="B796:B800"/>
    <mergeCell ref="C796:C800"/>
    <mergeCell ref="D796:D800"/>
    <mergeCell ref="E796:E800"/>
    <mergeCell ref="F796:F800"/>
    <mergeCell ref="G796:G800"/>
    <mergeCell ref="H796:H800"/>
    <mergeCell ref="I796:I800"/>
    <mergeCell ref="J796:J800"/>
    <mergeCell ref="K796:K800"/>
    <mergeCell ref="L796:L800"/>
    <mergeCell ref="M796:M800"/>
    <mergeCell ref="N796:N800"/>
    <mergeCell ref="O796:O800"/>
    <mergeCell ref="A801:A805"/>
    <mergeCell ref="B801:B805"/>
    <mergeCell ref="C801:C805"/>
    <mergeCell ref="D801:D805"/>
    <mergeCell ref="E801:E805"/>
    <mergeCell ref="F801:F805"/>
    <mergeCell ref="G801:G805"/>
    <mergeCell ref="H801:H805"/>
    <mergeCell ref="I801:I805"/>
    <mergeCell ref="J801:J805"/>
    <mergeCell ref="K801:K805"/>
    <mergeCell ref="L801:L805"/>
    <mergeCell ref="M801:M805"/>
    <mergeCell ref="N801:N805"/>
    <mergeCell ref="O801:O805"/>
    <mergeCell ref="A786:A790"/>
    <mergeCell ref="B786:B790"/>
    <mergeCell ref="C786:C790"/>
    <mergeCell ref="D786:D790"/>
    <mergeCell ref="E786:E790"/>
    <mergeCell ref="F786:F790"/>
    <mergeCell ref="G786:G790"/>
    <mergeCell ref="H786:H790"/>
    <mergeCell ref="I786:I790"/>
    <mergeCell ref="J786:J790"/>
    <mergeCell ref="K786:K790"/>
    <mergeCell ref="L786:L790"/>
    <mergeCell ref="M786:M790"/>
    <mergeCell ref="N786:N790"/>
    <mergeCell ref="O786:O790"/>
    <mergeCell ref="A791:A795"/>
    <mergeCell ref="B791:B795"/>
    <mergeCell ref="C791:C795"/>
    <mergeCell ref="D791:D795"/>
    <mergeCell ref="E791:E795"/>
    <mergeCell ref="F791:F795"/>
    <mergeCell ref="G791:G795"/>
    <mergeCell ref="H791:H795"/>
    <mergeCell ref="I791:I795"/>
    <mergeCell ref="J791:J795"/>
    <mergeCell ref="K791:K795"/>
    <mergeCell ref="L791:L795"/>
    <mergeCell ref="M791:M795"/>
    <mergeCell ref="N791:N795"/>
    <mergeCell ref="O791:O795"/>
    <mergeCell ref="A776:A780"/>
    <mergeCell ref="B776:B780"/>
    <mergeCell ref="C776:C780"/>
    <mergeCell ref="D776:D780"/>
    <mergeCell ref="E776:E780"/>
    <mergeCell ref="F776:F780"/>
    <mergeCell ref="G776:G780"/>
    <mergeCell ref="H776:H780"/>
    <mergeCell ref="I776:I780"/>
    <mergeCell ref="J776:J780"/>
    <mergeCell ref="K776:K780"/>
    <mergeCell ref="L776:L780"/>
    <mergeCell ref="M776:M780"/>
    <mergeCell ref="N776:N780"/>
    <mergeCell ref="O776:O780"/>
    <mergeCell ref="A781:A785"/>
    <mergeCell ref="B781:B785"/>
    <mergeCell ref="C781:C785"/>
    <mergeCell ref="D781:D785"/>
    <mergeCell ref="E781:E785"/>
    <mergeCell ref="F781:F785"/>
    <mergeCell ref="G781:G785"/>
    <mergeCell ref="H781:H785"/>
    <mergeCell ref="I781:I785"/>
    <mergeCell ref="J781:J785"/>
    <mergeCell ref="K781:K785"/>
    <mergeCell ref="L781:L785"/>
    <mergeCell ref="M781:M785"/>
    <mergeCell ref="N781:N785"/>
    <mergeCell ref="O781:O785"/>
    <mergeCell ref="A766:A770"/>
    <mergeCell ref="B766:B770"/>
    <mergeCell ref="C766:C770"/>
    <mergeCell ref="D766:D770"/>
    <mergeCell ref="E766:E770"/>
    <mergeCell ref="F766:F770"/>
    <mergeCell ref="G766:G770"/>
    <mergeCell ref="H766:H770"/>
    <mergeCell ref="I766:I770"/>
    <mergeCell ref="J766:J770"/>
    <mergeCell ref="K766:K770"/>
    <mergeCell ref="L766:L770"/>
    <mergeCell ref="M766:M770"/>
    <mergeCell ref="N766:N770"/>
    <mergeCell ref="O766:O770"/>
    <mergeCell ref="A771:A775"/>
    <mergeCell ref="B771:B775"/>
    <mergeCell ref="C771:C775"/>
    <mergeCell ref="D771:D775"/>
    <mergeCell ref="E771:E775"/>
    <mergeCell ref="F771:F775"/>
    <mergeCell ref="G771:G775"/>
    <mergeCell ref="H771:H775"/>
    <mergeCell ref="I771:I775"/>
    <mergeCell ref="J771:J775"/>
    <mergeCell ref="K771:K775"/>
    <mergeCell ref="L771:L775"/>
    <mergeCell ref="M771:M775"/>
    <mergeCell ref="N771:N775"/>
    <mergeCell ref="O771:O775"/>
    <mergeCell ref="A756:A760"/>
    <mergeCell ref="B756:B760"/>
    <mergeCell ref="C756:C760"/>
    <mergeCell ref="D756:D760"/>
    <mergeCell ref="E756:E760"/>
    <mergeCell ref="F756:F760"/>
    <mergeCell ref="G756:G760"/>
    <mergeCell ref="H756:H760"/>
    <mergeCell ref="I756:I760"/>
    <mergeCell ref="J756:J760"/>
    <mergeCell ref="K756:K760"/>
    <mergeCell ref="L756:L760"/>
    <mergeCell ref="M756:M760"/>
    <mergeCell ref="N756:N760"/>
    <mergeCell ref="O756:O760"/>
    <mergeCell ref="A761:A765"/>
    <mergeCell ref="B761:B765"/>
    <mergeCell ref="C761:C765"/>
    <mergeCell ref="D761:D765"/>
    <mergeCell ref="E761:E765"/>
    <mergeCell ref="F761:F765"/>
    <mergeCell ref="G761:G765"/>
    <mergeCell ref="H761:H765"/>
    <mergeCell ref="I761:I765"/>
    <mergeCell ref="J761:J765"/>
    <mergeCell ref="K761:K765"/>
    <mergeCell ref="L761:L765"/>
    <mergeCell ref="M761:M765"/>
    <mergeCell ref="N761:N765"/>
    <mergeCell ref="O761:O765"/>
    <mergeCell ref="A746:A750"/>
    <mergeCell ref="B746:B750"/>
    <mergeCell ref="C746:C750"/>
    <mergeCell ref="D746:D750"/>
    <mergeCell ref="E746:E750"/>
    <mergeCell ref="F746:F750"/>
    <mergeCell ref="G746:G750"/>
    <mergeCell ref="H746:H750"/>
    <mergeCell ref="I746:I750"/>
    <mergeCell ref="J746:J750"/>
    <mergeCell ref="K746:K750"/>
    <mergeCell ref="L746:L750"/>
    <mergeCell ref="M746:M750"/>
    <mergeCell ref="N746:N750"/>
    <mergeCell ref="O746:O750"/>
    <mergeCell ref="A751:A755"/>
    <mergeCell ref="B751:B755"/>
    <mergeCell ref="C751:C755"/>
    <mergeCell ref="D751:D755"/>
    <mergeCell ref="E751:E755"/>
    <mergeCell ref="F751:F755"/>
    <mergeCell ref="G751:G755"/>
    <mergeCell ref="H751:H755"/>
    <mergeCell ref="I751:I755"/>
    <mergeCell ref="J751:J755"/>
    <mergeCell ref="K751:K755"/>
    <mergeCell ref="L751:L755"/>
    <mergeCell ref="M751:M755"/>
    <mergeCell ref="N751:N755"/>
    <mergeCell ref="O751:O755"/>
    <mergeCell ref="A736:A740"/>
    <mergeCell ref="B736:B740"/>
    <mergeCell ref="C736:C740"/>
    <mergeCell ref="D736:D740"/>
    <mergeCell ref="E736:E740"/>
    <mergeCell ref="F736:F740"/>
    <mergeCell ref="G736:G740"/>
    <mergeCell ref="H736:H740"/>
    <mergeCell ref="I736:I740"/>
    <mergeCell ref="J736:J740"/>
    <mergeCell ref="K736:K740"/>
    <mergeCell ref="L736:L740"/>
    <mergeCell ref="M736:M740"/>
    <mergeCell ref="N736:N740"/>
    <mergeCell ref="O736:O740"/>
    <mergeCell ref="A741:A745"/>
    <mergeCell ref="B741:B745"/>
    <mergeCell ref="C741:C745"/>
    <mergeCell ref="D741:D745"/>
    <mergeCell ref="E741:E745"/>
    <mergeCell ref="F741:F745"/>
    <mergeCell ref="G741:G745"/>
    <mergeCell ref="H741:H745"/>
    <mergeCell ref="I741:I745"/>
    <mergeCell ref="J741:J745"/>
    <mergeCell ref="K741:K745"/>
    <mergeCell ref="L741:L745"/>
    <mergeCell ref="M741:M745"/>
    <mergeCell ref="N741:N745"/>
    <mergeCell ref="O741:O745"/>
    <mergeCell ref="A726:A730"/>
    <mergeCell ref="B726:B730"/>
    <mergeCell ref="C726:C730"/>
    <mergeCell ref="D726:D730"/>
    <mergeCell ref="E726:E730"/>
    <mergeCell ref="F726:F730"/>
    <mergeCell ref="G726:G730"/>
    <mergeCell ref="H726:H730"/>
    <mergeCell ref="I726:I730"/>
    <mergeCell ref="J726:J730"/>
    <mergeCell ref="K726:K730"/>
    <mergeCell ref="L726:L730"/>
    <mergeCell ref="M726:M730"/>
    <mergeCell ref="N726:N730"/>
    <mergeCell ref="O726:O730"/>
    <mergeCell ref="A731:A735"/>
    <mergeCell ref="B731:B735"/>
    <mergeCell ref="C731:C735"/>
    <mergeCell ref="D731:D735"/>
    <mergeCell ref="E731:E735"/>
    <mergeCell ref="F731:F735"/>
    <mergeCell ref="G731:G735"/>
    <mergeCell ref="H731:H735"/>
    <mergeCell ref="I731:I735"/>
    <mergeCell ref="J731:J735"/>
    <mergeCell ref="K731:K735"/>
    <mergeCell ref="L731:L735"/>
    <mergeCell ref="M731:M735"/>
    <mergeCell ref="N731:N735"/>
    <mergeCell ref="O731:O735"/>
    <mergeCell ref="A715:A719"/>
    <mergeCell ref="B715:B719"/>
    <mergeCell ref="C715:C719"/>
    <mergeCell ref="D715:D719"/>
    <mergeCell ref="E715:E719"/>
    <mergeCell ref="F715:F719"/>
    <mergeCell ref="G715:G719"/>
    <mergeCell ref="H715:H719"/>
    <mergeCell ref="I715:I719"/>
    <mergeCell ref="J715:J719"/>
    <mergeCell ref="K715:K719"/>
    <mergeCell ref="L715:L719"/>
    <mergeCell ref="M715:M719"/>
    <mergeCell ref="N715:N719"/>
    <mergeCell ref="O715:O719"/>
    <mergeCell ref="A720:A724"/>
    <mergeCell ref="B720:B724"/>
    <mergeCell ref="C720:C724"/>
    <mergeCell ref="D720:D724"/>
    <mergeCell ref="E720:E724"/>
    <mergeCell ref="F720:F724"/>
    <mergeCell ref="G720:G724"/>
    <mergeCell ref="H720:H724"/>
    <mergeCell ref="I720:I724"/>
    <mergeCell ref="J720:J724"/>
    <mergeCell ref="K720:K724"/>
    <mergeCell ref="L720:L724"/>
    <mergeCell ref="M720:M724"/>
    <mergeCell ref="N720:N724"/>
    <mergeCell ref="O720:O724"/>
    <mergeCell ref="A705:A709"/>
    <mergeCell ref="B705:B709"/>
    <mergeCell ref="C705:C709"/>
    <mergeCell ref="D705:D709"/>
    <mergeCell ref="E705:E709"/>
    <mergeCell ref="F705:F709"/>
    <mergeCell ref="G705:G709"/>
    <mergeCell ref="H705:H709"/>
    <mergeCell ref="I705:I709"/>
    <mergeCell ref="J705:J709"/>
    <mergeCell ref="K705:K709"/>
    <mergeCell ref="L705:L709"/>
    <mergeCell ref="M705:M709"/>
    <mergeCell ref="N705:N709"/>
    <mergeCell ref="O705:O709"/>
    <mergeCell ref="A710:A714"/>
    <mergeCell ref="B710:B714"/>
    <mergeCell ref="C710:C714"/>
    <mergeCell ref="D710:D714"/>
    <mergeCell ref="E710:E714"/>
    <mergeCell ref="F710:F714"/>
    <mergeCell ref="G710:G714"/>
    <mergeCell ref="H710:H714"/>
    <mergeCell ref="I710:I714"/>
    <mergeCell ref="J710:J714"/>
    <mergeCell ref="K710:K714"/>
    <mergeCell ref="L710:L714"/>
    <mergeCell ref="M710:M714"/>
    <mergeCell ref="N710:N714"/>
    <mergeCell ref="O710:O714"/>
    <mergeCell ref="A695:A699"/>
    <mergeCell ref="B695:B699"/>
    <mergeCell ref="C695:C699"/>
    <mergeCell ref="D695:D699"/>
    <mergeCell ref="E695:E699"/>
    <mergeCell ref="F695:F699"/>
    <mergeCell ref="G695:G699"/>
    <mergeCell ref="H695:H699"/>
    <mergeCell ref="I695:I699"/>
    <mergeCell ref="J695:J699"/>
    <mergeCell ref="K695:K699"/>
    <mergeCell ref="L695:L699"/>
    <mergeCell ref="M695:M699"/>
    <mergeCell ref="N695:N699"/>
    <mergeCell ref="O695:O699"/>
    <mergeCell ref="A700:A704"/>
    <mergeCell ref="B700:B704"/>
    <mergeCell ref="C700:C704"/>
    <mergeCell ref="D700:D704"/>
    <mergeCell ref="E700:E704"/>
    <mergeCell ref="F700:F704"/>
    <mergeCell ref="G700:G704"/>
    <mergeCell ref="H700:H704"/>
    <mergeCell ref="I700:I704"/>
    <mergeCell ref="J700:J704"/>
    <mergeCell ref="K700:K704"/>
    <mergeCell ref="L700:L704"/>
    <mergeCell ref="M700:M704"/>
    <mergeCell ref="N700:N704"/>
    <mergeCell ref="O700:O704"/>
    <mergeCell ref="A685:A689"/>
    <mergeCell ref="B685:B689"/>
    <mergeCell ref="C685:C689"/>
    <mergeCell ref="D685:D689"/>
    <mergeCell ref="E685:E689"/>
    <mergeCell ref="F685:F689"/>
    <mergeCell ref="G685:G689"/>
    <mergeCell ref="H685:H689"/>
    <mergeCell ref="I685:I689"/>
    <mergeCell ref="J685:J689"/>
    <mergeCell ref="K685:K689"/>
    <mergeCell ref="L685:L689"/>
    <mergeCell ref="M685:M689"/>
    <mergeCell ref="N685:N689"/>
    <mergeCell ref="O685:O689"/>
    <mergeCell ref="A690:A694"/>
    <mergeCell ref="B690:B694"/>
    <mergeCell ref="C690:C694"/>
    <mergeCell ref="D690:D694"/>
    <mergeCell ref="E690:E694"/>
    <mergeCell ref="F690:F694"/>
    <mergeCell ref="G690:G694"/>
    <mergeCell ref="H690:H694"/>
    <mergeCell ref="I690:I694"/>
    <mergeCell ref="J690:J694"/>
    <mergeCell ref="K690:K694"/>
    <mergeCell ref="L690:L694"/>
    <mergeCell ref="M690:M694"/>
    <mergeCell ref="N690:N694"/>
    <mergeCell ref="O690:O694"/>
    <mergeCell ref="A675:A679"/>
    <mergeCell ref="B675:B679"/>
    <mergeCell ref="C675:C679"/>
    <mergeCell ref="D675:D679"/>
    <mergeCell ref="E675:E679"/>
    <mergeCell ref="F675:F679"/>
    <mergeCell ref="G675:G679"/>
    <mergeCell ref="H675:H679"/>
    <mergeCell ref="I675:I679"/>
    <mergeCell ref="J675:J679"/>
    <mergeCell ref="K675:K679"/>
    <mergeCell ref="L675:L679"/>
    <mergeCell ref="M675:M679"/>
    <mergeCell ref="N675:N679"/>
    <mergeCell ref="O675:O679"/>
    <mergeCell ref="A680:A684"/>
    <mergeCell ref="B680:B684"/>
    <mergeCell ref="C680:C684"/>
    <mergeCell ref="D680:D684"/>
    <mergeCell ref="E680:E684"/>
    <mergeCell ref="F680:F684"/>
    <mergeCell ref="G680:G684"/>
    <mergeCell ref="H680:H684"/>
    <mergeCell ref="I680:I684"/>
    <mergeCell ref="J680:J684"/>
    <mergeCell ref="K680:K684"/>
    <mergeCell ref="L680:L684"/>
    <mergeCell ref="M680:M684"/>
    <mergeCell ref="N680:N684"/>
    <mergeCell ref="O680:O684"/>
    <mergeCell ref="A665:A669"/>
    <mergeCell ref="B665:B669"/>
    <mergeCell ref="C665:C669"/>
    <mergeCell ref="D665:D669"/>
    <mergeCell ref="E665:E669"/>
    <mergeCell ref="F665:F669"/>
    <mergeCell ref="G665:G669"/>
    <mergeCell ref="H665:H669"/>
    <mergeCell ref="I665:I669"/>
    <mergeCell ref="J665:J669"/>
    <mergeCell ref="K665:K669"/>
    <mergeCell ref="L665:L669"/>
    <mergeCell ref="M665:M669"/>
    <mergeCell ref="N665:N669"/>
    <mergeCell ref="O665:O669"/>
    <mergeCell ref="A670:A674"/>
    <mergeCell ref="B670:B674"/>
    <mergeCell ref="C670:C674"/>
    <mergeCell ref="D670:D674"/>
    <mergeCell ref="E670:E674"/>
    <mergeCell ref="F670:F674"/>
    <mergeCell ref="G670:G674"/>
    <mergeCell ref="H670:H674"/>
    <mergeCell ref="I670:I674"/>
    <mergeCell ref="J670:J674"/>
    <mergeCell ref="K670:K674"/>
    <mergeCell ref="L670:L674"/>
    <mergeCell ref="M670:M674"/>
    <mergeCell ref="N670:N674"/>
    <mergeCell ref="O670:O674"/>
    <mergeCell ref="A655:A659"/>
    <mergeCell ref="B655:B659"/>
    <mergeCell ref="C655:C659"/>
    <mergeCell ref="D655:D659"/>
    <mergeCell ref="E655:E659"/>
    <mergeCell ref="F655:F659"/>
    <mergeCell ref="G655:G659"/>
    <mergeCell ref="H655:H659"/>
    <mergeCell ref="I655:I659"/>
    <mergeCell ref="J655:J659"/>
    <mergeCell ref="K655:K659"/>
    <mergeCell ref="L655:L659"/>
    <mergeCell ref="M655:M659"/>
    <mergeCell ref="N655:N659"/>
    <mergeCell ref="O655:O659"/>
    <mergeCell ref="A660:A664"/>
    <mergeCell ref="B660:B664"/>
    <mergeCell ref="C660:C664"/>
    <mergeCell ref="D660:D664"/>
    <mergeCell ref="E660:E664"/>
    <mergeCell ref="F660:F664"/>
    <mergeCell ref="G660:G664"/>
    <mergeCell ref="H660:H664"/>
    <mergeCell ref="I660:I664"/>
    <mergeCell ref="J660:J664"/>
    <mergeCell ref="K660:K664"/>
    <mergeCell ref="L660:L664"/>
    <mergeCell ref="M660:M664"/>
    <mergeCell ref="N660:N664"/>
    <mergeCell ref="O660:O664"/>
    <mergeCell ref="A645:A649"/>
    <mergeCell ref="B645:B649"/>
    <mergeCell ref="C645:C649"/>
    <mergeCell ref="D645:D649"/>
    <mergeCell ref="E645:E649"/>
    <mergeCell ref="F645:F649"/>
    <mergeCell ref="G645:G649"/>
    <mergeCell ref="H645:H649"/>
    <mergeCell ref="I645:I649"/>
    <mergeCell ref="J645:J649"/>
    <mergeCell ref="K645:K649"/>
    <mergeCell ref="L645:L649"/>
    <mergeCell ref="M645:M649"/>
    <mergeCell ref="N645:N649"/>
    <mergeCell ref="O645:O649"/>
    <mergeCell ref="A650:A654"/>
    <mergeCell ref="B650:B654"/>
    <mergeCell ref="C650:C654"/>
    <mergeCell ref="D650:D654"/>
    <mergeCell ref="E650:E654"/>
    <mergeCell ref="F650:F654"/>
    <mergeCell ref="G650:G654"/>
    <mergeCell ref="H650:H654"/>
    <mergeCell ref="I650:I654"/>
    <mergeCell ref="J650:J654"/>
    <mergeCell ref="K650:K654"/>
    <mergeCell ref="L650:L654"/>
    <mergeCell ref="M650:M654"/>
    <mergeCell ref="N650:N654"/>
    <mergeCell ref="O650:O654"/>
    <mergeCell ref="A635:A639"/>
    <mergeCell ref="B635:B639"/>
    <mergeCell ref="C635:C639"/>
    <mergeCell ref="D635:D639"/>
    <mergeCell ref="E635:E639"/>
    <mergeCell ref="F635:F639"/>
    <mergeCell ref="G635:G639"/>
    <mergeCell ref="H635:H639"/>
    <mergeCell ref="I635:I639"/>
    <mergeCell ref="J635:J639"/>
    <mergeCell ref="K635:K639"/>
    <mergeCell ref="L635:L639"/>
    <mergeCell ref="M635:M639"/>
    <mergeCell ref="N635:N639"/>
    <mergeCell ref="O635:O639"/>
    <mergeCell ref="A640:A644"/>
    <mergeCell ref="B640:B644"/>
    <mergeCell ref="C640:C644"/>
    <mergeCell ref="D640:D644"/>
    <mergeCell ref="E640:E644"/>
    <mergeCell ref="F640:F644"/>
    <mergeCell ref="G640:G644"/>
    <mergeCell ref="H640:H644"/>
    <mergeCell ref="I640:I644"/>
    <mergeCell ref="J640:J644"/>
    <mergeCell ref="K640:K644"/>
    <mergeCell ref="L640:L644"/>
    <mergeCell ref="M640:M644"/>
    <mergeCell ref="N640:N644"/>
    <mergeCell ref="O640:O644"/>
    <mergeCell ref="A625:A629"/>
    <mergeCell ref="B625:B629"/>
    <mergeCell ref="C625:C629"/>
    <mergeCell ref="D625:D629"/>
    <mergeCell ref="E625:E629"/>
    <mergeCell ref="F625:F629"/>
    <mergeCell ref="G625:G629"/>
    <mergeCell ref="H625:H629"/>
    <mergeCell ref="I625:I629"/>
    <mergeCell ref="J625:J629"/>
    <mergeCell ref="K625:K629"/>
    <mergeCell ref="L625:L629"/>
    <mergeCell ref="M625:M629"/>
    <mergeCell ref="N625:N629"/>
    <mergeCell ref="O625:O629"/>
    <mergeCell ref="A630:A634"/>
    <mergeCell ref="B630:B634"/>
    <mergeCell ref="C630:C634"/>
    <mergeCell ref="D630:D634"/>
    <mergeCell ref="E630:E634"/>
    <mergeCell ref="F630:F634"/>
    <mergeCell ref="G630:G634"/>
    <mergeCell ref="H630:H634"/>
    <mergeCell ref="I630:I634"/>
    <mergeCell ref="J630:J634"/>
    <mergeCell ref="K630:K634"/>
    <mergeCell ref="L630:L634"/>
    <mergeCell ref="M630:M634"/>
    <mergeCell ref="N630:N634"/>
    <mergeCell ref="O630:O634"/>
    <mergeCell ref="A615:A619"/>
    <mergeCell ref="B615:B619"/>
    <mergeCell ref="C615:C619"/>
    <mergeCell ref="D615:D619"/>
    <mergeCell ref="E615:E619"/>
    <mergeCell ref="F615:F619"/>
    <mergeCell ref="G615:G619"/>
    <mergeCell ref="H615:H619"/>
    <mergeCell ref="I615:I619"/>
    <mergeCell ref="J615:J619"/>
    <mergeCell ref="K615:K619"/>
    <mergeCell ref="L615:L619"/>
    <mergeCell ref="M615:M619"/>
    <mergeCell ref="N615:N619"/>
    <mergeCell ref="O615:O619"/>
    <mergeCell ref="A620:A624"/>
    <mergeCell ref="B620:B624"/>
    <mergeCell ref="C620:C624"/>
    <mergeCell ref="D620:D624"/>
    <mergeCell ref="E620:E624"/>
    <mergeCell ref="F620:F624"/>
    <mergeCell ref="G620:G624"/>
    <mergeCell ref="H620:H624"/>
    <mergeCell ref="I620:I624"/>
    <mergeCell ref="J620:J624"/>
    <mergeCell ref="K620:K624"/>
    <mergeCell ref="L620:L624"/>
    <mergeCell ref="M620:M624"/>
    <mergeCell ref="N620:N624"/>
    <mergeCell ref="O620:O624"/>
    <mergeCell ref="A605:A609"/>
    <mergeCell ref="B605:B609"/>
    <mergeCell ref="C605:C609"/>
    <mergeCell ref="D605:D609"/>
    <mergeCell ref="E605:E609"/>
    <mergeCell ref="F605:F609"/>
    <mergeCell ref="G605:G609"/>
    <mergeCell ref="H605:H609"/>
    <mergeCell ref="I605:I609"/>
    <mergeCell ref="J605:J609"/>
    <mergeCell ref="K605:K609"/>
    <mergeCell ref="L605:L609"/>
    <mergeCell ref="M605:M609"/>
    <mergeCell ref="N605:N609"/>
    <mergeCell ref="O605:O609"/>
    <mergeCell ref="A610:A614"/>
    <mergeCell ref="B610:B614"/>
    <mergeCell ref="C610:C614"/>
    <mergeCell ref="D610:D614"/>
    <mergeCell ref="E610:E614"/>
    <mergeCell ref="F610:F614"/>
    <mergeCell ref="G610:G614"/>
    <mergeCell ref="H610:H614"/>
    <mergeCell ref="I610:I614"/>
    <mergeCell ref="J610:J614"/>
    <mergeCell ref="K610:K614"/>
    <mergeCell ref="L610:L614"/>
    <mergeCell ref="M610:M614"/>
    <mergeCell ref="N610:N614"/>
    <mergeCell ref="O610:O614"/>
    <mergeCell ref="A595:A599"/>
    <mergeCell ref="B595:B599"/>
    <mergeCell ref="C595:C599"/>
    <mergeCell ref="D595:D599"/>
    <mergeCell ref="E595:E599"/>
    <mergeCell ref="F595:F599"/>
    <mergeCell ref="G595:G599"/>
    <mergeCell ref="H595:H599"/>
    <mergeCell ref="I595:I599"/>
    <mergeCell ref="J595:J599"/>
    <mergeCell ref="K595:K599"/>
    <mergeCell ref="L595:L599"/>
    <mergeCell ref="M595:M599"/>
    <mergeCell ref="N595:N599"/>
    <mergeCell ref="O595:O599"/>
    <mergeCell ref="A600:A604"/>
    <mergeCell ref="B600:B604"/>
    <mergeCell ref="C600:C604"/>
    <mergeCell ref="D600:D604"/>
    <mergeCell ref="E600:E604"/>
    <mergeCell ref="F600:F604"/>
    <mergeCell ref="G600:G604"/>
    <mergeCell ref="H600:H604"/>
    <mergeCell ref="I600:I604"/>
    <mergeCell ref="J600:J604"/>
    <mergeCell ref="K600:K604"/>
    <mergeCell ref="L600:L604"/>
    <mergeCell ref="M600:M604"/>
    <mergeCell ref="N600:N604"/>
    <mergeCell ref="O600:O604"/>
    <mergeCell ref="A585:A589"/>
    <mergeCell ref="B585:B589"/>
    <mergeCell ref="C585:C589"/>
    <mergeCell ref="D585:D589"/>
    <mergeCell ref="E585:E589"/>
    <mergeCell ref="F585:F589"/>
    <mergeCell ref="G585:G589"/>
    <mergeCell ref="H585:H589"/>
    <mergeCell ref="I585:I589"/>
    <mergeCell ref="J585:J589"/>
    <mergeCell ref="K585:K589"/>
    <mergeCell ref="L585:L589"/>
    <mergeCell ref="M585:M589"/>
    <mergeCell ref="N585:N589"/>
    <mergeCell ref="O585:O589"/>
    <mergeCell ref="A590:A594"/>
    <mergeCell ref="B590:B594"/>
    <mergeCell ref="C590:C594"/>
    <mergeCell ref="D590:D594"/>
    <mergeCell ref="E590:E594"/>
    <mergeCell ref="F590:F594"/>
    <mergeCell ref="G590:G594"/>
    <mergeCell ref="H590:H594"/>
    <mergeCell ref="I590:I594"/>
    <mergeCell ref="J590:J594"/>
    <mergeCell ref="K590:K594"/>
    <mergeCell ref="L590:L594"/>
    <mergeCell ref="M590:M594"/>
    <mergeCell ref="N590:N594"/>
    <mergeCell ref="O590:O594"/>
    <mergeCell ref="A575:A579"/>
    <mergeCell ref="B575:B579"/>
    <mergeCell ref="C575:C579"/>
    <mergeCell ref="D575:D579"/>
    <mergeCell ref="E575:E579"/>
    <mergeCell ref="F575:F579"/>
    <mergeCell ref="G575:G579"/>
    <mergeCell ref="H575:H579"/>
    <mergeCell ref="I575:I579"/>
    <mergeCell ref="J575:J579"/>
    <mergeCell ref="K575:K579"/>
    <mergeCell ref="L575:L579"/>
    <mergeCell ref="M575:M579"/>
    <mergeCell ref="N575:N579"/>
    <mergeCell ref="O575:O579"/>
    <mergeCell ref="A580:A584"/>
    <mergeCell ref="B580:B584"/>
    <mergeCell ref="C580:C584"/>
    <mergeCell ref="D580:D584"/>
    <mergeCell ref="E580:E584"/>
    <mergeCell ref="F580:F584"/>
    <mergeCell ref="G580:G584"/>
    <mergeCell ref="H580:H584"/>
    <mergeCell ref="I580:I584"/>
    <mergeCell ref="J580:J584"/>
    <mergeCell ref="K580:K584"/>
    <mergeCell ref="L580:L584"/>
    <mergeCell ref="M580:M584"/>
    <mergeCell ref="N580:N584"/>
    <mergeCell ref="O580:O584"/>
    <mergeCell ref="A565:A569"/>
    <mergeCell ref="B565:B569"/>
    <mergeCell ref="C565:C569"/>
    <mergeCell ref="D565:D569"/>
    <mergeCell ref="E565:E569"/>
    <mergeCell ref="F565:F569"/>
    <mergeCell ref="G565:G569"/>
    <mergeCell ref="H565:H569"/>
    <mergeCell ref="I565:I569"/>
    <mergeCell ref="J565:J569"/>
    <mergeCell ref="K565:K569"/>
    <mergeCell ref="L565:L569"/>
    <mergeCell ref="M565:M569"/>
    <mergeCell ref="N565:N569"/>
    <mergeCell ref="O565:O569"/>
    <mergeCell ref="A570:A574"/>
    <mergeCell ref="B570:B574"/>
    <mergeCell ref="C570:C574"/>
    <mergeCell ref="D570:D574"/>
    <mergeCell ref="E570:E574"/>
    <mergeCell ref="F570:F574"/>
    <mergeCell ref="G570:G574"/>
    <mergeCell ref="H570:H574"/>
    <mergeCell ref="I570:I574"/>
    <mergeCell ref="J570:J574"/>
    <mergeCell ref="K570:K574"/>
    <mergeCell ref="L570:L574"/>
    <mergeCell ref="M570:M574"/>
    <mergeCell ref="N570:N574"/>
    <mergeCell ref="O570:O574"/>
    <mergeCell ref="A554:A558"/>
    <mergeCell ref="B554:B558"/>
    <mergeCell ref="C554:C558"/>
    <mergeCell ref="D554:D558"/>
    <mergeCell ref="E554:E558"/>
    <mergeCell ref="F554:F558"/>
    <mergeCell ref="G554:G558"/>
    <mergeCell ref="H554:H558"/>
    <mergeCell ref="I554:I558"/>
    <mergeCell ref="J554:J558"/>
    <mergeCell ref="K554:K558"/>
    <mergeCell ref="L554:L558"/>
    <mergeCell ref="M554:M558"/>
    <mergeCell ref="N554:N558"/>
    <mergeCell ref="O554:O558"/>
    <mergeCell ref="A559:A563"/>
    <mergeCell ref="B559:B563"/>
    <mergeCell ref="C559:C563"/>
    <mergeCell ref="D559:D563"/>
    <mergeCell ref="E559:E563"/>
    <mergeCell ref="F559:F563"/>
    <mergeCell ref="G559:G563"/>
    <mergeCell ref="H559:H563"/>
    <mergeCell ref="I559:I563"/>
    <mergeCell ref="J559:J563"/>
    <mergeCell ref="K559:K563"/>
    <mergeCell ref="L559:L563"/>
    <mergeCell ref="M559:M563"/>
    <mergeCell ref="N559:N563"/>
    <mergeCell ref="O559:O563"/>
    <mergeCell ref="A544:A548"/>
    <mergeCell ref="B544:B548"/>
    <mergeCell ref="C544:C548"/>
    <mergeCell ref="D544:D548"/>
    <mergeCell ref="E544:E548"/>
    <mergeCell ref="F544:F548"/>
    <mergeCell ref="G544:G548"/>
    <mergeCell ref="H544:H548"/>
    <mergeCell ref="I544:I548"/>
    <mergeCell ref="J544:J548"/>
    <mergeCell ref="K544:K548"/>
    <mergeCell ref="L544:L548"/>
    <mergeCell ref="M544:M548"/>
    <mergeCell ref="N544:N548"/>
    <mergeCell ref="O544:O548"/>
    <mergeCell ref="A549:A553"/>
    <mergeCell ref="B549:B553"/>
    <mergeCell ref="C549:C553"/>
    <mergeCell ref="D549:D553"/>
    <mergeCell ref="E549:E553"/>
    <mergeCell ref="F549:F553"/>
    <mergeCell ref="G549:G553"/>
    <mergeCell ref="H549:H553"/>
    <mergeCell ref="I549:I553"/>
    <mergeCell ref="J549:J553"/>
    <mergeCell ref="K549:K553"/>
    <mergeCell ref="L549:L553"/>
    <mergeCell ref="M549:M553"/>
    <mergeCell ref="N549:N553"/>
    <mergeCell ref="O549:O553"/>
    <mergeCell ref="A534:A538"/>
    <mergeCell ref="B534:B538"/>
    <mergeCell ref="C534:C538"/>
    <mergeCell ref="D534:D538"/>
    <mergeCell ref="E534:E538"/>
    <mergeCell ref="F534:F538"/>
    <mergeCell ref="G534:G538"/>
    <mergeCell ref="H534:H538"/>
    <mergeCell ref="I534:I538"/>
    <mergeCell ref="J534:J538"/>
    <mergeCell ref="K534:K538"/>
    <mergeCell ref="L534:L538"/>
    <mergeCell ref="M534:M538"/>
    <mergeCell ref="N534:N538"/>
    <mergeCell ref="O534:O538"/>
    <mergeCell ref="A539:A543"/>
    <mergeCell ref="B539:B543"/>
    <mergeCell ref="C539:C543"/>
    <mergeCell ref="D539:D543"/>
    <mergeCell ref="E539:E543"/>
    <mergeCell ref="F539:F543"/>
    <mergeCell ref="G539:G543"/>
    <mergeCell ref="H539:H543"/>
    <mergeCell ref="I539:I543"/>
    <mergeCell ref="J539:J543"/>
    <mergeCell ref="K539:K543"/>
    <mergeCell ref="L539:L543"/>
    <mergeCell ref="M539:M543"/>
    <mergeCell ref="N539:N543"/>
    <mergeCell ref="O539:O543"/>
    <mergeCell ref="A524:A528"/>
    <mergeCell ref="B524:B528"/>
    <mergeCell ref="C524:C528"/>
    <mergeCell ref="D524:D528"/>
    <mergeCell ref="E524:E528"/>
    <mergeCell ref="F524:F528"/>
    <mergeCell ref="G524:G528"/>
    <mergeCell ref="H524:H528"/>
    <mergeCell ref="I524:I528"/>
    <mergeCell ref="J524:J528"/>
    <mergeCell ref="K524:K528"/>
    <mergeCell ref="L524:L528"/>
    <mergeCell ref="M524:M528"/>
    <mergeCell ref="N524:N528"/>
    <mergeCell ref="O524:O528"/>
    <mergeCell ref="A529:A533"/>
    <mergeCell ref="B529:B533"/>
    <mergeCell ref="C529:C533"/>
    <mergeCell ref="D529:D533"/>
    <mergeCell ref="E529:E533"/>
    <mergeCell ref="F529:F533"/>
    <mergeCell ref="G529:G533"/>
    <mergeCell ref="H529:H533"/>
    <mergeCell ref="I529:I533"/>
    <mergeCell ref="J529:J533"/>
    <mergeCell ref="K529:K533"/>
    <mergeCell ref="L529:L533"/>
    <mergeCell ref="M529:M533"/>
    <mergeCell ref="N529:N533"/>
    <mergeCell ref="O529:O533"/>
    <mergeCell ref="A514:A518"/>
    <mergeCell ref="B514:B518"/>
    <mergeCell ref="C514:C518"/>
    <mergeCell ref="D514:D518"/>
    <mergeCell ref="E514:E518"/>
    <mergeCell ref="F514:F518"/>
    <mergeCell ref="G514:G518"/>
    <mergeCell ref="H514:H518"/>
    <mergeCell ref="I514:I518"/>
    <mergeCell ref="J514:J518"/>
    <mergeCell ref="K514:K518"/>
    <mergeCell ref="L514:L518"/>
    <mergeCell ref="M514:M518"/>
    <mergeCell ref="N514:N518"/>
    <mergeCell ref="O514:O518"/>
    <mergeCell ref="A519:A523"/>
    <mergeCell ref="B519:B523"/>
    <mergeCell ref="C519:C523"/>
    <mergeCell ref="D519:D523"/>
    <mergeCell ref="E519:E523"/>
    <mergeCell ref="F519:F523"/>
    <mergeCell ref="G519:G523"/>
    <mergeCell ref="H519:H523"/>
    <mergeCell ref="I519:I523"/>
    <mergeCell ref="J519:J523"/>
    <mergeCell ref="K519:K523"/>
    <mergeCell ref="L519:L523"/>
    <mergeCell ref="M519:M523"/>
    <mergeCell ref="N519:N523"/>
    <mergeCell ref="O519:O523"/>
    <mergeCell ref="A504:A508"/>
    <mergeCell ref="B504:B508"/>
    <mergeCell ref="C504:C508"/>
    <mergeCell ref="D504:D508"/>
    <mergeCell ref="E504:E508"/>
    <mergeCell ref="F504:F508"/>
    <mergeCell ref="G504:G508"/>
    <mergeCell ref="H504:H508"/>
    <mergeCell ref="I504:I508"/>
    <mergeCell ref="J504:J508"/>
    <mergeCell ref="K504:K508"/>
    <mergeCell ref="L504:L508"/>
    <mergeCell ref="M504:M508"/>
    <mergeCell ref="N504:N508"/>
    <mergeCell ref="O504:O508"/>
    <mergeCell ref="A509:A513"/>
    <mergeCell ref="B509:B513"/>
    <mergeCell ref="C509:C513"/>
    <mergeCell ref="D509:D513"/>
    <mergeCell ref="E509:E513"/>
    <mergeCell ref="F509:F513"/>
    <mergeCell ref="G509:G513"/>
    <mergeCell ref="H509:H513"/>
    <mergeCell ref="I509:I513"/>
    <mergeCell ref="J509:J513"/>
    <mergeCell ref="K509:K513"/>
    <mergeCell ref="L509:L513"/>
    <mergeCell ref="M509:M513"/>
    <mergeCell ref="N509:N513"/>
    <mergeCell ref="O509:O513"/>
    <mergeCell ref="A494:A498"/>
    <mergeCell ref="B494:B498"/>
    <mergeCell ref="C494:C498"/>
    <mergeCell ref="D494:D498"/>
    <mergeCell ref="E494:E498"/>
    <mergeCell ref="F494:F498"/>
    <mergeCell ref="G494:G498"/>
    <mergeCell ref="H494:H498"/>
    <mergeCell ref="I494:I498"/>
    <mergeCell ref="J494:J498"/>
    <mergeCell ref="K494:K498"/>
    <mergeCell ref="L494:L498"/>
    <mergeCell ref="M494:M498"/>
    <mergeCell ref="N494:N498"/>
    <mergeCell ref="O494:O498"/>
    <mergeCell ref="A499:A503"/>
    <mergeCell ref="B499:B503"/>
    <mergeCell ref="C499:C503"/>
    <mergeCell ref="D499:D503"/>
    <mergeCell ref="E499:E503"/>
    <mergeCell ref="F499:F503"/>
    <mergeCell ref="G499:G503"/>
    <mergeCell ref="H499:H503"/>
    <mergeCell ref="I499:I503"/>
    <mergeCell ref="J499:J503"/>
    <mergeCell ref="K499:K503"/>
    <mergeCell ref="L499:L503"/>
    <mergeCell ref="M499:M503"/>
    <mergeCell ref="N499:N503"/>
    <mergeCell ref="O499:O503"/>
    <mergeCell ref="A484:A488"/>
    <mergeCell ref="B484:B488"/>
    <mergeCell ref="C484:C488"/>
    <mergeCell ref="D484:D488"/>
    <mergeCell ref="E484:E488"/>
    <mergeCell ref="F484:F488"/>
    <mergeCell ref="G484:G488"/>
    <mergeCell ref="H484:H488"/>
    <mergeCell ref="I484:I488"/>
    <mergeCell ref="J484:J488"/>
    <mergeCell ref="K484:K488"/>
    <mergeCell ref="L484:L488"/>
    <mergeCell ref="M484:M488"/>
    <mergeCell ref="N484:N488"/>
    <mergeCell ref="O484:O488"/>
    <mergeCell ref="A489:A493"/>
    <mergeCell ref="B489:B493"/>
    <mergeCell ref="C489:C493"/>
    <mergeCell ref="D489:D493"/>
    <mergeCell ref="E489:E493"/>
    <mergeCell ref="F489:F493"/>
    <mergeCell ref="G489:G493"/>
    <mergeCell ref="H489:H493"/>
    <mergeCell ref="I489:I493"/>
    <mergeCell ref="J489:J493"/>
    <mergeCell ref="K489:K493"/>
    <mergeCell ref="L489:L493"/>
    <mergeCell ref="M489:M493"/>
    <mergeCell ref="N489:N493"/>
    <mergeCell ref="O489:O493"/>
    <mergeCell ref="A474:A478"/>
    <mergeCell ref="B474:B478"/>
    <mergeCell ref="C474:C478"/>
    <mergeCell ref="D474:D478"/>
    <mergeCell ref="E474:E478"/>
    <mergeCell ref="F474:F478"/>
    <mergeCell ref="G474:G478"/>
    <mergeCell ref="H474:H478"/>
    <mergeCell ref="I474:I478"/>
    <mergeCell ref="J474:J478"/>
    <mergeCell ref="K474:K478"/>
    <mergeCell ref="L474:L478"/>
    <mergeCell ref="M474:M478"/>
    <mergeCell ref="N474:N478"/>
    <mergeCell ref="O474:O478"/>
    <mergeCell ref="A479:A483"/>
    <mergeCell ref="B479:B483"/>
    <mergeCell ref="C479:C483"/>
    <mergeCell ref="D479:D483"/>
    <mergeCell ref="E479:E483"/>
    <mergeCell ref="F479:F483"/>
    <mergeCell ref="G479:G483"/>
    <mergeCell ref="H479:H483"/>
    <mergeCell ref="I479:I483"/>
    <mergeCell ref="J479:J483"/>
    <mergeCell ref="K479:K483"/>
    <mergeCell ref="L479:L483"/>
    <mergeCell ref="M479:M483"/>
    <mergeCell ref="N479:N483"/>
    <mergeCell ref="O479:O483"/>
    <mergeCell ref="A464:A468"/>
    <mergeCell ref="B464:B468"/>
    <mergeCell ref="C464:C468"/>
    <mergeCell ref="D464:D468"/>
    <mergeCell ref="E464:E468"/>
    <mergeCell ref="F464:F468"/>
    <mergeCell ref="G464:G468"/>
    <mergeCell ref="H464:H468"/>
    <mergeCell ref="I464:I468"/>
    <mergeCell ref="J464:J468"/>
    <mergeCell ref="K464:K468"/>
    <mergeCell ref="L464:L468"/>
    <mergeCell ref="M464:M468"/>
    <mergeCell ref="N464:N468"/>
    <mergeCell ref="O464:O468"/>
    <mergeCell ref="A469:A473"/>
    <mergeCell ref="B469:B473"/>
    <mergeCell ref="C469:C473"/>
    <mergeCell ref="D469:D473"/>
    <mergeCell ref="E469:E473"/>
    <mergeCell ref="F469:F473"/>
    <mergeCell ref="G469:G473"/>
    <mergeCell ref="H469:H473"/>
    <mergeCell ref="I469:I473"/>
    <mergeCell ref="J469:J473"/>
    <mergeCell ref="K469:K473"/>
    <mergeCell ref="L469:L473"/>
    <mergeCell ref="M469:M473"/>
    <mergeCell ref="N469:N473"/>
    <mergeCell ref="O469:O473"/>
    <mergeCell ref="A454:A458"/>
    <mergeCell ref="B454:B458"/>
    <mergeCell ref="C454:C458"/>
    <mergeCell ref="D454:D458"/>
    <mergeCell ref="E454:E458"/>
    <mergeCell ref="F454:F458"/>
    <mergeCell ref="G454:G458"/>
    <mergeCell ref="H454:H458"/>
    <mergeCell ref="I454:I458"/>
    <mergeCell ref="J454:J458"/>
    <mergeCell ref="K454:K458"/>
    <mergeCell ref="L454:L458"/>
    <mergeCell ref="M454:M458"/>
    <mergeCell ref="N454:N458"/>
    <mergeCell ref="O454:O458"/>
    <mergeCell ref="A459:A463"/>
    <mergeCell ref="B459:B463"/>
    <mergeCell ref="C459:C463"/>
    <mergeCell ref="D459:D463"/>
    <mergeCell ref="E459:E463"/>
    <mergeCell ref="F459:F463"/>
    <mergeCell ref="G459:G463"/>
    <mergeCell ref="H459:H463"/>
    <mergeCell ref="I459:I463"/>
    <mergeCell ref="J459:J463"/>
    <mergeCell ref="K459:K463"/>
    <mergeCell ref="L459:L463"/>
    <mergeCell ref="M459:M463"/>
    <mergeCell ref="N459:N463"/>
    <mergeCell ref="O459:O463"/>
    <mergeCell ref="A444:A448"/>
    <mergeCell ref="B444:B448"/>
    <mergeCell ref="C444:C448"/>
    <mergeCell ref="D444:D448"/>
    <mergeCell ref="E444:E448"/>
    <mergeCell ref="F444:F448"/>
    <mergeCell ref="G444:G448"/>
    <mergeCell ref="H444:H448"/>
    <mergeCell ref="I444:I448"/>
    <mergeCell ref="J444:J448"/>
    <mergeCell ref="K444:K448"/>
    <mergeCell ref="L444:L448"/>
    <mergeCell ref="M444:M448"/>
    <mergeCell ref="N444:N448"/>
    <mergeCell ref="O444:O448"/>
    <mergeCell ref="A449:A453"/>
    <mergeCell ref="B449:B453"/>
    <mergeCell ref="C449:C453"/>
    <mergeCell ref="D449:D453"/>
    <mergeCell ref="E449:E453"/>
    <mergeCell ref="F449:F453"/>
    <mergeCell ref="G449:G453"/>
    <mergeCell ref="H449:H453"/>
    <mergeCell ref="I449:I453"/>
    <mergeCell ref="J449:J453"/>
    <mergeCell ref="K449:K453"/>
    <mergeCell ref="L449:L453"/>
    <mergeCell ref="M449:M453"/>
    <mergeCell ref="N449:N453"/>
    <mergeCell ref="O449:O453"/>
    <mergeCell ref="A434:A438"/>
    <mergeCell ref="B434:B438"/>
    <mergeCell ref="C434:C438"/>
    <mergeCell ref="D434:D438"/>
    <mergeCell ref="E434:E438"/>
    <mergeCell ref="F434:F438"/>
    <mergeCell ref="G434:G438"/>
    <mergeCell ref="H434:H438"/>
    <mergeCell ref="I434:I438"/>
    <mergeCell ref="J434:J438"/>
    <mergeCell ref="K434:K438"/>
    <mergeCell ref="L434:L438"/>
    <mergeCell ref="M434:M438"/>
    <mergeCell ref="N434:N438"/>
    <mergeCell ref="O434:O438"/>
    <mergeCell ref="A439:A443"/>
    <mergeCell ref="B439:B443"/>
    <mergeCell ref="C439:C443"/>
    <mergeCell ref="D439:D443"/>
    <mergeCell ref="E439:E443"/>
    <mergeCell ref="F439:F443"/>
    <mergeCell ref="G439:G443"/>
    <mergeCell ref="H439:H443"/>
    <mergeCell ref="I439:I443"/>
    <mergeCell ref="J439:J443"/>
    <mergeCell ref="K439:K443"/>
    <mergeCell ref="L439:L443"/>
    <mergeCell ref="M439:M443"/>
    <mergeCell ref="N439:N443"/>
    <mergeCell ref="O439:O443"/>
    <mergeCell ref="A424:A428"/>
    <mergeCell ref="B424:B428"/>
    <mergeCell ref="C424:C428"/>
    <mergeCell ref="D424:D428"/>
    <mergeCell ref="E424:E428"/>
    <mergeCell ref="F424:F428"/>
    <mergeCell ref="G424:G428"/>
    <mergeCell ref="H424:H428"/>
    <mergeCell ref="I424:I428"/>
    <mergeCell ref="J424:J428"/>
    <mergeCell ref="K424:K428"/>
    <mergeCell ref="L424:L428"/>
    <mergeCell ref="M424:M428"/>
    <mergeCell ref="N424:N428"/>
    <mergeCell ref="O424:O428"/>
    <mergeCell ref="A429:A433"/>
    <mergeCell ref="B429:B433"/>
    <mergeCell ref="C429:C433"/>
    <mergeCell ref="D429:D433"/>
    <mergeCell ref="E429:E433"/>
    <mergeCell ref="F429:F433"/>
    <mergeCell ref="G429:G433"/>
    <mergeCell ref="H429:H433"/>
    <mergeCell ref="I429:I433"/>
    <mergeCell ref="J429:J433"/>
    <mergeCell ref="K429:K433"/>
    <mergeCell ref="L429:L433"/>
    <mergeCell ref="M429:M433"/>
    <mergeCell ref="N429:N433"/>
    <mergeCell ref="O429:O433"/>
    <mergeCell ref="A413:A417"/>
    <mergeCell ref="B413:B417"/>
    <mergeCell ref="C413:C417"/>
    <mergeCell ref="D413:D417"/>
    <mergeCell ref="E413:E417"/>
    <mergeCell ref="F413:F417"/>
    <mergeCell ref="G413:G417"/>
    <mergeCell ref="H413:H417"/>
    <mergeCell ref="I413:I417"/>
    <mergeCell ref="J413:J417"/>
    <mergeCell ref="K413:K417"/>
    <mergeCell ref="L413:L417"/>
    <mergeCell ref="M413:M417"/>
    <mergeCell ref="N413:N417"/>
    <mergeCell ref="O413:O417"/>
    <mergeCell ref="A419:A423"/>
    <mergeCell ref="B419:B423"/>
    <mergeCell ref="C419:C423"/>
    <mergeCell ref="D419:D423"/>
    <mergeCell ref="E419:E423"/>
    <mergeCell ref="F419:F423"/>
    <mergeCell ref="G419:G423"/>
    <mergeCell ref="H419:H423"/>
    <mergeCell ref="I419:I423"/>
    <mergeCell ref="J419:J423"/>
    <mergeCell ref="K419:K423"/>
    <mergeCell ref="L419:L423"/>
    <mergeCell ref="M419:M423"/>
    <mergeCell ref="N419:N423"/>
    <mergeCell ref="O419:O423"/>
    <mergeCell ref="A403:A407"/>
    <mergeCell ref="B403:B407"/>
    <mergeCell ref="C403:C407"/>
    <mergeCell ref="D403:D407"/>
    <mergeCell ref="E403:E407"/>
    <mergeCell ref="F403:F407"/>
    <mergeCell ref="G403:G407"/>
    <mergeCell ref="H403:H407"/>
    <mergeCell ref="I403:I407"/>
    <mergeCell ref="J403:J407"/>
    <mergeCell ref="K403:K407"/>
    <mergeCell ref="L403:L407"/>
    <mergeCell ref="M403:M407"/>
    <mergeCell ref="N403:N407"/>
    <mergeCell ref="O403:O407"/>
    <mergeCell ref="A408:A412"/>
    <mergeCell ref="B408:B412"/>
    <mergeCell ref="C408:C412"/>
    <mergeCell ref="D408:D412"/>
    <mergeCell ref="E408:E412"/>
    <mergeCell ref="F408:F412"/>
    <mergeCell ref="G408:G412"/>
    <mergeCell ref="H408:H412"/>
    <mergeCell ref="I408:I412"/>
    <mergeCell ref="J408:J412"/>
    <mergeCell ref="K408:K412"/>
    <mergeCell ref="L408:L412"/>
    <mergeCell ref="M408:M412"/>
    <mergeCell ref="N408:N412"/>
    <mergeCell ref="O408:O412"/>
    <mergeCell ref="A393:A397"/>
    <mergeCell ref="B393:B397"/>
    <mergeCell ref="C393:C397"/>
    <mergeCell ref="D393:D397"/>
    <mergeCell ref="E393:E397"/>
    <mergeCell ref="F393:F397"/>
    <mergeCell ref="G393:G397"/>
    <mergeCell ref="H393:H397"/>
    <mergeCell ref="I393:I397"/>
    <mergeCell ref="J393:J397"/>
    <mergeCell ref="K393:K397"/>
    <mergeCell ref="L393:L397"/>
    <mergeCell ref="M393:M397"/>
    <mergeCell ref="N393:N397"/>
    <mergeCell ref="O393:O397"/>
    <mergeCell ref="A398:A402"/>
    <mergeCell ref="B398:B402"/>
    <mergeCell ref="C398:C402"/>
    <mergeCell ref="D398:D402"/>
    <mergeCell ref="E398:E402"/>
    <mergeCell ref="F398:F402"/>
    <mergeCell ref="G398:G402"/>
    <mergeCell ref="H398:H402"/>
    <mergeCell ref="I398:I402"/>
    <mergeCell ref="J398:J402"/>
    <mergeCell ref="K398:K402"/>
    <mergeCell ref="L398:L402"/>
    <mergeCell ref="M398:M402"/>
    <mergeCell ref="N398:N402"/>
    <mergeCell ref="O398:O402"/>
    <mergeCell ref="A383:A387"/>
    <mergeCell ref="B383:B387"/>
    <mergeCell ref="C383:C387"/>
    <mergeCell ref="D383:D387"/>
    <mergeCell ref="E383:E387"/>
    <mergeCell ref="F383:F387"/>
    <mergeCell ref="G383:G387"/>
    <mergeCell ref="H383:H387"/>
    <mergeCell ref="I383:I387"/>
    <mergeCell ref="J383:J387"/>
    <mergeCell ref="K383:K387"/>
    <mergeCell ref="L383:L387"/>
    <mergeCell ref="M383:M387"/>
    <mergeCell ref="N383:N387"/>
    <mergeCell ref="O383:O387"/>
    <mergeCell ref="A388:A392"/>
    <mergeCell ref="B388:B392"/>
    <mergeCell ref="C388:C392"/>
    <mergeCell ref="D388:D392"/>
    <mergeCell ref="E388:E392"/>
    <mergeCell ref="F388:F392"/>
    <mergeCell ref="G388:G392"/>
    <mergeCell ref="H388:H392"/>
    <mergeCell ref="I388:I392"/>
    <mergeCell ref="J388:J392"/>
    <mergeCell ref="K388:K392"/>
    <mergeCell ref="L388:L392"/>
    <mergeCell ref="M388:M392"/>
    <mergeCell ref="N388:N392"/>
    <mergeCell ref="O388:O392"/>
    <mergeCell ref="A373:A377"/>
    <mergeCell ref="B373:B377"/>
    <mergeCell ref="C373:C377"/>
    <mergeCell ref="D373:D377"/>
    <mergeCell ref="E373:E377"/>
    <mergeCell ref="F373:F377"/>
    <mergeCell ref="G373:G377"/>
    <mergeCell ref="H373:H377"/>
    <mergeCell ref="I373:I377"/>
    <mergeCell ref="J373:J377"/>
    <mergeCell ref="K373:K377"/>
    <mergeCell ref="L373:L377"/>
    <mergeCell ref="M373:M377"/>
    <mergeCell ref="N373:N377"/>
    <mergeCell ref="O373:O377"/>
    <mergeCell ref="A378:A382"/>
    <mergeCell ref="B378:B382"/>
    <mergeCell ref="C378:C382"/>
    <mergeCell ref="D378:D382"/>
    <mergeCell ref="E378:E382"/>
    <mergeCell ref="F378:F382"/>
    <mergeCell ref="G378:G382"/>
    <mergeCell ref="H378:H382"/>
    <mergeCell ref="I378:I382"/>
    <mergeCell ref="J378:J382"/>
    <mergeCell ref="K378:K382"/>
    <mergeCell ref="L378:L382"/>
    <mergeCell ref="M378:M382"/>
    <mergeCell ref="N378:N382"/>
    <mergeCell ref="O378:O382"/>
    <mergeCell ref="A362:A366"/>
    <mergeCell ref="B362:B366"/>
    <mergeCell ref="C362:C366"/>
    <mergeCell ref="D362:D366"/>
    <mergeCell ref="E362:E366"/>
    <mergeCell ref="F362:F366"/>
    <mergeCell ref="G362:G366"/>
    <mergeCell ref="H362:H366"/>
    <mergeCell ref="I362:I366"/>
    <mergeCell ref="J362:J366"/>
    <mergeCell ref="K362:K366"/>
    <mergeCell ref="L362:L366"/>
    <mergeCell ref="M362:M366"/>
    <mergeCell ref="N362:N366"/>
    <mergeCell ref="O362:O366"/>
    <mergeCell ref="A367:A371"/>
    <mergeCell ref="B367:B371"/>
    <mergeCell ref="C367:C371"/>
    <mergeCell ref="D367:D371"/>
    <mergeCell ref="E367:E371"/>
    <mergeCell ref="F367:F371"/>
    <mergeCell ref="G367:G371"/>
    <mergeCell ref="H367:H371"/>
    <mergeCell ref="I367:I371"/>
    <mergeCell ref="J367:J371"/>
    <mergeCell ref="K367:K371"/>
    <mergeCell ref="L367:L371"/>
    <mergeCell ref="M367:M371"/>
    <mergeCell ref="N367:N371"/>
    <mergeCell ref="O367:O371"/>
    <mergeCell ref="A352:A356"/>
    <mergeCell ref="B352:B356"/>
    <mergeCell ref="C352:C356"/>
    <mergeCell ref="D352:D356"/>
    <mergeCell ref="E352:E356"/>
    <mergeCell ref="F352:F356"/>
    <mergeCell ref="G352:G356"/>
    <mergeCell ref="H352:H356"/>
    <mergeCell ref="I352:I356"/>
    <mergeCell ref="J352:J356"/>
    <mergeCell ref="K352:K356"/>
    <mergeCell ref="L352:L356"/>
    <mergeCell ref="M352:M356"/>
    <mergeCell ref="N352:N356"/>
    <mergeCell ref="O352:O356"/>
    <mergeCell ref="A357:A361"/>
    <mergeCell ref="B357:B361"/>
    <mergeCell ref="C357:C361"/>
    <mergeCell ref="D357:D361"/>
    <mergeCell ref="E357:E361"/>
    <mergeCell ref="F357:F361"/>
    <mergeCell ref="G357:G361"/>
    <mergeCell ref="H357:H361"/>
    <mergeCell ref="I357:I361"/>
    <mergeCell ref="J357:J361"/>
    <mergeCell ref="K357:K361"/>
    <mergeCell ref="L357:L361"/>
    <mergeCell ref="M357:M361"/>
    <mergeCell ref="N357:N361"/>
    <mergeCell ref="O357:O361"/>
    <mergeCell ref="A342:A346"/>
    <mergeCell ref="B342:B346"/>
    <mergeCell ref="C342:C346"/>
    <mergeCell ref="D342:D346"/>
    <mergeCell ref="E342:E346"/>
    <mergeCell ref="F342:F346"/>
    <mergeCell ref="G342:G346"/>
    <mergeCell ref="H342:H346"/>
    <mergeCell ref="I342:I346"/>
    <mergeCell ref="J342:J346"/>
    <mergeCell ref="K342:K346"/>
    <mergeCell ref="L342:L346"/>
    <mergeCell ref="M342:M346"/>
    <mergeCell ref="N342:N346"/>
    <mergeCell ref="O342:O346"/>
    <mergeCell ref="A347:A351"/>
    <mergeCell ref="B347:B351"/>
    <mergeCell ref="C347:C351"/>
    <mergeCell ref="D347:D351"/>
    <mergeCell ref="E347:E351"/>
    <mergeCell ref="F347:F351"/>
    <mergeCell ref="G347:G351"/>
    <mergeCell ref="H347:H351"/>
    <mergeCell ref="I347:I351"/>
    <mergeCell ref="J347:J351"/>
    <mergeCell ref="K347:K351"/>
    <mergeCell ref="L347:L351"/>
    <mergeCell ref="M347:M351"/>
    <mergeCell ref="N347:N351"/>
    <mergeCell ref="O347:O351"/>
    <mergeCell ref="A332:A336"/>
    <mergeCell ref="B332:B336"/>
    <mergeCell ref="C332:C336"/>
    <mergeCell ref="D332:D336"/>
    <mergeCell ref="E332:E336"/>
    <mergeCell ref="F332:F336"/>
    <mergeCell ref="G332:G336"/>
    <mergeCell ref="H332:H336"/>
    <mergeCell ref="I332:I336"/>
    <mergeCell ref="J332:J336"/>
    <mergeCell ref="K332:K336"/>
    <mergeCell ref="L332:L336"/>
    <mergeCell ref="M332:M336"/>
    <mergeCell ref="N332:N336"/>
    <mergeCell ref="O332:O336"/>
    <mergeCell ref="A337:A341"/>
    <mergeCell ref="B337:B341"/>
    <mergeCell ref="C337:C341"/>
    <mergeCell ref="D337:D341"/>
    <mergeCell ref="E337:E341"/>
    <mergeCell ref="F337:F341"/>
    <mergeCell ref="G337:G341"/>
    <mergeCell ref="H337:H341"/>
    <mergeCell ref="I337:I341"/>
    <mergeCell ref="J337:J341"/>
    <mergeCell ref="K337:K341"/>
    <mergeCell ref="L337:L341"/>
    <mergeCell ref="M337:M341"/>
    <mergeCell ref="N337:N341"/>
    <mergeCell ref="O337:O341"/>
    <mergeCell ref="A322:A326"/>
    <mergeCell ref="B322:B326"/>
    <mergeCell ref="C322:C326"/>
    <mergeCell ref="D322:D326"/>
    <mergeCell ref="E322:E326"/>
    <mergeCell ref="F322:F326"/>
    <mergeCell ref="G322:G326"/>
    <mergeCell ref="H322:H326"/>
    <mergeCell ref="I322:I326"/>
    <mergeCell ref="J322:J326"/>
    <mergeCell ref="K322:K326"/>
    <mergeCell ref="L322:L326"/>
    <mergeCell ref="M322:M326"/>
    <mergeCell ref="N322:N326"/>
    <mergeCell ref="O322:O326"/>
    <mergeCell ref="A327:A331"/>
    <mergeCell ref="B327:B331"/>
    <mergeCell ref="C327:C331"/>
    <mergeCell ref="D327:D331"/>
    <mergeCell ref="E327:E331"/>
    <mergeCell ref="F327:F331"/>
    <mergeCell ref="G327:G331"/>
    <mergeCell ref="H327:H331"/>
    <mergeCell ref="I327:I331"/>
    <mergeCell ref="J327:J331"/>
    <mergeCell ref="K327:K331"/>
    <mergeCell ref="L327:L331"/>
    <mergeCell ref="M327:M331"/>
    <mergeCell ref="N327:N331"/>
    <mergeCell ref="O327:O331"/>
    <mergeCell ref="A312:A316"/>
    <mergeCell ref="B312:B316"/>
    <mergeCell ref="C312:C316"/>
    <mergeCell ref="D312:D316"/>
    <mergeCell ref="E312:E316"/>
    <mergeCell ref="F312:F316"/>
    <mergeCell ref="G312:G316"/>
    <mergeCell ref="H312:H316"/>
    <mergeCell ref="I312:I316"/>
    <mergeCell ref="J312:J316"/>
    <mergeCell ref="K312:K316"/>
    <mergeCell ref="L312:L316"/>
    <mergeCell ref="M312:M316"/>
    <mergeCell ref="N312:N316"/>
    <mergeCell ref="O312:O316"/>
    <mergeCell ref="A317:A321"/>
    <mergeCell ref="B317:B321"/>
    <mergeCell ref="C317:C321"/>
    <mergeCell ref="D317:D321"/>
    <mergeCell ref="E317:E321"/>
    <mergeCell ref="F317:F321"/>
    <mergeCell ref="G317:G321"/>
    <mergeCell ref="H317:H321"/>
    <mergeCell ref="I317:I321"/>
    <mergeCell ref="J317:J321"/>
    <mergeCell ref="K317:K321"/>
    <mergeCell ref="L317:L321"/>
    <mergeCell ref="M317:M321"/>
    <mergeCell ref="N317:N321"/>
    <mergeCell ref="O317:O321"/>
    <mergeCell ref="A302:A306"/>
    <mergeCell ref="B302:B306"/>
    <mergeCell ref="C302:C306"/>
    <mergeCell ref="D302:D306"/>
    <mergeCell ref="E302:E306"/>
    <mergeCell ref="F302:F306"/>
    <mergeCell ref="G302:G306"/>
    <mergeCell ref="H302:H306"/>
    <mergeCell ref="I302:I306"/>
    <mergeCell ref="J302:J306"/>
    <mergeCell ref="K302:K306"/>
    <mergeCell ref="L302:L306"/>
    <mergeCell ref="M302:M306"/>
    <mergeCell ref="N302:N306"/>
    <mergeCell ref="O302:O306"/>
    <mergeCell ref="A307:A311"/>
    <mergeCell ref="B307:B311"/>
    <mergeCell ref="C307:C311"/>
    <mergeCell ref="D307:D311"/>
    <mergeCell ref="E307:E311"/>
    <mergeCell ref="F307:F311"/>
    <mergeCell ref="G307:G311"/>
    <mergeCell ref="H307:H311"/>
    <mergeCell ref="I307:I311"/>
    <mergeCell ref="J307:J311"/>
    <mergeCell ref="K307:K311"/>
    <mergeCell ref="L307:L311"/>
    <mergeCell ref="M307:M311"/>
    <mergeCell ref="N307:N311"/>
    <mergeCell ref="O307:O311"/>
    <mergeCell ref="A290:A294"/>
    <mergeCell ref="B290:B294"/>
    <mergeCell ref="C290:C294"/>
    <mergeCell ref="D290:D294"/>
    <mergeCell ref="E290:E294"/>
    <mergeCell ref="F290:F294"/>
    <mergeCell ref="G290:G294"/>
    <mergeCell ref="H290:H294"/>
    <mergeCell ref="I290:I294"/>
    <mergeCell ref="J290:J294"/>
    <mergeCell ref="K290:K294"/>
    <mergeCell ref="L290:L294"/>
    <mergeCell ref="M290:M294"/>
    <mergeCell ref="N290:N294"/>
    <mergeCell ref="O290:O294"/>
    <mergeCell ref="A296:A300"/>
    <mergeCell ref="B296:B300"/>
    <mergeCell ref="C296:C300"/>
    <mergeCell ref="D296:D300"/>
    <mergeCell ref="E296:E300"/>
    <mergeCell ref="F296:F300"/>
    <mergeCell ref="G296:G300"/>
    <mergeCell ref="H296:H300"/>
    <mergeCell ref="I296:I300"/>
    <mergeCell ref="J296:J300"/>
    <mergeCell ref="K296:K300"/>
    <mergeCell ref="L296:L300"/>
    <mergeCell ref="M296:M300"/>
    <mergeCell ref="N296:N300"/>
    <mergeCell ref="O296:O300"/>
    <mergeCell ref="A280:A284"/>
    <mergeCell ref="B280:B284"/>
    <mergeCell ref="C280:C284"/>
    <mergeCell ref="D280:D284"/>
    <mergeCell ref="E280:E284"/>
    <mergeCell ref="F280:F284"/>
    <mergeCell ref="G280:G284"/>
    <mergeCell ref="H280:H284"/>
    <mergeCell ref="I280:I284"/>
    <mergeCell ref="J280:J284"/>
    <mergeCell ref="K280:K284"/>
    <mergeCell ref="L280:L284"/>
    <mergeCell ref="M280:M284"/>
    <mergeCell ref="N280:N284"/>
    <mergeCell ref="O280:O284"/>
    <mergeCell ref="A285:A289"/>
    <mergeCell ref="B285:B289"/>
    <mergeCell ref="C285:C289"/>
    <mergeCell ref="D285:D289"/>
    <mergeCell ref="E285:E289"/>
    <mergeCell ref="F285:F289"/>
    <mergeCell ref="G285:G289"/>
    <mergeCell ref="H285:H289"/>
    <mergeCell ref="I285:I289"/>
    <mergeCell ref="J285:J289"/>
    <mergeCell ref="K285:K289"/>
    <mergeCell ref="L285:L289"/>
    <mergeCell ref="M285:M289"/>
    <mergeCell ref="N285:N289"/>
    <mergeCell ref="O285:O289"/>
    <mergeCell ref="A270:A274"/>
    <mergeCell ref="B270:B274"/>
    <mergeCell ref="C270:C274"/>
    <mergeCell ref="D270:D274"/>
    <mergeCell ref="E270:E274"/>
    <mergeCell ref="F270:F274"/>
    <mergeCell ref="G270:G274"/>
    <mergeCell ref="H270:H274"/>
    <mergeCell ref="I270:I274"/>
    <mergeCell ref="J270:J274"/>
    <mergeCell ref="K270:K274"/>
    <mergeCell ref="L270:L274"/>
    <mergeCell ref="M270:M274"/>
    <mergeCell ref="N270:N274"/>
    <mergeCell ref="O270:O274"/>
    <mergeCell ref="A275:A279"/>
    <mergeCell ref="B275:B279"/>
    <mergeCell ref="C275:C279"/>
    <mergeCell ref="D275:D279"/>
    <mergeCell ref="E275:E279"/>
    <mergeCell ref="F275:F279"/>
    <mergeCell ref="G275:G279"/>
    <mergeCell ref="H275:H279"/>
    <mergeCell ref="I275:I279"/>
    <mergeCell ref="J275:J279"/>
    <mergeCell ref="K275:K279"/>
    <mergeCell ref="L275:L279"/>
    <mergeCell ref="M275:M279"/>
    <mergeCell ref="N275:N279"/>
    <mergeCell ref="O275:O279"/>
    <mergeCell ref="A260:A264"/>
    <mergeCell ref="B260:B264"/>
    <mergeCell ref="C260:C264"/>
    <mergeCell ref="D260:D264"/>
    <mergeCell ref="E260:E264"/>
    <mergeCell ref="F260:F264"/>
    <mergeCell ref="G260:G264"/>
    <mergeCell ref="H260:H264"/>
    <mergeCell ref="I260:I264"/>
    <mergeCell ref="J260:J264"/>
    <mergeCell ref="K260:K264"/>
    <mergeCell ref="L260:L264"/>
    <mergeCell ref="M260:M264"/>
    <mergeCell ref="N260:N264"/>
    <mergeCell ref="O260:O264"/>
    <mergeCell ref="A265:A269"/>
    <mergeCell ref="B265:B269"/>
    <mergeCell ref="C265:C269"/>
    <mergeCell ref="D265:D269"/>
    <mergeCell ref="E265:E269"/>
    <mergeCell ref="F265:F269"/>
    <mergeCell ref="G265:G269"/>
    <mergeCell ref="H265:H269"/>
    <mergeCell ref="I265:I269"/>
    <mergeCell ref="J265:J269"/>
    <mergeCell ref="K265:K269"/>
    <mergeCell ref="L265:L269"/>
    <mergeCell ref="M265:M269"/>
    <mergeCell ref="N265:N269"/>
    <mergeCell ref="O265:O269"/>
    <mergeCell ref="A250:A254"/>
    <mergeCell ref="B250:B254"/>
    <mergeCell ref="C250:C254"/>
    <mergeCell ref="D250:D254"/>
    <mergeCell ref="E250:E254"/>
    <mergeCell ref="F250:F254"/>
    <mergeCell ref="G250:G254"/>
    <mergeCell ref="H250:H254"/>
    <mergeCell ref="I250:I254"/>
    <mergeCell ref="J250:J254"/>
    <mergeCell ref="K250:K254"/>
    <mergeCell ref="L250:L254"/>
    <mergeCell ref="M250:M254"/>
    <mergeCell ref="N250:N254"/>
    <mergeCell ref="O250:O254"/>
    <mergeCell ref="A255:A259"/>
    <mergeCell ref="B255:B259"/>
    <mergeCell ref="C255:C259"/>
    <mergeCell ref="D255:D259"/>
    <mergeCell ref="E255:E259"/>
    <mergeCell ref="F255:F259"/>
    <mergeCell ref="G255:G259"/>
    <mergeCell ref="H255:H259"/>
    <mergeCell ref="I255:I259"/>
    <mergeCell ref="J255:J259"/>
    <mergeCell ref="K255:K259"/>
    <mergeCell ref="L255:L259"/>
    <mergeCell ref="M255:M259"/>
    <mergeCell ref="N255:N259"/>
    <mergeCell ref="O255:O259"/>
    <mergeCell ref="A240:A244"/>
    <mergeCell ref="B240:B244"/>
    <mergeCell ref="C240:C244"/>
    <mergeCell ref="D240:D244"/>
    <mergeCell ref="E240:E244"/>
    <mergeCell ref="F240:F244"/>
    <mergeCell ref="G240:G244"/>
    <mergeCell ref="H240:H244"/>
    <mergeCell ref="I240:I244"/>
    <mergeCell ref="J240:J244"/>
    <mergeCell ref="K240:K244"/>
    <mergeCell ref="L240:L244"/>
    <mergeCell ref="M240:M244"/>
    <mergeCell ref="N240:N244"/>
    <mergeCell ref="O240:O244"/>
    <mergeCell ref="A245:A249"/>
    <mergeCell ref="B245:B249"/>
    <mergeCell ref="C245:C249"/>
    <mergeCell ref="D245:D249"/>
    <mergeCell ref="E245:E249"/>
    <mergeCell ref="F245:F249"/>
    <mergeCell ref="G245:G249"/>
    <mergeCell ref="H245:H249"/>
    <mergeCell ref="I245:I249"/>
    <mergeCell ref="J245:J249"/>
    <mergeCell ref="K245:K249"/>
    <mergeCell ref="L245:L249"/>
    <mergeCell ref="M245:M249"/>
    <mergeCell ref="N245:N249"/>
    <mergeCell ref="O245:O249"/>
    <mergeCell ref="A229:A233"/>
    <mergeCell ref="B229:B233"/>
    <mergeCell ref="C229:C233"/>
    <mergeCell ref="D229:D233"/>
    <mergeCell ref="E229:E233"/>
    <mergeCell ref="F229:F233"/>
    <mergeCell ref="G229:G233"/>
    <mergeCell ref="H229:H233"/>
    <mergeCell ref="I229:I233"/>
    <mergeCell ref="J229:J233"/>
    <mergeCell ref="K229:K233"/>
    <mergeCell ref="L229:L233"/>
    <mergeCell ref="M229:M233"/>
    <mergeCell ref="N229:N233"/>
    <mergeCell ref="O229:O233"/>
    <mergeCell ref="A235:A239"/>
    <mergeCell ref="B235:B239"/>
    <mergeCell ref="C235:C239"/>
    <mergeCell ref="D235:D239"/>
    <mergeCell ref="E235:E239"/>
    <mergeCell ref="F235:F239"/>
    <mergeCell ref="G235:G239"/>
    <mergeCell ref="H235:H239"/>
    <mergeCell ref="I235:I239"/>
    <mergeCell ref="J235:J239"/>
    <mergeCell ref="K235:K239"/>
    <mergeCell ref="L235:L239"/>
    <mergeCell ref="M235:M239"/>
    <mergeCell ref="N235:N239"/>
    <mergeCell ref="O235:O239"/>
    <mergeCell ref="A219:A223"/>
    <mergeCell ref="B219:B223"/>
    <mergeCell ref="C219:C223"/>
    <mergeCell ref="D219:D223"/>
    <mergeCell ref="E219:E223"/>
    <mergeCell ref="F219:F223"/>
    <mergeCell ref="G219:G223"/>
    <mergeCell ref="H219:H223"/>
    <mergeCell ref="I219:I223"/>
    <mergeCell ref="J219:J223"/>
    <mergeCell ref="K219:K223"/>
    <mergeCell ref="L219:L223"/>
    <mergeCell ref="M219:M223"/>
    <mergeCell ref="N219:N223"/>
    <mergeCell ref="O219:O223"/>
    <mergeCell ref="A224:A228"/>
    <mergeCell ref="B224:B228"/>
    <mergeCell ref="C224:C228"/>
    <mergeCell ref="D224:D228"/>
    <mergeCell ref="E224:E228"/>
    <mergeCell ref="F224:F228"/>
    <mergeCell ref="G224:G228"/>
    <mergeCell ref="H224:H228"/>
    <mergeCell ref="I224:I228"/>
    <mergeCell ref="J224:J228"/>
    <mergeCell ref="K224:K228"/>
    <mergeCell ref="L224:L228"/>
    <mergeCell ref="M224:M228"/>
    <mergeCell ref="N224:N228"/>
    <mergeCell ref="O224:O228"/>
    <mergeCell ref="A209:A213"/>
    <mergeCell ref="B209:B213"/>
    <mergeCell ref="C209:C213"/>
    <mergeCell ref="D209:D213"/>
    <mergeCell ref="E209:E213"/>
    <mergeCell ref="F209:F213"/>
    <mergeCell ref="G209:G213"/>
    <mergeCell ref="H209:H213"/>
    <mergeCell ref="I209:I213"/>
    <mergeCell ref="J209:J213"/>
    <mergeCell ref="K209:K213"/>
    <mergeCell ref="L209:L213"/>
    <mergeCell ref="M209:M213"/>
    <mergeCell ref="N209:N213"/>
    <mergeCell ref="O209:O213"/>
    <mergeCell ref="A214:A218"/>
    <mergeCell ref="B214:B218"/>
    <mergeCell ref="C214:C218"/>
    <mergeCell ref="D214:D218"/>
    <mergeCell ref="E214:E218"/>
    <mergeCell ref="F214:F218"/>
    <mergeCell ref="G214:G218"/>
    <mergeCell ref="H214:H218"/>
    <mergeCell ref="I214:I218"/>
    <mergeCell ref="J214:J218"/>
    <mergeCell ref="K214:K218"/>
    <mergeCell ref="L214:L218"/>
    <mergeCell ref="M214:M218"/>
    <mergeCell ref="N214:N218"/>
    <mergeCell ref="O214:O218"/>
    <mergeCell ref="A198:A202"/>
    <mergeCell ref="B198:B202"/>
    <mergeCell ref="C198:C202"/>
    <mergeCell ref="D198:D202"/>
    <mergeCell ref="E198:E202"/>
    <mergeCell ref="F198:F202"/>
    <mergeCell ref="G198:G202"/>
    <mergeCell ref="H198:H202"/>
    <mergeCell ref="I198:I202"/>
    <mergeCell ref="J198:J202"/>
    <mergeCell ref="K198:K202"/>
    <mergeCell ref="L198:L202"/>
    <mergeCell ref="M198:M202"/>
    <mergeCell ref="N198:N202"/>
    <mergeCell ref="O198:O202"/>
    <mergeCell ref="A204:A208"/>
    <mergeCell ref="B204:B208"/>
    <mergeCell ref="C204:C208"/>
    <mergeCell ref="D204:D208"/>
    <mergeCell ref="E204:E208"/>
    <mergeCell ref="F204:F208"/>
    <mergeCell ref="G204:G208"/>
    <mergeCell ref="H204:H208"/>
    <mergeCell ref="I204:I208"/>
    <mergeCell ref="J204:J208"/>
    <mergeCell ref="K204:K208"/>
    <mergeCell ref="L204:L208"/>
    <mergeCell ref="M204:M208"/>
    <mergeCell ref="N204:N208"/>
    <mergeCell ref="O204:O208"/>
    <mergeCell ref="A188:A192"/>
    <mergeCell ref="B188:B192"/>
    <mergeCell ref="C188:C192"/>
    <mergeCell ref="D188:D192"/>
    <mergeCell ref="E188:E192"/>
    <mergeCell ref="F188:F192"/>
    <mergeCell ref="G188:G192"/>
    <mergeCell ref="H188:H192"/>
    <mergeCell ref="I188:I192"/>
    <mergeCell ref="J188:J192"/>
    <mergeCell ref="K188:K192"/>
    <mergeCell ref="L188:L192"/>
    <mergeCell ref="M188:M192"/>
    <mergeCell ref="N188:N192"/>
    <mergeCell ref="O188:O192"/>
    <mergeCell ref="A193:A197"/>
    <mergeCell ref="B193:B197"/>
    <mergeCell ref="C193:C197"/>
    <mergeCell ref="D193:D197"/>
    <mergeCell ref="E193:E197"/>
    <mergeCell ref="F193:F197"/>
    <mergeCell ref="G193:G197"/>
    <mergeCell ref="H193:H197"/>
    <mergeCell ref="I193:I197"/>
    <mergeCell ref="J193:J197"/>
    <mergeCell ref="K193:K197"/>
    <mergeCell ref="L193:L197"/>
    <mergeCell ref="M193:M197"/>
    <mergeCell ref="N193:N197"/>
    <mergeCell ref="O193:O197"/>
    <mergeCell ref="A178:A182"/>
    <mergeCell ref="B178:B182"/>
    <mergeCell ref="C178:C182"/>
    <mergeCell ref="D178:D182"/>
    <mergeCell ref="E178:E182"/>
    <mergeCell ref="F178:F182"/>
    <mergeCell ref="G178:G182"/>
    <mergeCell ref="H178:H182"/>
    <mergeCell ref="I178:I182"/>
    <mergeCell ref="J178:J182"/>
    <mergeCell ref="K178:K182"/>
    <mergeCell ref="L178:L182"/>
    <mergeCell ref="M178:M182"/>
    <mergeCell ref="N178:N182"/>
    <mergeCell ref="O178:O182"/>
    <mergeCell ref="A183:A187"/>
    <mergeCell ref="B183:B187"/>
    <mergeCell ref="C183:C187"/>
    <mergeCell ref="D183:D187"/>
    <mergeCell ref="E183:E187"/>
    <mergeCell ref="F183:F187"/>
    <mergeCell ref="G183:G187"/>
    <mergeCell ref="H183:H187"/>
    <mergeCell ref="I183:I187"/>
    <mergeCell ref="J183:J187"/>
    <mergeCell ref="K183:K187"/>
    <mergeCell ref="L183:L187"/>
    <mergeCell ref="M183:M187"/>
    <mergeCell ref="N183:N187"/>
    <mergeCell ref="O183:O187"/>
    <mergeCell ref="A167:A171"/>
    <mergeCell ref="B167:B171"/>
    <mergeCell ref="C167:C171"/>
    <mergeCell ref="D167:D171"/>
    <mergeCell ref="E167:E171"/>
    <mergeCell ref="F167:F171"/>
    <mergeCell ref="G167:G171"/>
    <mergeCell ref="H167:H171"/>
    <mergeCell ref="I167:I171"/>
    <mergeCell ref="J167:J171"/>
    <mergeCell ref="K167:K171"/>
    <mergeCell ref="L167:L171"/>
    <mergeCell ref="M167:M171"/>
    <mergeCell ref="N167:N171"/>
    <mergeCell ref="O167:O171"/>
    <mergeCell ref="A172:A176"/>
    <mergeCell ref="B172:B176"/>
    <mergeCell ref="C172:C176"/>
    <mergeCell ref="D172:D176"/>
    <mergeCell ref="E172:E176"/>
    <mergeCell ref="F172:F176"/>
    <mergeCell ref="G172:G176"/>
    <mergeCell ref="H172:H176"/>
    <mergeCell ref="I172:I176"/>
    <mergeCell ref="J172:J176"/>
    <mergeCell ref="K172:K176"/>
    <mergeCell ref="L172:L176"/>
    <mergeCell ref="M172:M176"/>
    <mergeCell ref="N172:N176"/>
    <mergeCell ref="O172:O176"/>
    <mergeCell ref="A156:A160"/>
    <mergeCell ref="B156:B160"/>
    <mergeCell ref="C156:C160"/>
    <mergeCell ref="D156:D160"/>
    <mergeCell ref="E156:E160"/>
    <mergeCell ref="F156:F160"/>
    <mergeCell ref="G156:G160"/>
    <mergeCell ref="H156:H160"/>
    <mergeCell ref="I156:I160"/>
    <mergeCell ref="J156:J160"/>
    <mergeCell ref="K156:K160"/>
    <mergeCell ref="L156:L160"/>
    <mergeCell ref="M156:M160"/>
    <mergeCell ref="N156:N160"/>
    <mergeCell ref="O156:O160"/>
    <mergeCell ref="A162:A166"/>
    <mergeCell ref="B162:B166"/>
    <mergeCell ref="C162:C166"/>
    <mergeCell ref="D162:D166"/>
    <mergeCell ref="E162:E166"/>
    <mergeCell ref="F162:F166"/>
    <mergeCell ref="G162:G166"/>
    <mergeCell ref="H162:H166"/>
    <mergeCell ref="I162:I166"/>
    <mergeCell ref="J162:J166"/>
    <mergeCell ref="K162:K166"/>
    <mergeCell ref="L162:L166"/>
    <mergeCell ref="M162:M166"/>
    <mergeCell ref="N162:N166"/>
    <mergeCell ref="O162:O166"/>
    <mergeCell ref="A146:A150"/>
    <mergeCell ref="B146:B150"/>
    <mergeCell ref="C146:C150"/>
    <mergeCell ref="D146:D150"/>
    <mergeCell ref="E146:E150"/>
    <mergeCell ref="F146:F150"/>
    <mergeCell ref="G146:G150"/>
    <mergeCell ref="H146:H150"/>
    <mergeCell ref="I146:I150"/>
    <mergeCell ref="J146:J150"/>
    <mergeCell ref="K146:K150"/>
    <mergeCell ref="L146:L150"/>
    <mergeCell ref="M146:M150"/>
    <mergeCell ref="N146:N150"/>
    <mergeCell ref="O146:O150"/>
    <mergeCell ref="A151:A155"/>
    <mergeCell ref="B151:B155"/>
    <mergeCell ref="C151:C155"/>
    <mergeCell ref="D151:D155"/>
    <mergeCell ref="E151:E155"/>
    <mergeCell ref="F151:F155"/>
    <mergeCell ref="G151:G155"/>
    <mergeCell ref="H151:H155"/>
    <mergeCell ref="I151:I155"/>
    <mergeCell ref="J151:J155"/>
    <mergeCell ref="K151:K155"/>
    <mergeCell ref="L151:L155"/>
    <mergeCell ref="M151:M155"/>
    <mergeCell ref="N151:N155"/>
    <mergeCell ref="O151:O155"/>
    <mergeCell ref="A136:A140"/>
    <mergeCell ref="B136:B140"/>
    <mergeCell ref="C136:C140"/>
    <mergeCell ref="D136:D140"/>
    <mergeCell ref="E136:E140"/>
    <mergeCell ref="F136:F140"/>
    <mergeCell ref="G136:G140"/>
    <mergeCell ref="H136:H140"/>
    <mergeCell ref="I136:I140"/>
    <mergeCell ref="J136:J140"/>
    <mergeCell ref="K136:K140"/>
    <mergeCell ref="L136:L140"/>
    <mergeCell ref="M136:M140"/>
    <mergeCell ref="N136:N140"/>
    <mergeCell ref="O136:O140"/>
    <mergeCell ref="A141:A145"/>
    <mergeCell ref="B141:B145"/>
    <mergeCell ref="C141:C145"/>
    <mergeCell ref="D141:D145"/>
    <mergeCell ref="E141:E145"/>
    <mergeCell ref="F141:F145"/>
    <mergeCell ref="G141:G145"/>
    <mergeCell ref="H141:H145"/>
    <mergeCell ref="I141:I145"/>
    <mergeCell ref="J141:J145"/>
    <mergeCell ref="K141:K145"/>
    <mergeCell ref="L141:L145"/>
    <mergeCell ref="M141:M145"/>
    <mergeCell ref="N141:N145"/>
    <mergeCell ref="O141:O145"/>
    <mergeCell ref="A126:A130"/>
    <mergeCell ref="B126:B130"/>
    <mergeCell ref="C126:C130"/>
    <mergeCell ref="D126:D130"/>
    <mergeCell ref="E126:E130"/>
    <mergeCell ref="F126:F130"/>
    <mergeCell ref="G126:G130"/>
    <mergeCell ref="H126:H130"/>
    <mergeCell ref="I126:I130"/>
    <mergeCell ref="J126:J130"/>
    <mergeCell ref="K126:K130"/>
    <mergeCell ref="L126:L130"/>
    <mergeCell ref="M126:M130"/>
    <mergeCell ref="N126:N130"/>
    <mergeCell ref="O126:O130"/>
    <mergeCell ref="A131:A135"/>
    <mergeCell ref="B131:B135"/>
    <mergeCell ref="C131:C135"/>
    <mergeCell ref="D131:D135"/>
    <mergeCell ref="E131:E135"/>
    <mergeCell ref="F131:F135"/>
    <mergeCell ref="G131:G135"/>
    <mergeCell ref="H131:H135"/>
    <mergeCell ref="I131:I135"/>
    <mergeCell ref="J131:J135"/>
    <mergeCell ref="K131:K135"/>
    <mergeCell ref="L131:L135"/>
    <mergeCell ref="M131:M135"/>
    <mergeCell ref="N131:N135"/>
    <mergeCell ref="O131:O135"/>
    <mergeCell ref="A116:A120"/>
    <mergeCell ref="B116:B120"/>
    <mergeCell ref="C116:C120"/>
    <mergeCell ref="D116:D120"/>
    <mergeCell ref="E116:E120"/>
    <mergeCell ref="F116:F120"/>
    <mergeCell ref="G116:G120"/>
    <mergeCell ref="H116:H120"/>
    <mergeCell ref="I116:I120"/>
    <mergeCell ref="J116:J120"/>
    <mergeCell ref="K116:K120"/>
    <mergeCell ref="L116:L120"/>
    <mergeCell ref="M116:M120"/>
    <mergeCell ref="N116:N120"/>
    <mergeCell ref="O116:O120"/>
    <mergeCell ref="A121:A125"/>
    <mergeCell ref="B121:B125"/>
    <mergeCell ref="C121:C125"/>
    <mergeCell ref="D121:D125"/>
    <mergeCell ref="E121:E125"/>
    <mergeCell ref="F121:F125"/>
    <mergeCell ref="G121:G125"/>
    <mergeCell ref="H121:H125"/>
    <mergeCell ref="I121:I125"/>
    <mergeCell ref="J121:J125"/>
    <mergeCell ref="K121:K125"/>
    <mergeCell ref="L121:L125"/>
    <mergeCell ref="M121:M125"/>
    <mergeCell ref="N121:N125"/>
    <mergeCell ref="O121:O125"/>
    <mergeCell ref="A105:A109"/>
    <mergeCell ref="B105:B109"/>
    <mergeCell ref="C105:C109"/>
    <mergeCell ref="D105:D109"/>
    <mergeCell ref="E105:E109"/>
    <mergeCell ref="F105:F109"/>
    <mergeCell ref="G105:G109"/>
    <mergeCell ref="H105:H109"/>
    <mergeCell ref="I105:I109"/>
    <mergeCell ref="J105:J109"/>
    <mergeCell ref="K105:K109"/>
    <mergeCell ref="L105:L109"/>
    <mergeCell ref="M105:M109"/>
    <mergeCell ref="N105:N109"/>
    <mergeCell ref="O105:O109"/>
    <mergeCell ref="A111:A115"/>
    <mergeCell ref="B111:B115"/>
    <mergeCell ref="C111:C115"/>
    <mergeCell ref="D111:D115"/>
    <mergeCell ref="E111:E115"/>
    <mergeCell ref="F111:F115"/>
    <mergeCell ref="G111:G115"/>
    <mergeCell ref="H111:H115"/>
    <mergeCell ref="I111:I115"/>
    <mergeCell ref="J111:J115"/>
    <mergeCell ref="K111:K115"/>
    <mergeCell ref="L111:L115"/>
    <mergeCell ref="M111:M115"/>
    <mergeCell ref="N111:N115"/>
    <mergeCell ref="O111:O115"/>
    <mergeCell ref="A95:A99"/>
    <mergeCell ref="B95:B99"/>
    <mergeCell ref="C95:C99"/>
    <mergeCell ref="D95:D99"/>
    <mergeCell ref="E95:E99"/>
    <mergeCell ref="F95:F99"/>
    <mergeCell ref="G95:G99"/>
    <mergeCell ref="H95:H99"/>
    <mergeCell ref="I95:I99"/>
    <mergeCell ref="J95:J99"/>
    <mergeCell ref="K95:K99"/>
    <mergeCell ref="L95:L99"/>
    <mergeCell ref="M95:M99"/>
    <mergeCell ref="N95:N99"/>
    <mergeCell ref="O95:O99"/>
    <mergeCell ref="A100:A104"/>
    <mergeCell ref="B100:B104"/>
    <mergeCell ref="C100:C104"/>
    <mergeCell ref="D100:D104"/>
    <mergeCell ref="E100:E104"/>
    <mergeCell ref="F100:F104"/>
    <mergeCell ref="G100:G104"/>
    <mergeCell ref="H100:H104"/>
    <mergeCell ref="I100:I104"/>
    <mergeCell ref="J100:J104"/>
    <mergeCell ref="K100:K104"/>
    <mergeCell ref="L100:L104"/>
    <mergeCell ref="M100:M104"/>
    <mergeCell ref="N100:N104"/>
    <mergeCell ref="O100:O104"/>
    <mergeCell ref="A85:A89"/>
    <mergeCell ref="B85:B89"/>
    <mergeCell ref="C85:C89"/>
    <mergeCell ref="D85:D89"/>
    <mergeCell ref="E85:E89"/>
    <mergeCell ref="F85:F89"/>
    <mergeCell ref="G85:G89"/>
    <mergeCell ref="H85:H89"/>
    <mergeCell ref="I85:I89"/>
    <mergeCell ref="J85:J89"/>
    <mergeCell ref="K85:K89"/>
    <mergeCell ref="L85:L89"/>
    <mergeCell ref="M85:M89"/>
    <mergeCell ref="N85:N89"/>
    <mergeCell ref="O85:O89"/>
    <mergeCell ref="A90:A94"/>
    <mergeCell ref="B90:B94"/>
    <mergeCell ref="C90:C94"/>
    <mergeCell ref="D90:D94"/>
    <mergeCell ref="E90:E94"/>
    <mergeCell ref="F90:F94"/>
    <mergeCell ref="G90:G94"/>
    <mergeCell ref="H90:H94"/>
    <mergeCell ref="I90:I94"/>
    <mergeCell ref="J90:J94"/>
    <mergeCell ref="K90:K94"/>
    <mergeCell ref="L90:L94"/>
    <mergeCell ref="M90:M94"/>
    <mergeCell ref="N90:N94"/>
    <mergeCell ref="O90:O94"/>
    <mergeCell ref="A75:A79"/>
    <mergeCell ref="B75:B79"/>
    <mergeCell ref="C75:C79"/>
    <mergeCell ref="D75:D79"/>
    <mergeCell ref="E75:E79"/>
    <mergeCell ref="F75:F79"/>
    <mergeCell ref="G75:G79"/>
    <mergeCell ref="H75:H79"/>
    <mergeCell ref="I75:I79"/>
    <mergeCell ref="J75:J79"/>
    <mergeCell ref="K75:K79"/>
    <mergeCell ref="L75:L79"/>
    <mergeCell ref="M75:M79"/>
    <mergeCell ref="N75:N79"/>
    <mergeCell ref="O75:O79"/>
    <mergeCell ref="A80:A84"/>
    <mergeCell ref="B80:B84"/>
    <mergeCell ref="C80:C84"/>
    <mergeCell ref="D80:D84"/>
    <mergeCell ref="E80:E84"/>
    <mergeCell ref="F80:F84"/>
    <mergeCell ref="G80:G84"/>
    <mergeCell ref="H80:H84"/>
    <mergeCell ref="I80:I84"/>
    <mergeCell ref="J80:J84"/>
    <mergeCell ref="K80:K84"/>
    <mergeCell ref="L80:L84"/>
    <mergeCell ref="M80:M84"/>
    <mergeCell ref="N80:N84"/>
    <mergeCell ref="O80:O84"/>
    <mergeCell ref="A65:A69"/>
    <mergeCell ref="B65:B69"/>
    <mergeCell ref="C65:C69"/>
    <mergeCell ref="D65:D69"/>
    <mergeCell ref="E65:E69"/>
    <mergeCell ref="F65:F69"/>
    <mergeCell ref="G65:G69"/>
    <mergeCell ref="H65:H69"/>
    <mergeCell ref="I65:I69"/>
    <mergeCell ref="J65:J69"/>
    <mergeCell ref="K65:K69"/>
    <mergeCell ref="L65:L69"/>
    <mergeCell ref="M65:M69"/>
    <mergeCell ref="N65:N69"/>
    <mergeCell ref="O65:O69"/>
    <mergeCell ref="A70:A74"/>
    <mergeCell ref="B70:B74"/>
    <mergeCell ref="C70:C74"/>
    <mergeCell ref="D70:D74"/>
    <mergeCell ref="E70:E74"/>
    <mergeCell ref="F70:F74"/>
    <mergeCell ref="G70:G74"/>
    <mergeCell ref="H70:H74"/>
    <mergeCell ref="I70:I74"/>
    <mergeCell ref="J70:J74"/>
    <mergeCell ref="K70:K74"/>
    <mergeCell ref="L70:L74"/>
    <mergeCell ref="M70:M74"/>
    <mergeCell ref="N70:N74"/>
    <mergeCell ref="O70:O74"/>
    <mergeCell ref="A55:A59"/>
    <mergeCell ref="B55:B59"/>
    <mergeCell ref="C55:C59"/>
    <mergeCell ref="D55:D59"/>
    <mergeCell ref="E55:E59"/>
    <mergeCell ref="F55:F59"/>
    <mergeCell ref="G55:G59"/>
    <mergeCell ref="H55:H59"/>
    <mergeCell ref="I55:I59"/>
    <mergeCell ref="J55:J59"/>
    <mergeCell ref="K55:K59"/>
    <mergeCell ref="L55:L59"/>
    <mergeCell ref="M55:M59"/>
    <mergeCell ref="N55:N59"/>
    <mergeCell ref="O55:O59"/>
    <mergeCell ref="A60:A64"/>
    <mergeCell ref="B60:B64"/>
    <mergeCell ref="C60:C64"/>
    <mergeCell ref="D60:D64"/>
    <mergeCell ref="E60:E64"/>
    <mergeCell ref="F60:F64"/>
    <mergeCell ref="G60:G64"/>
    <mergeCell ref="H60:H64"/>
    <mergeCell ref="I60:I64"/>
    <mergeCell ref="J60:J64"/>
    <mergeCell ref="K60:K64"/>
    <mergeCell ref="L60:L64"/>
    <mergeCell ref="M60:M64"/>
    <mergeCell ref="N60:N64"/>
    <mergeCell ref="O60:O64"/>
    <mergeCell ref="A45:A49"/>
    <mergeCell ref="B45:B49"/>
    <mergeCell ref="C45:C49"/>
    <mergeCell ref="D45:D49"/>
    <mergeCell ref="E45:E49"/>
    <mergeCell ref="F45:F49"/>
    <mergeCell ref="G45:G49"/>
    <mergeCell ref="H45:H49"/>
    <mergeCell ref="I45:I49"/>
    <mergeCell ref="J45:J49"/>
    <mergeCell ref="K45:K49"/>
    <mergeCell ref="L45:L49"/>
    <mergeCell ref="M45:M49"/>
    <mergeCell ref="N45:N49"/>
    <mergeCell ref="O45:O49"/>
    <mergeCell ref="A50:A54"/>
    <mergeCell ref="B50:B54"/>
    <mergeCell ref="C50:C54"/>
    <mergeCell ref="D50:D54"/>
    <mergeCell ref="E50:E54"/>
    <mergeCell ref="F50:F54"/>
    <mergeCell ref="G50:G54"/>
    <mergeCell ref="H50:H54"/>
    <mergeCell ref="I50:I54"/>
    <mergeCell ref="J50:J54"/>
    <mergeCell ref="K50:K54"/>
    <mergeCell ref="L50:L54"/>
    <mergeCell ref="M50:M54"/>
    <mergeCell ref="N50:N54"/>
    <mergeCell ref="O50:O54"/>
    <mergeCell ref="A35:A39"/>
    <mergeCell ref="B35:B39"/>
    <mergeCell ref="C35:C39"/>
    <mergeCell ref="D35:D39"/>
    <mergeCell ref="E35:E39"/>
    <mergeCell ref="F35:F39"/>
    <mergeCell ref="G35:G39"/>
    <mergeCell ref="H35:H39"/>
    <mergeCell ref="I35:I39"/>
    <mergeCell ref="J35:J39"/>
    <mergeCell ref="K35:K39"/>
    <mergeCell ref="L35:L39"/>
    <mergeCell ref="M35:M39"/>
    <mergeCell ref="N35:N39"/>
    <mergeCell ref="O35:O39"/>
    <mergeCell ref="A40:A44"/>
    <mergeCell ref="B40:B44"/>
    <mergeCell ref="C40:C44"/>
    <mergeCell ref="D40:D44"/>
    <mergeCell ref="E40:E44"/>
    <mergeCell ref="F40:F44"/>
    <mergeCell ref="G40:G44"/>
    <mergeCell ref="H40:H44"/>
    <mergeCell ref="I40:I44"/>
    <mergeCell ref="J40:J44"/>
    <mergeCell ref="K40:K44"/>
    <mergeCell ref="L40:L44"/>
    <mergeCell ref="M40:M44"/>
    <mergeCell ref="N40:N44"/>
    <mergeCell ref="O40:O44"/>
    <mergeCell ref="A25:A29"/>
    <mergeCell ref="B25:B29"/>
    <mergeCell ref="C25:C29"/>
    <mergeCell ref="D25:D29"/>
    <mergeCell ref="E25:E29"/>
    <mergeCell ref="F25:F29"/>
    <mergeCell ref="G25:G29"/>
    <mergeCell ref="H25:H29"/>
    <mergeCell ref="I25:I29"/>
    <mergeCell ref="J25:J29"/>
    <mergeCell ref="K25:K29"/>
    <mergeCell ref="L25:L29"/>
    <mergeCell ref="M25:M29"/>
    <mergeCell ref="N25:N29"/>
    <mergeCell ref="O25:O29"/>
    <mergeCell ref="A30:A34"/>
    <mergeCell ref="B30:B34"/>
    <mergeCell ref="C30:C34"/>
    <mergeCell ref="D30:D34"/>
    <mergeCell ref="E30:E34"/>
    <mergeCell ref="F30:F34"/>
    <mergeCell ref="G30:G34"/>
    <mergeCell ref="H30:H34"/>
    <mergeCell ref="I30:I34"/>
    <mergeCell ref="J30:J34"/>
    <mergeCell ref="K30:K34"/>
    <mergeCell ref="L30:L34"/>
    <mergeCell ref="M30:M34"/>
    <mergeCell ref="N30:N34"/>
    <mergeCell ref="O30:O34"/>
    <mergeCell ref="A15:A19"/>
    <mergeCell ref="B15:B19"/>
    <mergeCell ref="C15:C19"/>
    <mergeCell ref="D15:D19"/>
    <mergeCell ref="E15:E19"/>
    <mergeCell ref="F15:F19"/>
    <mergeCell ref="G15:G19"/>
    <mergeCell ref="H15:H19"/>
    <mergeCell ref="I15:I19"/>
    <mergeCell ref="J15:J19"/>
    <mergeCell ref="K15:K19"/>
    <mergeCell ref="L15:L19"/>
    <mergeCell ref="M15:M19"/>
    <mergeCell ref="N15:N19"/>
    <mergeCell ref="O15:O19"/>
    <mergeCell ref="A20:A24"/>
    <mergeCell ref="B20:B24"/>
    <mergeCell ref="C20:C24"/>
    <mergeCell ref="D20:D24"/>
    <mergeCell ref="E20:E24"/>
    <mergeCell ref="F20:F24"/>
    <mergeCell ref="G20:G24"/>
    <mergeCell ref="H20:H24"/>
    <mergeCell ref="I20:I24"/>
    <mergeCell ref="J20:J24"/>
    <mergeCell ref="K20:K24"/>
    <mergeCell ref="L20:L24"/>
    <mergeCell ref="M20:M24"/>
    <mergeCell ref="N20:N24"/>
    <mergeCell ref="O20:O24"/>
    <mergeCell ref="A4:A8"/>
    <mergeCell ref="B4:B8"/>
    <mergeCell ref="C4:C8"/>
    <mergeCell ref="D4:D8"/>
    <mergeCell ref="E4:E8"/>
    <mergeCell ref="F4:F8"/>
    <mergeCell ref="G4:G8"/>
    <mergeCell ref="H4:H8"/>
    <mergeCell ref="I4:I8"/>
    <mergeCell ref="J4:J8"/>
    <mergeCell ref="K4:K8"/>
    <mergeCell ref="L4:L8"/>
    <mergeCell ref="M4:M8"/>
    <mergeCell ref="N4:N8"/>
    <mergeCell ref="O4:O8"/>
    <mergeCell ref="A10:A14"/>
    <mergeCell ref="B10:B14"/>
    <mergeCell ref="C10:C14"/>
    <mergeCell ref="D10:D14"/>
    <mergeCell ref="E10:E14"/>
    <mergeCell ref="F10:F14"/>
    <mergeCell ref="G10:G14"/>
    <mergeCell ref="H10:H14"/>
    <mergeCell ref="I10:I14"/>
    <mergeCell ref="J10:J14"/>
    <mergeCell ref="K10:K14"/>
    <mergeCell ref="L10:L14"/>
    <mergeCell ref="M10:M14"/>
    <mergeCell ref="N10:N14"/>
    <mergeCell ref="O10:O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tabSelected="1" topLeftCell="A70" workbookViewId="0"/>
  </sheetViews>
  <sheetFormatPr defaultRowHeight="15" x14ac:dyDescent="0.25"/>
  <cols>
    <col min="1" max="1" width="15" customWidth="1"/>
    <col min="2" max="2" width="50" customWidth="1"/>
    <col min="3" max="3" width="20" customWidth="1"/>
    <col min="4" max="4" width="50" customWidth="1"/>
    <col min="5" max="5" width="35" customWidth="1"/>
  </cols>
  <sheetData>
    <row r="1" spans="1:5" x14ac:dyDescent="0.25">
      <c r="A1" s="1992" t="s">
        <v>580</v>
      </c>
      <c r="B1" s="1992" t="s">
        <v>581</v>
      </c>
      <c r="C1" s="1992" t="s">
        <v>582</v>
      </c>
      <c r="D1" s="1992" t="s">
        <v>16</v>
      </c>
      <c r="E1" s="1992" t="s">
        <v>583</v>
      </c>
    </row>
    <row r="2" spans="1:5" ht="45" customHeight="1" x14ac:dyDescent="0.25">
      <c r="A2" s="3248" t="s">
        <v>20</v>
      </c>
      <c r="B2" s="3248" t="s">
        <v>22</v>
      </c>
      <c r="C2" s="1993" t="s">
        <v>20</v>
      </c>
      <c r="D2" s="1993" t="s">
        <v>29</v>
      </c>
      <c r="E2" s="1993" t="s">
        <v>38</v>
      </c>
    </row>
    <row r="3" spans="1:5" ht="45" customHeight="1" x14ac:dyDescent="0.25">
      <c r="A3" s="2009"/>
      <c r="B3" s="2009"/>
      <c r="C3" s="1993" t="s">
        <v>34</v>
      </c>
      <c r="D3" s="1993" t="s">
        <v>35</v>
      </c>
      <c r="E3" s="1993" t="s">
        <v>584</v>
      </c>
    </row>
    <row r="4" spans="1:5" ht="45" customHeight="1" x14ac:dyDescent="0.25">
      <c r="A4" s="2009"/>
      <c r="B4" s="2009"/>
      <c r="C4" s="1993" t="s">
        <v>36</v>
      </c>
      <c r="D4" s="1993" t="s">
        <v>37</v>
      </c>
      <c r="E4" s="1993" t="s">
        <v>585</v>
      </c>
    </row>
    <row r="5" spans="1:5" ht="45" customHeight="1" x14ac:dyDescent="0.25">
      <c r="A5" s="2009"/>
      <c r="B5" s="2009"/>
      <c r="C5" s="1993" t="s">
        <v>38</v>
      </c>
      <c r="D5" s="1993" t="s">
        <v>39</v>
      </c>
      <c r="E5" s="1993" t="s">
        <v>586</v>
      </c>
    </row>
    <row r="6" spans="1:5" ht="45" customHeight="1" x14ac:dyDescent="0.25">
      <c r="A6" s="2009"/>
      <c r="B6" s="2009"/>
      <c r="C6" s="1993" t="s">
        <v>40</v>
      </c>
      <c r="D6" s="1993" t="s">
        <v>41</v>
      </c>
      <c r="E6" s="1993" t="s">
        <v>587</v>
      </c>
    </row>
    <row r="7" spans="1:5" ht="45" customHeight="1" x14ac:dyDescent="0.25">
      <c r="A7" s="3249" t="s">
        <v>34</v>
      </c>
      <c r="B7" s="3249" t="s">
        <v>42</v>
      </c>
      <c r="C7" s="1994" t="s">
        <v>20</v>
      </c>
      <c r="D7" s="1994" t="s">
        <v>29</v>
      </c>
      <c r="E7" s="1994" t="s">
        <v>38</v>
      </c>
    </row>
    <row r="8" spans="1:5" ht="45" customHeight="1" x14ac:dyDescent="0.25">
      <c r="A8" s="2009"/>
      <c r="B8" s="2009"/>
      <c r="C8" s="1994" t="s">
        <v>34</v>
      </c>
      <c r="D8" s="1994" t="s">
        <v>35</v>
      </c>
      <c r="E8" s="1994" t="s">
        <v>584</v>
      </c>
    </row>
    <row r="9" spans="1:5" ht="45" customHeight="1" x14ac:dyDescent="0.25">
      <c r="A9" s="2009"/>
      <c r="B9" s="2009"/>
      <c r="C9" s="1994" t="s">
        <v>36</v>
      </c>
      <c r="D9" s="1994" t="s">
        <v>37</v>
      </c>
      <c r="E9" s="1994" t="s">
        <v>585</v>
      </c>
    </row>
    <row r="10" spans="1:5" ht="45" customHeight="1" x14ac:dyDescent="0.25">
      <c r="A10" s="2009"/>
      <c r="B10" s="2009"/>
      <c r="C10" s="1994" t="s">
        <v>38</v>
      </c>
      <c r="D10" s="1994" t="s">
        <v>39</v>
      </c>
      <c r="E10" s="1994" t="s">
        <v>586</v>
      </c>
    </row>
    <row r="11" spans="1:5" ht="45" customHeight="1" x14ac:dyDescent="0.25">
      <c r="A11" s="2009"/>
      <c r="B11" s="2009"/>
      <c r="C11" s="1994" t="s">
        <v>40</v>
      </c>
      <c r="D11" s="1994" t="s">
        <v>41</v>
      </c>
      <c r="E11" s="1994" t="s">
        <v>587</v>
      </c>
    </row>
    <row r="12" spans="1:5" ht="45" customHeight="1" x14ac:dyDescent="0.25">
      <c r="A12" s="3250" t="s">
        <v>36</v>
      </c>
      <c r="B12" s="3250" t="s">
        <v>98</v>
      </c>
      <c r="C12" s="1995" t="s">
        <v>20</v>
      </c>
      <c r="D12" s="1995" t="s">
        <v>29</v>
      </c>
      <c r="E12" s="1995" t="s">
        <v>38</v>
      </c>
    </row>
    <row r="13" spans="1:5" ht="45" customHeight="1" x14ac:dyDescent="0.25">
      <c r="A13" s="2009"/>
      <c r="B13" s="2009"/>
      <c r="C13" s="1995" t="s">
        <v>34</v>
      </c>
      <c r="D13" s="1995" t="s">
        <v>35</v>
      </c>
      <c r="E13" s="1995" t="s">
        <v>584</v>
      </c>
    </row>
    <row r="14" spans="1:5" ht="45" customHeight="1" x14ac:dyDescent="0.25">
      <c r="A14" s="2009"/>
      <c r="B14" s="2009"/>
      <c r="C14" s="1995" t="s">
        <v>36</v>
      </c>
      <c r="D14" s="1995" t="s">
        <v>37</v>
      </c>
      <c r="E14" s="1995" t="s">
        <v>585</v>
      </c>
    </row>
    <row r="15" spans="1:5" ht="45" customHeight="1" x14ac:dyDescent="0.25">
      <c r="A15" s="2009"/>
      <c r="B15" s="2009"/>
      <c r="C15" s="1995" t="s">
        <v>38</v>
      </c>
      <c r="D15" s="1995" t="s">
        <v>39</v>
      </c>
      <c r="E15" s="1995" t="s">
        <v>586</v>
      </c>
    </row>
    <row r="16" spans="1:5" ht="45" customHeight="1" x14ac:dyDescent="0.25">
      <c r="A16" s="2009"/>
      <c r="B16" s="2009"/>
      <c r="C16" s="1995" t="s">
        <v>40</v>
      </c>
      <c r="D16" s="1995" t="s">
        <v>41</v>
      </c>
      <c r="E16" s="1995" t="s">
        <v>587</v>
      </c>
    </row>
    <row r="17" spans="1:5" ht="45" customHeight="1" x14ac:dyDescent="0.25">
      <c r="A17" s="3251" t="s">
        <v>38</v>
      </c>
      <c r="B17" s="3251" t="s">
        <v>129</v>
      </c>
      <c r="C17" s="1996" t="s">
        <v>20</v>
      </c>
      <c r="D17" s="1996" t="s">
        <v>29</v>
      </c>
      <c r="E17" s="1996" t="s">
        <v>38</v>
      </c>
    </row>
    <row r="18" spans="1:5" ht="45" customHeight="1" x14ac:dyDescent="0.25">
      <c r="A18" s="2009"/>
      <c r="B18" s="2009"/>
      <c r="C18" s="1996" t="s">
        <v>34</v>
      </c>
      <c r="D18" s="1996" t="s">
        <v>35</v>
      </c>
      <c r="E18" s="1996" t="s">
        <v>584</v>
      </c>
    </row>
    <row r="19" spans="1:5" ht="45" customHeight="1" x14ac:dyDescent="0.25">
      <c r="A19" s="2009"/>
      <c r="B19" s="2009"/>
      <c r="C19" s="1996" t="s">
        <v>36</v>
      </c>
      <c r="D19" s="1996" t="s">
        <v>37</v>
      </c>
      <c r="E19" s="1996" t="s">
        <v>585</v>
      </c>
    </row>
    <row r="20" spans="1:5" ht="45" customHeight="1" x14ac:dyDescent="0.25">
      <c r="A20" s="2009"/>
      <c r="B20" s="2009"/>
      <c r="C20" s="1996" t="s">
        <v>38</v>
      </c>
      <c r="D20" s="1996" t="s">
        <v>39</v>
      </c>
      <c r="E20" s="1996" t="s">
        <v>586</v>
      </c>
    </row>
    <row r="21" spans="1:5" ht="45" customHeight="1" x14ac:dyDescent="0.25">
      <c r="A21" s="2009"/>
      <c r="B21" s="2009"/>
      <c r="C21" s="1996" t="s">
        <v>40</v>
      </c>
      <c r="D21" s="1996" t="s">
        <v>41</v>
      </c>
      <c r="E21" s="1996" t="s">
        <v>587</v>
      </c>
    </row>
    <row r="22" spans="1:5" ht="45" customHeight="1" x14ac:dyDescent="0.25">
      <c r="A22" s="3252" t="s">
        <v>40</v>
      </c>
      <c r="B22" s="3252" t="s">
        <v>139</v>
      </c>
      <c r="C22" s="1997" t="s">
        <v>20</v>
      </c>
      <c r="D22" s="1997" t="s">
        <v>29</v>
      </c>
      <c r="E22" s="1997" t="s">
        <v>214</v>
      </c>
    </row>
    <row r="23" spans="1:5" ht="45" customHeight="1" x14ac:dyDescent="0.25">
      <c r="A23" s="2009"/>
      <c r="B23" s="2009"/>
      <c r="C23" s="1997" t="s">
        <v>34</v>
      </c>
      <c r="D23" s="1997" t="s">
        <v>35</v>
      </c>
      <c r="E23" s="1997" t="s">
        <v>588</v>
      </c>
    </row>
    <row r="24" spans="1:5" ht="45" customHeight="1" x14ac:dyDescent="0.25">
      <c r="A24" s="2009"/>
      <c r="B24" s="2009"/>
      <c r="C24" s="1997" t="s">
        <v>36</v>
      </c>
      <c r="D24" s="1997" t="s">
        <v>37</v>
      </c>
      <c r="E24" s="1997" t="s">
        <v>589</v>
      </c>
    </row>
    <row r="25" spans="1:5" ht="45" customHeight="1" x14ac:dyDescent="0.25">
      <c r="A25" s="2009"/>
      <c r="B25" s="2009"/>
      <c r="C25" s="1997" t="s">
        <v>38</v>
      </c>
      <c r="D25" s="1997" t="s">
        <v>39</v>
      </c>
      <c r="E25" s="1997" t="s">
        <v>590</v>
      </c>
    </row>
    <row r="26" spans="1:5" ht="45" customHeight="1" x14ac:dyDescent="0.25">
      <c r="A26" s="2009"/>
      <c r="B26" s="2009"/>
      <c r="C26" s="1997" t="s">
        <v>40</v>
      </c>
      <c r="D26" s="1997" t="s">
        <v>41</v>
      </c>
      <c r="E26" s="1997" t="s">
        <v>591</v>
      </c>
    </row>
    <row r="27" spans="1:5" ht="45" customHeight="1" x14ac:dyDescent="0.25">
      <c r="A27" s="3253" t="s">
        <v>156</v>
      </c>
      <c r="B27" s="3253" t="s">
        <v>157</v>
      </c>
      <c r="C27" s="1998" t="s">
        <v>20</v>
      </c>
      <c r="D27" s="1998" t="s">
        <v>29</v>
      </c>
      <c r="E27" s="1998" t="s">
        <v>214</v>
      </c>
    </row>
    <row r="28" spans="1:5" ht="45" customHeight="1" x14ac:dyDescent="0.25">
      <c r="A28" s="2009"/>
      <c r="B28" s="2009"/>
      <c r="C28" s="1998" t="s">
        <v>34</v>
      </c>
      <c r="D28" s="1998" t="s">
        <v>35</v>
      </c>
      <c r="E28" s="1998" t="s">
        <v>588</v>
      </c>
    </row>
    <row r="29" spans="1:5" ht="45" customHeight="1" x14ac:dyDescent="0.25">
      <c r="A29" s="2009"/>
      <c r="B29" s="2009"/>
      <c r="C29" s="1998" t="s">
        <v>36</v>
      </c>
      <c r="D29" s="1998" t="s">
        <v>37</v>
      </c>
      <c r="E29" s="1998" t="s">
        <v>589</v>
      </c>
    </row>
    <row r="30" spans="1:5" ht="45" customHeight="1" x14ac:dyDescent="0.25">
      <c r="A30" s="2009"/>
      <c r="B30" s="2009"/>
      <c r="C30" s="1998" t="s">
        <v>38</v>
      </c>
      <c r="D30" s="1998" t="s">
        <v>39</v>
      </c>
      <c r="E30" s="1998" t="s">
        <v>590</v>
      </c>
    </row>
    <row r="31" spans="1:5" ht="45" customHeight="1" x14ac:dyDescent="0.25">
      <c r="A31" s="2009"/>
      <c r="B31" s="2009"/>
      <c r="C31" s="1998" t="s">
        <v>40</v>
      </c>
      <c r="D31" s="1998" t="s">
        <v>41</v>
      </c>
      <c r="E31" s="1998" t="s">
        <v>591</v>
      </c>
    </row>
    <row r="32" spans="1:5" ht="45" customHeight="1" x14ac:dyDescent="0.25">
      <c r="A32" s="3254" t="s">
        <v>176</v>
      </c>
      <c r="B32" s="3254" t="s">
        <v>177</v>
      </c>
      <c r="C32" s="1999" t="s">
        <v>20</v>
      </c>
      <c r="D32" s="1999" t="s">
        <v>29</v>
      </c>
      <c r="E32" s="1999" t="s">
        <v>214</v>
      </c>
    </row>
    <row r="33" spans="1:5" ht="45" customHeight="1" x14ac:dyDescent="0.25">
      <c r="A33" s="2009"/>
      <c r="B33" s="2009"/>
      <c r="C33" s="1999" t="s">
        <v>34</v>
      </c>
      <c r="D33" s="1999" t="s">
        <v>35</v>
      </c>
      <c r="E33" s="1999" t="s">
        <v>588</v>
      </c>
    </row>
    <row r="34" spans="1:5" ht="45" customHeight="1" x14ac:dyDescent="0.25">
      <c r="A34" s="2009"/>
      <c r="B34" s="2009"/>
      <c r="C34" s="1999" t="s">
        <v>36</v>
      </c>
      <c r="D34" s="1999" t="s">
        <v>37</v>
      </c>
      <c r="E34" s="1999" t="s">
        <v>589</v>
      </c>
    </row>
    <row r="35" spans="1:5" ht="45" customHeight="1" x14ac:dyDescent="0.25">
      <c r="A35" s="2009"/>
      <c r="B35" s="2009"/>
      <c r="C35" s="1999" t="s">
        <v>38</v>
      </c>
      <c r="D35" s="1999" t="s">
        <v>39</v>
      </c>
      <c r="E35" s="1999" t="s">
        <v>590</v>
      </c>
    </row>
    <row r="36" spans="1:5" ht="45" customHeight="1" x14ac:dyDescent="0.25">
      <c r="A36" s="2009"/>
      <c r="B36" s="2009"/>
      <c r="C36" s="1999" t="s">
        <v>40</v>
      </c>
      <c r="D36" s="1999" t="s">
        <v>41</v>
      </c>
      <c r="E36" s="1999" t="s">
        <v>591</v>
      </c>
    </row>
    <row r="37" spans="1:5" ht="45" customHeight="1" x14ac:dyDescent="0.25">
      <c r="A37" s="3255" t="s">
        <v>214</v>
      </c>
      <c r="B37" s="3255" t="s">
        <v>215</v>
      </c>
      <c r="C37" s="2000" t="s">
        <v>20</v>
      </c>
      <c r="D37" s="2000" t="s">
        <v>29</v>
      </c>
      <c r="E37" s="2000" t="s">
        <v>214</v>
      </c>
    </row>
    <row r="38" spans="1:5" ht="45" customHeight="1" x14ac:dyDescent="0.25">
      <c r="A38" s="2009"/>
      <c r="B38" s="2009"/>
      <c r="C38" s="2000" t="s">
        <v>34</v>
      </c>
      <c r="D38" s="2000" t="s">
        <v>35</v>
      </c>
      <c r="E38" s="2000" t="s">
        <v>588</v>
      </c>
    </row>
    <row r="39" spans="1:5" ht="45" customHeight="1" x14ac:dyDescent="0.25">
      <c r="A39" s="2009"/>
      <c r="B39" s="2009"/>
      <c r="C39" s="2000" t="s">
        <v>36</v>
      </c>
      <c r="D39" s="2000" t="s">
        <v>37</v>
      </c>
      <c r="E39" s="2000" t="s">
        <v>589</v>
      </c>
    </row>
    <row r="40" spans="1:5" ht="45" customHeight="1" x14ac:dyDescent="0.25">
      <c r="A40" s="2009"/>
      <c r="B40" s="2009"/>
      <c r="C40" s="2000" t="s">
        <v>38</v>
      </c>
      <c r="D40" s="2000" t="s">
        <v>39</v>
      </c>
      <c r="E40" s="2000" t="s">
        <v>590</v>
      </c>
    </row>
    <row r="41" spans="1:5" ht="45" customHeight="1" x14ac:dyDescent="0.25">
      <c r="A41" s="2009"/>
      <c r="B41" s="2009"/>
      <c r="C41" s="2000" t="s">
        <v>40</v>
      </c>
      <c r="D41" s="2000" t="s">
        <v>41</v>
      </c>
      <c r="E41" s="2000" t="s">
        <v>591</v>
      </c>
    </row>
    <row r="42" spans="1:5" ht="45" customHeight="1" x14ac:dyDescent="0.25">
      <c r="A42" s="3256" t="s">
        <v>219</v>
      </c>
      <c r="B42" s="3256" t="s">
        <v>220</v>
      </c>
      <c r="C42" s="2001" t="s">
        <v>20</v>
      </c>
      <c r="D42" s="2001" t="s">
        <v>29</v>
      </c>
      <c r="E42" s="2001" t="s">
        <v>377</v>
      </c>
    </row>
    <row r="43" spans="1:5" ht="45" customHeight="1" x14ac:dyDescent="0.25">
      <c r="A43" s="2009"/>
      <c r="B43" s="2009"/>
      <c r="C43" s="2001" t="s">
        <v>34</v>
      </c>
      <c r="D43" s="2001" t="s">
        <v>35</v>
      </c>
      <c r="E43" s="2001" t="s">
        <v>592</v>
      </c>
    </row>
    <row r="44" spans="1:5" ht="45" customHeight="1" x14ac:dyDescent="0.25">
      <c r="A44" s="2009"/>
      <c r="B44" s="2009"/>
      <c r="C44" s="2001" t="s">
        <v>36</v>
      </c>
      <c r="D44" s="2001" t="s">
        <v>37</v>
      </c>
      <c r="E44" s="2001" t="s">
        <v>593</v>
      </c>
    </row>
    <row r="45" spans="1:5" ht="45" customHeight="1" x14ac:dyDescent="0.25">
      <c r="A45" s="2009"/>
      <c r="B45" s="2009"/>
      <c r="C45" s="2001" t="s">
        <v>38</v>
      </c>
      <c r="D45" s="2001" t="s">
        <v>39</v>
      </c>
      <c r="E45" s="2001" t="s">
        <v>594</v>
      </c>
    </row>
    <row r="46" spans="1:5" ht="45" customHeight="1" x14ac:dyDescent="0.25">
      <c r="A46" s="2009"/>
      <c r="B46" s="2009"/>
      <c r="C46" s="2001" t="s">
        <v>40</v>
      </c>
      <c r="D46" s="2001" t="s">
        <v>41</v>
      </c>
      <c r="E46" s="2001" t="s">
        <v>595</v>
      </c>
    </row>
    <row r="47" spans="1:5" ht="45" customHeight="1" x14ac:dyDescent="0.25">
      <c r="A47" s="3257" t="s">
        <v>261</v>
      </c>
      <c r="B47" s="3257" t="s">
        <v>262</v>
      </c>
      <c r="C47" s="2002" t="s">
        <v>20</v>
      </c>
      <c r="D47" s="2002" t="s">
        <v>29</v>
      </c>
      <c r="E47" s="2002" t="s">
        <v>377</v>
      </c>
    </row>
    <row r="48" spans="1:5" ht="45" customHeight="1" x14ac:dyDescent="0.25">
      <c r="A48" s="2009"/>
      <c r="B48" s="2009"/>
      <c r="C48" s="2002" t="s">
        <v>34</v>
      </c>
      <c r="D48" s="2002" t="s">
        <v>35</v>
      </c>
      <c r="E48" s="2002" t="s">
        <v>592</v>
      </c>
    </row>
    <row r="49" spans="1:5" ht="45" customHeight="1" x14ac:dyDescent="0.25">
      <c r="A49" s="2009"/>
      <c r="B49" s="2009"/>
      <c r="C49" s="2002" t="s">
        <v>36</v>
      </c>
      <c r="D49" s="2002" t="s">
        <v>37</v>
      </c>
      <c r="E49" s="2002" t="s">
        <v>593</v>
      </c>
    </row>
    <row r="50" spans="1:5" ht="45" customHeight="1" x14ac:dyDescent="0.25">
      <c r="A50" s="2009"/>
      <c r="B50" s="2009"/>
      <c r="C50" s="2002" t="s">
        <v>38</v>
      </c>
      <c r="D50" s="2002" t="s">
        <v>39</v>
      </c>
      <c r="E50" s="2002" t="s">
        <v>594</v>
      </c>
    </row>
    <row r="51" spans="1:5" ht="45" customHeight="1" x14ac:dyDescent="0.25">
      <c r="A51" s="2009"/>
      <c r="B51" s="2009"/>
      <c r="C51" s="2002" t="s">
        <v>40</v>
      </c>
      <c r="D51" s="2002" t="s">
        <v>41</v>
      </c>
      <c r="E51" s="2002" t="s">
        <v>595</v>
      </c>
    </row>
    <row r="52" spans="1:5" ht="45" customHeight="1" x14ac:dyDescent="0.25">
      <c r="A52" s="3258" t="s">
        <v>288</v>
      </c>
      <c r="B52" s="3258" t="s">
        <v>289</v>
      </c>
      <c r="C52" s="2003" t="s">
        <v>20</v>
      </c>
      <c r="D52" s="2003" t="s">
        <v>29</v>
      </c>
      <c r="E52" s="2003" t="s">
        <v>377</v>
      </c>
    </row>
    <row r="53" spans="1:5" ht="45" customHeight="1" x14ac:dyDescent="0.25">
      <c r="A53" s="2009"/>
      <c r="B53" s="2009"/>
      <c r="C53" s="2003" t="s">
        <v>34</v>
      </c>
      <c r="D53" s="2003" t="s">
        <v>35</v>
      </c>
      <c r="E53" s="2003" t="s">
        <v>592</v>
      </c>
    </row>
    <row r="54" spans="1:5" ht="45" customHeight="1" x14ac:dyDescent="0.25">
      <c r="A54" s="2009"/>
      <c r="B54" s="2009"/>
      <c r="C54" s="2003" t="s">
        <v>36</v>
      </c>
      <c r="D54" s="2003" t="s">
        <v>37</v>
      </c>
      <c r="E54" s="2003" t="s">
        <v>593</v>
      </c>
    </row>
    <row r="55" spans="1:5" ht="45" customHeight="1" x14ac:dyDescent="0.25">
      <c r="A55" s="2009"/>
      <c r="B55" s="2009"/>
      <c r="C55" s="2003" t="s">
        <v>38</v>
      </c>
      <c r="D55" s="2003" t="s">
        <v>39</v>
      </c>
      <c r="E55" s="2003" t="s">
        <v>594</v>
      </c>
    </row>
    <row r="56" spans="1:5" ht="45" customHeight="1" x14ac:dyDescent="0.25">
      <c r="A56" s="2009"/>
      <c r="B56" s="2009"/>
      <c r="C56" s="2003" t="s">
        <v>40</v>
      </c>
      <c r="D56" s="2003" t="s">
        <v>41</v>
      </c>
      <c r="E56" s="2003" t="s">
        <v>595</v>
      </c>
    </row>
    <row r="57" spans="1:5" ht="45" customHeight="1" x14ac:dyDescent="0.25">
      <c r="A57" s="3259" t="s">
        <v>377</v>
      </c>
      <c r="B57" s="3259" t="s">
        <v>378</v>
      </c>
      <c r="C57" s="2004" t="s">
        <v>20</v>
      </c>
      <c r="D57" s="2004" t="s">
        <v>29</v>
      </c>
      <c r="E57" s="2004" t="s">
        <v>377</v>
      </c>
    </row>
    <row r="58" spans="1:5" ht="45" customHeight="1" x14ac:dyDescent="0.25">
      <c r="A58" s="2009"/>
      <c r="B58" s="2009"/>
      <c r="C58" s="2004" t="s">
        <v>34</v>
      </c>
      <c r="D58" s="2004" t="s">
        <v>35</v>
      </c>
      <c r="E58" s="2004" t="s">
        <v>592</v>
      </c>
    </row>
    <row r="59" spans="1:5" ht="45" customHeight="1" x14ac:dyDescent="0.25">
      <c r="A59" s="2009"/>
      <c r="B59" s="2009"/>
      <c r="C59" s="2004" t="s">
        <v>36</v>
      </c>
      <c r="D59" s="2004" t="s">
        <v>37</v>
      </c>
      <c r="E59" s="2004" t="s">
        <v>593</v>
      </c>
    </row>
    <row r="60" spans="1:5" ht="45" customHeight="1" x14ac:dyDescent="0.25">
      <c r="A60" s="2009"/>
      <c r="B60" s="2009"/>
      <c r="C60" s="2004" t="s">
        <v>38</v>
      </c>
      <c r="D60" s="2004" t="s">
        <v>39</v>
      </c>
      <c r="E60" s="2004" t="s">
        <v>594</v>
      </c>
    </row>
    <row r="61" spans="1:5" ht="45" customHeight="1" x14ac:dyDescent="0.25">
      <c r="A61" s="2009"/>
      <c r="B61" s="2009"/>
      <c r="C61" s="2004" t="s">
        <v>40</v>
      </c>
      <c r="D61" s="2004" t="s">
        <v>41</v>
      </c>
      <c r="E61" s="2004" t="s">
        <v>595</v>
      </c>
    </row>
    <row r="62" spans="1:5" ht="45" customHeight="1" x14ac:dyDescent="0.25">
      <c r="A62" s="3260" t="s">
        <v>467</v>
      </c>
      <c r="B62" s="3260" t="s">
        <v>468</v>
      </c>
      <c r="C62" s="2005" t="s">
        <v>20</v>
      </c>
      <c r="D62" s="2005" t="s">
        <v>29</v>
      </c>
      <c r="E62" s="2005" t="s">
        <v>377</v>
      </c>
    </row>
    <row r="63" spans="1:5" ht="45" customHeight="1" x14ac:dyDescent="0.25">
      <c r="A63" s="2009"/>
      <c r="B63" s="2009"/>
      <c r="C63" s="2005" t="s">
        <v>34</v>
      </c>
      <c r="D63" s="2005" t="s">
        <v>35</v>
      </c>
      <c r="E63" s="2005" t="s">
        <v>592</v>
      </c>
    </row>
    <row r="64" spans="1:5" ht="45" customHeight="1" x14ac:dyDescent="0.25">
      <c r="A64" s="2009"/>
      <c r="B64" s="2009"/>
      <c r="C64" s="2005" t="s">
        <v>36</v>
      </c>
      <c r="D64" s="2005" t="s">
        <v>37</v>
      </c>
      <c r="E64" s="2005" t="s">
        <v>593</v>
      </c>
    </row>
    <row r="65" spans="1:5" ht="45" customHeight="1" x14ac:dyDescent="0.25">
      <c r="A65" s="2009"/>
      <c r="B65" s="2009"/>
      <c r="C65" s="2005" t="s">
        <v>38</v>
      </c>
      <c r="D65" s="2005" t="s">
        <v>39</v>
      </c>
      <c r="E65" s="2005" t="s">
        <v>594</v>
      </c>
    </row>
    <row r="66" spans="1:5" ht="45" customHeight="1" x14ac:dyDescent="0.25">
      <c r="A66" s="2009"/>
      <c r="B66" s="2009"/>
      <c r="C66" s="2005" t="s">
        <v>40</v>
      </c>
      <c r="D66" s="2005" t="s">
        <v>41</v>
      </c>
      <c r="E66" s="2005" t="s">
        <v>595</v>
      </c>
    </row>
    <row r="67" spans="1:5" ht="45" customHeight="1" x14ac:dyDescent="0.25">
      <c r="A67" s="3261" t="s">
        <v>529</v>
      </c>
      <c r="B67" s="3261" t="s">
        <v>530</v>
      </c>
      <c r="C67" s="2006" t="s">
        <v>20</v>
      </c>
      <c r="D67" s="2006" t="s">
        <v>29</v>
      </c>
      <c r="E67" s="2006" t="s">
        <v>377</v>
      </c>
    </row>
    <row r="68" spans="1:5" ht="45" customHeight="1" x14ac:dyDescent="0.25">
      <c r="A68" s="2009"/>
      <c r="B68" s="2009"/>
      <c r="C68" s="2006" t="s">
        <v>34</v>
      </c>
      <c r="D68" s="2006" t="s">
        <v>35</v>
      </c>
      <c r="E68" s="2006" t="s">
        <v>592</v>
      </c>
    </row>
    <row r="69" spans="1:5" ht="45" customHeight="1" x14ac:dyDescent="0.25">
      <c r="A69" s="2009"/>
      <c r="B69" s="2009"/>
      <c r="C69" s="2006" t="s">
        <v>36</v>
      </c>
      <c r="D69" s="2006" t="s">
        <v>37</v>
      </c>
      <c r="E69" s="2006" t="s">
        <v>593</v>
      </c>
    </row>
    <row r="70" spans="1:5" ht="45" customHeight="1" x14ac:dyDescent="0.25">
      <c r="A70" s="2009"/>
      <c r="B70" s="2009"/>
      <c r="C70" s="2006" t="s">
        <v>38</v>
      </c>
      <c r="D70" s="2006" t="s">
        <v>39</v>
      </c>
      <c r="E70" s="2006" t="s">
        <v>594</v>
      </c>
    </row>
    <row r="71" spans="1:5" ht="45" customHeight="1" x14ac:dyDescent="0.25">
      <c r="A71" s="2009"/>
      <c r="B71" s="2009"/>
      <c r="C71" s="2006" t="s">
        <v>40</v>
      </c>
      <c r="D71" s="2006" t="s">
        <v>41</v>
      </c>
      <c r="E71" s="2006" t="s">
        <v>595</v>
      </c>
    </row>
    <row r="72" spans="1:5" ht="45" customHeight="1" x14ac:dyDescent="0.25">
      <c r="A72" s="3262" t="s">
        <v>549</v>
      </c>
      <c r="B72" s="3262" t="s">
        <v>550</v>
      </c>
      <c r="C72" s="2007" t="s">
        <v>20</v>
      </c>
      <c r="D72" s="2007" t="s">
        <v>29</v>
      </c>
      <c r="E72" s="2007" t="s">
        <v>377</v>
      </c>
    </row>
    <row r="73" spans="1:5" ht="45" customHeight="1" x14ac:dyDescent="0.25">
      <c r="A73" s="2009"/>
      <c r="B73" s="2009"/>
      <c r="C73" s="2007" t="s">
        <v>34</v>
      </c>
      <c r="D73" s="2007" t="s">
        <v>35</v>
      </c>
      <c r="E73" s="2007" t="s">
        <v>592</v>
      </c>
    </row>
    <row r="74" spans="1:5" ht="45" customHeight="1" x14ac:dyDescent="0.25">
      <c r="A74" s="2009"/>
      <c r="B74" s="2009"/>
      <c r="C74" s="2007" t="s">
        <v>36</v>
      </c>
      <c r="D74" s="2007" t="s">
        <v>37</v>
      </c>
      <c r="E74" s="2007" t="s">
        <v>593</v>
      </c>
    </row>
    <row r="75" spans="1:5" ht="45" customHeight="1" x14ac:dyDescent="0.25">
      <c r="A75" s="2009"/>
      <c r="B75" s="2009"/>
      <c r="C75" s="2007" t="s">
        <v>38</v>
      </c>
      <c r="D75" s="2007" t="s">
        <v>39</v>
      </c>
      <c r="E75" s="2007" t="s">
        <v>594</v>
      </c>
    </row>
    <row r="76" spans="1:5" ht="45" customHeight="1" x14ac:dyDescent="0.25">
      <c r="A76" s="2009"/>
      <c r="B76" s="2009"/>
      <c r="C76" s="2007" t="s">
        <v>40</v>
      </c>
      <c r="D76" s="2007" t="s">
        <v>41</v>
      </c>
      <c r="E76" s="2007" t="s">
        <v>595</v>
      </c>
    </row>
  </sheetData>
  <mergeCells count="30">
    <mergeCell ref="A62:A66"/>
    <mergeCell ref="B62:B66"/>
    <mergeCell ref="A67:A71"/>
    <mergeCell ref="B67:B71"/>
    <mergeCell ref="A72:A76"/>
    <mergeCell ref="B72:B76"/>
    <mergeCell ref="A47:A51"/>
    <mergeCell ref="B47:B51"/>
    <mergeCell ref="A52:A56"/>
    <mergeCell ref="B52:B56"/>
    <mergeCell ref="A57:A61"/>
    <mergeCell ref="B57:B61"/>
    <mergeCell ref="A32:A36"/>
    <mergeCell ref="B32:B36"/>
    <mergeCell ref="A37:A41"/>
    <mergeCell ref="B37:B41"/>
    <mergeCell ref="A42:A46"/>
    <mergeCell ref="B42:B46"/>
    <mergeCell ref="A17:A21"/>
    <mergeCell ref="B17:B21"/>
    <mergeCell ref="A22:A26"/>
    <mergeCell ref="B22:B26"/>
    <mergeCell ref="A27:A31"/>
    <mergeCell ref="B27:B31"/>
    <mergeCell ref="A2:A6"/>
    <mergeCell ref="B2:B6"/>
    <mergeCell ref="A7:A11"/>
    <mergeCell ref="B7:B11"/>
    <mergeCell ref="A12:A16"/>
    <mergeCell ref="B12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Usuário do Windows</cp:lastModifiedBy>
  <dcterms:created xsi:type="dcterms:W3CDTF">2026-01-28T12:03:14Z</dcterms:created>
  <dcterms:modified xsi:type="dcterms:W3CDTF">2026-01-28T12:04:23Z</dcterms:modified>
</cp:coreProperties>
</file>