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xr:revisionPtr revIDLastSave="0" documentId="8_{A90D8E1A-A556-684C-BB11-CD6AD12A1F1D}" xr6:coauthVersionLast="47" xr6:coauthVersionMax="47" xr10:uidLastSave="{00000000-0000-0000-0000-000000000000}"/>
  <bookViews>
    <workbookView xWindow="0" yWindow="0" windowWidth="16384" windowHeight="8192" tabRatio="500" xr2:uid="{00000000-000D-0000-FFFF-FFFF00000000}"/>
  </bookViews>
  <sheets>
    <sheet name="1. Triage e operação do aterro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  <sheet name="7. Dimensionamento" sheetId="7" r:id="rId7"/>
  </sheets>
  <externalReferences>
    <externalReference r:id="rId8"/>
  </externalReferences>
  <definedNames>
    <definedName name="AbaDeprec">'5. Depreciação'!$A$1</definedName>
    <definedName name="AbaRemun">'6.Remuneração de capital'!$A$1</definedName>
    <definedName name="_xlnm.Print_Area" localSheetId="0">'1. Triage e operação do aterro'!$A$1:$F$231</definedName>
    <definedName name="_xlnm.Print_Area" localSheetId="1">'2.Encargos Sociais'!$A$1:$C$36</definedName>
    <definedName name="_xlnm.Print_Titles" localSheetId="0">'1. Triage e operação do aterro'!$1:$2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0" i="7" l="1"/>
  <c r="C11" i="7"/>
  <c r="C14" i="7"/>
  <c r="C18" i="7"/>
  <c r="C19" i="7"/>
  <c r="C21" i="7"/>
  <c r="C12" i="7"/>
  <c r="C13" i="4"/>
  <c r="C18" i="4"/>
  <c r="F11" i="4"/>
  <c r="E11" i="4"/>
  <c r="D11" i="4"/>
  <c r="C14" i="2"/>
  <c r="C25" i="2"/>
  <c r="C16" i="2"/>
  <c r="C17" i="2"/>
  <c r="C22" i="2"/>
  <c r="C31" i="2"/>
  <c r="C33" i="2"/>
  <c r="C24" i="2"/>
  <c r="C29" i="2"/>
  <c r="C34" i="2"/>
  <c r="C32" i="2"/>
  <c r="C28" i="2"/>
  <c r="C27" i="2"/>
  <c r="C26" i="2"/>
  <c r="E224" i="1"/>
  <c r="F225" i="1"/>
  <c r="F227" i="1"/>
  <c r="E211" i="1"/>
  <c r="E212" i="1"/>
  <c r="E213" i="1"/>
  <c r="E214" i="1"/>
  <c r="E215" i="1"/>
  <c r="F215" i="1"/>
  <c r="F217" i="1"/>
  <c r="C104" i="1"/>
  <c r="E101" i="1"/>
  <c r="D104" i="1"/>
  <c r="E104" i="1"/>
  <c r="D105" i="1"/>
  <c r="C105" i="1"/>
  <c r="E105" i="1"/>
  <c r="E106" i="1"/>
  <c r="D107" i="1"/>
  <c r="E107" i="1"/>
  <c r="E108" i="1"/>
  <c r="F108" i="1"/>
  <c r="C118" i="1"/>
  <c r="C114" i="1"/>
  <c r="C115" i="1"/>
  <c r="D116" i="1"/>
  <c r="E116" i="1"/>
  <c r="E117" i="1"/>
  <c r="D118" i="1"/>
  <c r="E118" i="1"/>
  <c r="E119" i="1"/>
  <c r="F119" i="1"/>
  <c r="C123" i="1"/>
  <c r="E123" i="1"/>
  <c r="D124" i="1"/>
  <c r="E124" i="1"/>
  <c r="E125" i="1"/>
  <c r="F125" i="1"/>
  <c r="C133" i="1"/>
  <c r="D133" i="1"/>
  <c r="E133" i="1"/>
  <c r="D135" i="1"/>
  <c r="E135" i="1"/>
  <c r="C137" i="1"/>
  <c r="D137" i="1"/>
  <c r="E137" i="1"/>
  <c r="C139" i="1"/>
  <c r="D139" i="1"/>
  <c r="E139" i="1"/>
  <c r="C141" i="1"/>
  <c r="D140" i="1"/>
  <c r="D141" i="1"/>
  <c r="E141" i="1"/>
  <c r="F143" i="1"/>
  <c r="C147" i="1"/>
  <c r="E147" i="1"/>
  <c r="E148" i="1"/>
  <c r="F148" i="1"/>
  <c r="C156" i="1"/>
  <c r="E152" i="1"/>
  <c r="C154" i="1"/>
  <c r="E154" i="1"/>
  <c r="D155" i="1"/>
  <c r="E155" i="1"/>
  <c r="D156" i="1"/>
  <c r="E156" i="1"/>
  <c r="E157" i="1"/>
  <c r="F157" i="1"/>
  <c r="C165" i="1"/>
  <c r="E162" i="1"/>
  <c r="D165" i="1"/>
  <c r="E165" i="1"/>
  <c r="D166" i="1"/>
  <c r="C166" i="1"/>
  <c r="E166" i="1"/>
  <c r="E167" i="1"/>
  <c r="D168" i="1"/>
  <c r="E168" i="1"/>
  <c r="E169" i="1"/>
  <c r="F169" i="1"/>
  <c r="C179" i="1"/>
  <c r="C175" i="1"/>
  <c r="C176" i="1"/>
  <c r="D177" i="1"/>
  <c r="E177" i="1"/>
  <c r="E178" i="1"/>
  <c r="D179" i="1"/>
  <c r="E179" i="1"/>
  <c r="E180" i="1"/>
  <c r="F180" i="1"/>
  <c r="C189" i="1"/>
  <c r="E186" i="1"/>
  <c r="D189" i="1"/>
  <c r="E189" i="1"/>
  <c r="D190" i="1"/>
  <c r="C190" i="1"/>
  <c r="E190" i="1"/>
  <c r="E191" i="1"/>
  <c r="D192" i="1"/>
  <c r="E192" i="1"/>
  <c r="E193" i="1"/>
  <c r="F193" i="1"/>
  <c r="C199" i="1"/>
  <c r="C200" i="1"/>
  <c r="D201" i="1"/>
  <c r="E201" i="1"/>
  <c r="E202" i="1"/>
  <c r="D203" i="1"/>
  <c r="E203" i="1"/>
  <c r="E204" i="1"/>
  <c r="F204" i="1"/>
  <c r="F206" i="1"/>
  <c r="D197" i="1"/>
  <c r="E197" i="1"/>
  <c r="D173" i="1"/>
  <c r="E173" i="1"/>
  <c r="E143" i="1"/>
  <c r="D142" i="1"/>
  <c r="D112" i="1"/>
  <c r="E112" i="1"/>
  <c r="E80" i="1"/>
  <c r="E81" i="1"/>
  <c r="E82" i="1"/>
  <c r="E83" i="1"/>
  <c r="E84" i="1"/>
  <c r="E85" i="1"/>
  <c r="E86" i="1"/>
  <c r="E87" i="1"/>
  <c r="E88" i="1"/>
  <c r="E89" i="1"/>
  <c r="D90" i="1"/>
  <c r="E90" i="1"/>
  <c r="E91" i="1"/>
  <c r="F91" i="1"/>
  <c r="F93" i="1"/>
  <c r="C70" i="1"/>
  <c r="E70" i="1"/>
  <c r="F71" i="1"/>
  <c r="C65" i="1"/>
  <c r="E52" i="1"/>
  <c r="D65" i="1"/>
  <c r="E65" i="1"/>
  <c r="F66" i="1"/>
  <c r="D53" i="1"/>
  <c r="E53" i="1"/>
  <c r="E54" i="1"/>
  <c r="D55" i="1"/>
  <c r="E55" i="1"/>
  <c r="E56" i="1"/>
  <c r="D57" i="1"/>
  <c r="E57" i="1"/>
  <c r="F58" i="1"/>
  <c r="F73" i="1"/>
  <c r="A70" i="1"/>
  <c r="A42" i="1"/>
  <c r="A41" i="1"/>
  <c r="A36" i="1"/>
  <c r="E29" i="1"/>
  <c r="E30" i="1"/>
  <c r="E31" i="1"/>
  <c r="F29" i="1"/>
  <c r="F30" i="1"/>
  <c r="F31" i="1"/>
  <c r="A30" i="1"/>
  <c r="A29" i="1"/>
  <c r="E28" i="1"/>
  <c r="F28" i="1"/>
  <c r="A28" i="1"/>
  <c r="E27" i="1"/>
  <c r="F27" i="1"/>
  <c r="E26" i="1"/>
  <c r="F26" i="1"/>
  <c r="E25" i="1"/>
  <c r="F25" i="1"/>
  <c r="E24" i="1"/>
  <c r="F24" i="1"/>
  <c r="E23" i="1"/>
  <c r="F23" i="1"/>
  <c r="E22" i="1"/>
  <c r="F22" i="1"/>
  <c r="E21" i="1"/>
  <c r="F21" i="1"/>
  <c r="A21" i="1"/>
  <c r="E20" i="1"/>
  <c r="F20" i="1"/>
  <c r="A20" i="1"/>
  <c r="E19" i="1"/>
  <c r="F19" i="1"/>
  <c r="A19" i="1"/>
  <c r="E18" i="1"/>
  <c r="F18" i="1"/>
  <c r="A18" i="1"/>
  <c r="E17" i="1"/>
  <c r="F17" i="1"/>
  <c r="A17" i="1"/>
  <c r="E16" i="1"/>
  <c r="F16" i="1"/>
  <c r="A16" i="1"/>
  <c r="E15" i="1"/>
  <c r="F15" i="1"/>
  <c r="A15" i="1"/>
  <c r="E14" i="1"/>
  <c r="F14" i="1"/>
  <c r="A14" i="1"/>
  <c r="E13" i="1"/>
  <c r="F13" i="1"/>
  <c r="A13" i="1"/>
  <c r="E12" i="1"/>
  <c r="F12" i="1"/>
  <c r="A12" i="1"/>
  <c r="E11" i="1"/>
  <c r="F11" i="1"/>
  <c r="A11" i="1"/>
  <c r="E10" i="1"/>
  <c r="F10" i="1"/>
  <c r="A10" i="1"/>
  <c r="E9" i="1"/>
  <c r="F9" i="1"/>
  <c r="A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7" authorId="0" shapeId="0" xr:uid="{00000000-0006-0000-0000-000001000000}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D65" authorId="0" shapeId="0" xr:uid="{00000000-0006-0000-0000-000006000000}">
      <text>
        <r>
          <rPr>
            <sz val="10"/>
            <rFont val="Arial"/>
            <family val="2"/>
          </rPr>
          <t>Valor Unitário considerando o desconto legal de até 6% do salário</t>
        </r>
      </text>
    </comment>
    <comment ref="C104" authorId="0" shapeId="0" xr:uid="{00000000-0006-0000-0000-000002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D140" authorId="0" shapeId="0" xr:uid="{00000000-0006-0000-0000-000007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C165" authorId="0" shapeId="0" xr:uid="{00000000-0006-0000-0000-000003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189" authorId="0" shapeId="0" xr:uid="{00000000-0006-0000-0000-000004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192" authorId="0" shapeId="0" xr:uid="{00000000-0006-0000-0000-000005000000}">
      <text>
        <r>
          <rPr>
            <sz val="10"/>
            <rFont val="Arial"/>
            <family val="2"/>
          </rPr>
          <t>Informar a quantidade de caminhões compactadores do respectivo modelo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7" authorId="0" shapeId="0" xr:uid="{00000000-0006-0000-0200-000001000000}">
      <text>
        <r>
          <rPr>
            <sz val="10"/>
            <rFont val="Arial"/>
            <family val="2"/>
          </rPr>
          <t xml:space="preserve">Jorge Mesquita:
Criar um tipo de arredondamento.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0" authorId="0" shapeId="0" xr:uid="{00000000-0006-0000-0300-000001000000}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1" authorId="0" shapeId="0" xr:uid="{00000000-0006-0000-0300-000002000000}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2" authorId="0" shapeId="0" xr:uid="{00000000-0006-0000-0300-000003000000}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3" authorId="0" shapeId="0" xr:uid="{00000000-0006-0000-0300-000006000000}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4" authorId="0" shapeId="0" xr:uid="{00000000-0006-0000-0300-000004000000}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00000000-0006-0000-0300-000007000000}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00000000-0006-0000-0300-000005000000}">
      <text>
        <r>
          <rPr>
            <sz val="10"/>
            <rFont val="Arial"/>
            <family val="2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9" authorId="0" shapeId="0" xr:uid="{00000000-0006-0000-0600-000001000000}">
      <text>
        <r>
          <rPr>
            <sz val="10"/>
            <rFont val="Arial"/>
            <family val="2"/>
          </rPr>
          <t>Informar a população do município a ser atendida</t>
        </r>
      </text>
    </comment>
    <comment ref="C10" authorId="0" shapeId="0" xr:uid="{00000000-0006-0000-0600-000002000000}">
      <text>
        <r>
          <rPr>
            <sz val="10"/>
            <rFont val="Arial"/>
            <family val="2"/>
          </rPr>
          <t>Caso o município possua informações de pesagem, ajustar com o valor da geração média per capita realizada nos últimos 12 meses</t>
        </r>
      </text>
    </comment>
    <comment ref="C11" authorId="0" shapeId="0" xr:uid="{00000000-0006-0000-0600-000003000000}">
      <text>
        <r>
          <rPr>
            <sz val="10"/>
            <rFont val="Arial"/>
            <family val="2"/>
          </rPr>
          <t>retorna a geração diária a ser recolhida</t>
        </r>
      </text>
    </comment>
    <comment ref="C13" authorId="0" shapeId="0" xr:uid="{00000000-0006-0000-0600-000004000000}">
      <text>
        <r>
          <rPr>
            <sz val="10"/>
            <rFont val="Arial"/>
            <family val="2"/>
          </rPr>
          <t>Informe o número de dias de coleta por semana</t>
        </r>
      </text>
    </comment>
    <comment ref="C16" authorId="0" shapeId="0" xr:uid="{00000000-0006-0000-0600-000005000000}">
      <text>
        <r>
          <rPr>
            <sz val="10"/>
            <rFont val="Arial"/>
            <family val="2"/>
          </rPr>
          <t xml:space="preserve">Informar 1 para caminhão toco; Informar 2 para caminhão truck </t>
        </r>
      </text>
    </comment>
    <comment ref="C17" authorId="0" shapeId="0" xr:uid="{00000000-0006-0000-0600-000006000000}">
      <text>
        <r>
          <rPr>
            <sz val="10"/>
            <rFont val="Arial"/>
            <family val="2"/>
          </rPr>
          <t>Informar a capacidade do compactador em m³</t>
        </r>
      </text>
    </comment>
    <comment ref="C20" authorId="0" shapeId="0" xr:uid="{00000000-0006-0000-0600-000007000000}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<sst xmlns="http://schemas.openxmlformats.org/spreadsheetml/2006/main" count="450" uniqueCount="263">
  <si>
    <t>1. OPERAÇÃO DE CENTRAL DE TRIAGEM</t>
  </si>
  <si>
    <t>Planilha de Composição de Custos</t>
  </si>
  <si>
    <t>Orçamento Sintético</t>
  </si>
  <si>
    <t>Descrição do Item</t>
  </si>
  <si>
    <t>Custo (R$/mês)</t>
  </si>
  <si>
    <t>%</t>
  </si>
  <si>
    <t xml:space="preserve">3.2. Esteira de Triagem, composta por tulha dosadora e esteira </t>
  </si>
  <si>
    <t>3.2.1. Depreciação</t>
  </si>
  <si>
    <t>3.2.2. Remuneração do capital</t>
  </si>
  <si>
    <t>3.3. Prensa hidráulica vertical, de amarração manual</t>
  </si>
  <si>
    <t>3.3.1. Depreciação</t>
  </si>
  <si>
    <t>3.3.2. Remuneração do capital</t>
  </si>
  <si>
    <t>PREÇO TOTAL MENSAL COM A TRIAGEM E OPERAÇÃO DO ATERRO SANITÁRIO</t>
  </si>
  <si>
    <t>Quantitativos</t>
  </si>
  <si>
    <t>Mão-de-obra</t>
  </si>
  <si>
    <t>Quantidade</t>
  </si>
  <si>
    <t>Total de mão-de-obra (postos de trabalho)</t>
  </si>
  <si>
    <t>Veículos e Equipamentos</t>
  </si>
  <si>
    <t>3,1 Pá – carregadeira para transporte de materiais</t>
  </si>
  <si>
    <t>Fator de utilização (FU)</t>
  </si>
  <si>
    <t>Fator de utilização (FU) Mão de obra</t>
  </si>
  <si>
    <t>1. Mão-de-obra</t>
  </si>
  <si>
    <t>1.1. Recicladores</t>
  </si>
  <si>
    <t>Discriminação</t>
  </si>
  <si>
    <t>Unidade</t>
  </si>
  <si>
    <t>Custo unitário</t>
  </si>
  <si>
    <t>Subtotal</t>
  </si>
  <si>
    <t>Total (R$)</t>
  </si>
  <si>
    <t>Piso da categoria</t>
  </si>
  <si>
    <t>mês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</si>
  <si>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</si>
  <si>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</si>
  <si>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</si>
  <si>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</si>
  <si>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</si>
  <si>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</si>
  <si>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</si>
  <si>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1.5. Vale Transporte</t>
  </si>
  <si>
    <t>Vale Transporte</t>
  </si>
  <si>
    <t>R$</t>
  </si>
  <si>
    <t>Dias Trabalhados por mês</t>
  </si>
  <si>
    <t>dia</t>
  </si>
  <si>
    <t>Reciclador</t>
  </si>
  <si>
    <t>vale</t>
  </si>
  <si>
    <t>1.6. Vale-refeição (diário)</t>
  </si>
  <si>
    <t>unidade</t>
  </si>
  <si>
    <t>Custo Mensal com Mão-de-obra (R$/mês)</t>
  </si>
  <si>
    <t>2. Uniformes e Equipamentos de Proteção Individual</t>
  </si>
  <si>
    <t>2.1. Uniformes e EPIs para Reciclador</t>
  </si>
  <si>
    <t>Durabilidade (meses)</t>
  </si>
  <si>
    <t>Jaqueta com reflexivo</t>
  </si>
  <si>
    <t>Calça</t>
  </si>
  <si>
    <t>Camiseta</t>
  </si>
  <si>
    <t>Boné árabe</t>
  </si>
  <si>
    <t>Botina de segurança c/ palmilha aço</t>
  </si>
  <si>
    <t>par</t>
  </si>
  <si>
    <t>Capa de chuva amarela com reflexivo</t>
  </si>
  <si>
    <t>Colete reflexivo</t>
  </si>
  <si>
    <t>Luva anti-corte</t>
  </si>
  <si>
    <t>Protetor solar FPS 30</t>
  </si>
  <si>
    <t>frasco 120g</t>
  </si>
  <si>
    <t>Higienização de uniformes e EPIs</t>
  </si>
  <si>
    <t>R$ mensal</t>
  </si>
  <si>
    <t>Custo Mensal com Uniformes e EPIs (R$/mês)</t>
  </si>
  <si>
    <t>3. Veículos e Equipamentos</t>
  </si>
  <si>
    <t>3.1. Pá – carregadeira para transporte de fardo de materiais,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</si>
  <si>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</si>
  <si>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</si>
  <si>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</si>
  <si>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</si>
  <si>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</si>
  <si>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</si>
  <si>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</si>
  <si>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</si>
  <si>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</si>
  <si>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</si>
  <si>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</si>
  <si>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</si>
  <si>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</si>
  <si>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</si>
  <si>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</si>
  <si>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3.1.3. Impostos e Seguros</t>
  </si>
  <si>
    <t>Licenciamento e Seguro obrigatório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</si>
  <si>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</si>
  <si>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</si>
  <si>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</si>
  <si>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</si>
  <si>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</si>
  <si>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</si>
  <si>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</si>
  <si>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</si>
  <si>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</si>
  <si>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</si>
  <si>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</si>
  <si>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</si>
  <si>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</si>
  <si>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</si>
  <si>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</si>
  <si>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</si>
  <si>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</si>
  <si>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</si>
  <si>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</si>
  <si>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</si>
  <si>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</si>
  <si>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da Carregadeira</t>
  </si>
  <si>
    <t>3.1.6. Pneus</t>
  </si>
  <si>
    <t>Custo do jogo de pneus 17,5/25 16 Lonas</t>
  </si>
  <si>
    <t>Número de recapagens por pneu</t>
  </si>
  <si>
    <t>Custo de recapagem</t>
  </si>
  <si>
    <t>Custo jg. compl. + X recap./ km rodado</t>
  </si>
  <si>
    <t>km/jogo</t>
  </si>
  <si>
    <t>Custo mensal com pneus</t>
  </si>
  <si>
    <t>3.2. Esteira de Triagem, composta por tulha dosadora e esteira</t>
  </si>
  <si>
    <t>Custo de aquisição da Esteira</t>
  </si>
  <si>
    <t>Vida útil da esteira</t>
  </si>
  <si>
    <t>Idade da Esteira</t>
  </si>
  <si>
    <t>Depreciação da Esteira</t>
  </si>
  <si>
    <t>Depreciação mensal da Esteira</t>
  </si>
  <si>
    <t>Total por Esteira</t>
  </si>
  <si>
    <t>Total</t>
  </si>
  <si>
    <t>Custo da esteira</t>
  </si>
  <si>
    <t>Valor da esteira proposto (V0)</t>
  </si>
  <si>
    <t>Investimento médio total da esteira</t>
  </si>
  <si>
    <t>Remuneração mensal de capital da esteira</t>
  </si>
  <si>
    <t>Total por esteira</t>
  </si>
  <si>
    <t>Custo de aquisição da Prensa</t>
  </si>
  <si>
    <t>Vida útil da Prensa</t>
  </si>
  <si>
    <t>Idade da Prensa</t>
  </si>
  <si>
    <t>Depreciação da Prensa</t>
  </si>
  <si>
    <t>Depreciação mensal da Prensa</t>
  </si>
  <si>
    <t>Total por Prensa</t>
  </si>
  <si>
    <t>Custo da prensa</t>
  </si>
  <si>
    <t>Investimento médio total da prensa</t>
  </si>
  <si>
    <t>Remuneração mensal de capital da prensa</t>
  </si>
  <si>
    <t>Total por prensa</t>
  </si>
  <si>
    <t>Custo Mensal com Veículos e Equipamentos (R$/mês)</t>
  </si>
  <si>
    <t>4. Ferramentas e Materiais de Consumo</t>
  </si>
  <si>
    <t>Pá de Concha</t>
  </si>
  <si>
    <t>Paleteira Manual (até 1.500,00 Kg)</t>
  </si>
  <si>
    <t>Carro Plataforma (até 300,00 Kg)</t>
  </si>
  <si>
    <t>Vassoura</t>
  </si>
  <si>
    <t>Custo Mensal com Ferramentas e Materiais de Consumo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</si>
  <si>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</si>
  <si>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</si>
  <si>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</si>
  <si>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</si>
  <si>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(R$/mês)</t>
  </si>
  <si>
    <t>Orientações para preenchimento: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</si>
  <si>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</si>
  <si>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</si>
  <si>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</si>
  <si>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</si>
  <si>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</si>
  <si>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</si>
  <si>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</si>
  <si>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</si>
  <si>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</si>
  <si>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</si>
  <si>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</si>
  <si>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</si>
  <si>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</si>
  <si>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</si>
  <si>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</si>
  <si>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</si>
  <si>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</si>
  <si>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</si>
  <si>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</si>
  <si>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</si>
  <si>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</si>
  <si>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</si>
  <si>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</si>
  <si>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</si>
  <si>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</si>
  <si>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</si>
  <si>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</si>
  <si>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</si>
  <si>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</si>
  <si>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</si>
  <si>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</si>
  <si>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</si>
  <si>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</si>
  <si>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</si>
  <si>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</si>
  <si>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</si>
  <si>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</si>
  <si>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</si>
  <si>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</si>
  <si>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</si>
  <si>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</si>
  <si>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</si>
  <si>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</si>
  <si>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</si>
  <si>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</si>
  <si>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</si>
  <si>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</si>
  <si>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</si>
  <si>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</si>
  <si>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</si>
  <si>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</si>
  <si>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</si>
  <si>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</si>
  <si>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</si>
  <si>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</si>
  <si>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</si>
  <si>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</si>
  <si>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</si>
  <si>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</si>
  <si>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</si>
  <si>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</si>
  <si>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</si>
  <si>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</si>
  <si>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</si>
  <si>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</si>
  <si>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</si>
  <si>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</si>
  <si>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</si>
  <si>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</si>
  <si>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</si>
  <si>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</si>
  <si>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</si>
  <si>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</si>
  <si>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</si>
  <si>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</si>
  <si>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</si>
  <si>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</si>
  <si>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</si>
  <si>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</si>
  <si>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</si>
  <si>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</si>
  <si>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</si>
  <si>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</si>
  <si>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</si>
  <si>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t>Jm = remuneração de capital mensal</t>
  </si>
  <si>
    <t>i = taxa de juros do mercado (sugere-se adotar a taxa SELIC)</t>
  </si>
  <si>
    <t>Im = investimento médio</t>
  </si>
  <si>
    <t>V0 = valor inicial do bem</t>
  </si>
  <si>
    <t>Vr = valor residual do bem</t>
  </si>
  <si>
    <t>n = vida útil do bem em anos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</si>
  <si>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</si>
  <si>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</si>
  <si>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3. Preencher somente células em amarelo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</si>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</sst>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 * #,##0.00\ ;\ * \(#,##0.00\);\ * \-#\ ;\ @\ "/>
    <numFmt numFmtId="165" formatCode="&quot;R$ &quot;#,##0.00"/>
    <numFmt numFmtId="166" formatCode="&quot;R$ &quot;#,##0.00\ ;&quot;(R$ &quot;#,##0.00\)"/>
    <numFmt numFmtId="167" formatCode="\ * #,##0\ ;\ * \(#,##0\);\ * \-#\ ;\ @\ "/>
    <numFmt numFmtId="168" formatCode="\ * #,##0.00\ ;\-* #,##0.00\ ;\ * \-#\ ;\ @\ "/>
    <numFmt numFmtId="169" formatCode="\ * #,##0.000\ ;\ * \(#,##0.000\);\ * \-#\ ;\ @\ "/>
    <numFmt numFmtId="170" formatCode="\ * #,##0.000\ ;\-* #,##0.000\ ;\ * \-#\ ;\ @\ "/>
    <numFmt numFmtId="171" formatCode="\ * #,##0\ ;\-* #,##0\ ;\ * \-#\ ;\ @\ "/>
  </numFmts>
  <fonts count="15" x14ac:knownFonts="1"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u/>
      <sz val="10"/>
      <color rgb="FF0000FF"/>
      <name val="Arial"/>
      <family val="2"/>
    </font>
    <font>
      <sz val="8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14" fillId="0" borderId="0" applyBorder="0" applyProtection="0"/>
    <xf numFmtId="9" fontId="14" fillId="0" borderId="0" applyBorder="0" applyProtection="0"/>
    <xf numFmtId="0" fontId="8" fillId="0" borderId="0" applyBorder="0" applyProtection="0"/>
  </cellStyleXfs>
  <cellXfs count="239">
    <xf numFmtId="0" fontId="0" fillId="0" borderId="0" xfId="0"/>
    <xf numFmtId="0" fontId="2" fillId="9" borderId="37" xfId="0" applyFont="1" applyFill="1" applyBorder="1" applyAlignment="1">
      <alignment horizontal="center"/>
    </xf>
    <xf numFmtId="0" fontId="5" fillId="9" borderId="15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9" fontId="4" fillId="0" borderId="37" xfId="2" applyFont="1" applyBorder="1" applyAlignment="1" applyProtection="1">
      <alignment horizontal="center"/>
    </xf>
    <xf numFmtId="0" fontId="5" fillId="9" borderId="1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1" fillId="0" borderId="19" xfId="1" applyFont="1" applyBorder="1" applyAlignment="1" applyProtection="1">
      <alignment horizontal="center" vertical="center"/>
    </xf>
    <xf numFmtId="164" fontId="1" fillId="0" borderId="10" xfId="1" applyFont="1" applyBorder="1" applyAlignment="1" applyProtection="1">
      <alignment horizontal="left" vertical="center"/>
    </xf>
    <xf numFmtId="164" fontId="5" fillId="2" borderId="5" xfId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/>
    <xf numFmtId="164" fontId="14" fillId="0" borderId="0" xfId="1" applyBorder="1" applyProtection="1"/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164" fontId="3" fillId="0" borderId="0" xfId="1" applyFont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164" fontId="0" fillId="0" borderId="4" xfId="1" applyFont="1" applyBorder="1" applyAlignment="1" applyProtection="1">
      <alignment vertical="center"/>
    </xf>
    <xf numFmtId="0" fontId="0" fillId="0" borderId="0" xfId="0" applyAlignment="1">
      <alignment vertical="center"/>
    </xf>
    <xf numFmtId="164" fontId="1" fillId="0" borderId="6" xfId="1" applyFont="1" applyBorder="1" applyAlignment="1" applyProtection="1">
      <alignment horizontal="center" vertical="center"/>
    </xf>
    <xf numFmtId="164" fontId="0" fillId="0" borderId="7" xfId="1" applyFont="1" applyBorder="1" applyAlignment="1" applyProtection="1">
      <alignment vertical="center"/>
    </xf>
    <xf numFmtId="164" fontId="1" fillId="0" borderId="7" xfId="1" applyFont="1" applyBorder="1" applyAlignment="1" applyProtection="1">
      <alignment vertical="center"/>
    </xf>
    <xf numFmtId="164" fontId="1" fillId="0" borderId="8" xfId="1" applyFont="1" applyBorder="1" applyAlignment="1" applyProtection="1">
      <alignment vertical="center"/>
    </xf>
    <xf numFmtId="164" fontId="1" fillId="0" borderId="9" xfId="1" applyFont="1" applyBorder="1" applyAlignment="1" applyProtection="1">
      <alignment horizontal="center" vertical="center"/>
    </xf>
    <xf numFmtId="164" fontId="1" fillId="0" borderId="10" xfId="1" applyFont="1" applyBorder="1" applyAlignment="1" applyProtection="1">
      <alignment vertical="center"/>
    </xf>
    <xf numFmtId="164" fontId="1" fillId="0" borderId="11" xfId="0" applyNumberFormat="1" applyFont="1" applyBorder="1" applyAlignment="1">
      <alignment vertical="center"/>
    </xf>
    <xf numFmtId="164" fontId="1" fillId="0" borderId="11" xfId="1" applyFont="1" applyBorder="1" applyAlignment="1" applyProtection="1">
      <alignment vertical="center"/>
    </xf>
    <xf numFmtId="165" fontId="1" fillId="0" borderId="12" xfId="0" applyNumberFormat="1" applyFont="1" applyBorder="1" applyAlignment="1">
      <alignment vertical="center"/>
    </xf>
    <xf numFmtId="10" fontId="1" fillId="0" borderId="13" xfId="2" applyNumberFormat="1" applyFont="1" applyBorder="1" applyAlignment="1" applyProtection="1">
      <alignment vertical="center"/>
    </xf>
    <xf numFmtId="164" fontId="1" fillId="0" borderId="0" xfId="1" applyFont="1" applyBorder="1" applyAlignment="1" applyProtection="1">
      <alignment vertical="center"/>
    </xf>
    <xf numFmtId="164" fontId="0" fillId="0" borderId="10" xfId="1" applyFont="1" applyBorder="1" applyAlignment="1" applyProtection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1" xfId="1" applyFont="1" applyBorder="1" applyAlignment="1" applyProtection="1">
      <alignment vertical="center"/>
    </xf>
    <xf numFmtId="165" fontId="0" fillId="0" borderId="12" xfId="0" applyNumberFormat="1" applyBorder="1" applyAlignment="1">
      <alignment vertical="center"/>
    </xf>
    <xf numFmtId="10" fontId="0" fillId="0" borderId="13" xfId="2" applyNumberFormat="1" applyFont="1" applyBorder="1" applyAlignment="1" applyProtection="1">
      <alignment vertical="center"/>
    </xf>
    <xf numFmtId="164" fontId="1" fillId="0" borderId="10" xfId="1" applyFont="1" applyBorder="1" applyAlignment="1" applyProtection="1">
      <alignment horizontal="left" vertical="center"/>
    </xf>
    <xf numFmtId="4" fontId="1" fillId="0" borderId="11" xfId="0" applyNumberFormat="1" applyFont="1" applyBorder="1" applyAlignment="1">
      <alignment horizontal="center" vertical="center"/>
    </xf>
    <xf numFmtId="164" fontId="0" fillId="0" borderId="10" xfId="1" applyFont="1" applyBorder="1" applyAlignment="1" applyProtection="1">
      <alignment horizontal="left" vertical="center"/>
    </xf>
    <xf numFmtId="4" fontId="0" fillId="0" borderId="11" xfId="0" applyNumberFormat="1" applyBorder="1" applyAlignment="1">
      <alignment horizontal="center" vertical="center"/>
    </xf>
    <xf numFmtId="165" fontId="1" fillId="0" borderId="14" xfId="0" applyNumberFormat="1" applyFont="1" applyBorder="1" applyAlignment="1">
      <alignment vertical="center"/>
    </xf>
    <xf numFmtId="164" fontId="1" fillId="0" borderId="15" xfId="1" applyFont="1" applyBorder="1" applyAlignment="1" applyProtection="1">
      <alignment horizontal="left" vertical="center"/>
    </xf>
    <xf numFmtId="4" fontId="1" fillId="0" borderId="16" xfId="0" applyNumberFormat="1" applyFont="1" applyBorder="1" applyAlignment="1">
      <alignment horizontal="center" vertical="center"/>
    </xf>
    <xf numFmtId="164" fontId="1" fillId="0" borderId="16" xfId="1" applyFont="1" applyBorder="1" applyAlignment="1" applyProtection="1">
      <alignment vertical="center"/>
    </xf>
    <xf numFmtId="166" fontId="1" fillId="0" borderId="17" xfId="0" applyNumberFormat="1" applyFont="1" applyBorder="1" applyAlignment="1">
      <alignment vertical="center"/>
    </xf>
    <xf numFmtId="9" fontId="1" fillId="0" borderId="18" xfId="2" applyFont="1" applyBorder="1" applyAlignment="1" applyProtection="1">
      <alignment vertical="center"/>
    </xf>
    <xf numFmtId="164" fontId="1" fillId="0" borderId="20" xfId="1" applyFont="1" applyBorder="1" applyAlignment="1" applyProtection="1">
      <alignment horizontal="right" vertical="center"/>
    </xf>
    <xf numFmtId="164" fontId="0" fillId="0" borderId="6" xfId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" fontId="0" fillId="0" borderId="9" xfId="1" applyNumberFormat="1" applyFont="1" applyBorder="1" applyAlignment="1" applyProtection="1">
      <alignment horizontal="center" vertical="center"/>
    </xf>
    <xf numFmtId="164" fontId="1" fillId="0" borderId="21" xfId="1" applyFont="1" applyBorder="1" applyAlignment="1" applyProtection="1">
      <alignment vertical="center"/>
    </xf>
    <xf numFmtId="4" fontId="1" fillId="0" borderId="22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1" fontId="1" fillId="0" borderId="23" xfId="1" applyNumberFormat="1" applyFont="1" applyBorder="1" applyAlignment="1" applyProtection="1">
      <alignment horizontal="center" vertical="center"/>
    </xf>
    <xf numFmtId="164" fontId="1" fillId="0" borderId="3" xfId="1" applyFont="1" applyBorder="1" applyAlignment="1" applyProtection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25" xfId="1" applyFont="1" applyBorder="1" applyAlignment="1" applyProtection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0" fillId="0" borderId="26" xfId="1" applyNumberFormat="1" applyFont="1" applyBorder="1" applyAlignment="1" applyProtection="1">
      <alignment horizontal="center" vertical="center"/>
    </xf>
    <xf numFmtId="0" fontId="1" fillId="0" borderId="26" xfId="1" applyNumberFormat="1" applyFont="1" applyBorder="1" applyAlignment="1" applyProtection="1">
      <alignment horizontal="center" vertical="center"/>
    </xf>
    <xf numFmtId="164" fontId="0" fillId="0" borderId="27" xfId="1" applyFont="1" applyBorder="1" applyAlignment="1" applyProtection="1">
      <alignment vertical="center"/>
    </xf>
    <xf numFmtId="164" fontId="0" fillId="0" borderId="28" xfId="1" applyFont="1" applyBorder="1" applyAlignment="1" applyProtection="1">
      <alignment vertical="center"/>
    </xf>
    <xf numFmtId="0" fontId="0" fillId="0" borderId="28" xfId="0" applyFont="1" applyBorder="1" applyAlignment="1">
      <alignment vertical="center"/>
    </xf>
    <xf numFmtId="1" fontId="0" fillId="0" borderId="29" xfId="1" applyNumberFormat="1" applyFont="1" applyBorder="1" applyAlignment="1" applyProtection="1">
      <alignment horizontal="center" vertical="center"/>
    </xf>
    <xf numFmtId="1" fontId="0" fillId="0" borderId="0" xfId="1" applyNumberFormat="1" applyFont="1" applyBorder="1" applyAlignment="1" applyProtection="1">
      <alignment horizontal="center" vertical="center"/>
    </xf>
    <xf numFmtId="167" fontId="0" fillId="0" borderId="0" xfId="1" applyNumberFormat="1" applyFont="1" applyBorder="1" applyAlignment="1" applyProtection="1">
      <alignment horizontal="center" vertical="center"/>
    </xf>
    <xf numFmtId="164" fontId="1" fillId="0" borderId="15" xfId="1" applyFont="1" applyBorder="1" applyAlignment="1" applyProtection="1">
      <alignment vertical="center"/>
    </xf>
    <xf numFmtId="9" fontId="1" fillId="3" borderId="30" xfId="2" applyFont="1" applyFill="1" applyBorder="1" applyAlignment="1" applyProtection="1">
      <alignment vertical="center"/>
    </xf>
    <xf numFmtId="0" fontId="1" fillId="0" borderId="0" xfId="0" applyFont="1" applyBorder="1" applyAlignment="1">
      <alignment vertical="center"/>
    </xf>
    <xf numFmtId="167" fontId="1" fillId="0" borderId="0" xfId="1" applyNumberFormat="1" applyFont="1" applyBorder="1" applyAlignment="1" applyProtection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164" fontId="6" fillId="4" borderId="31" xfId="1" applyFont="1" applyFill="1" applyBorder="1" applyAlignment="1" applyProtection="1">
      <alignment horizontal="center" vertical="center"/>
    </xf>
    <xf numFmtId="164" fontId="7" fillId="4" borderId="18" xfId="1" applyFont="1" applyFill="1" applyBorder="1" applyAlignment="1" applyProtection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2" xfId="0" applyFont="1" applyBorder="1" applyAlignment="1">
      <alignment horizontal="center" vertical="center"/>
    </xf>
    <xf numFmtId="164" fontId="0" fillId="3" borderId="32" xfId="1" applyFont="1" applyFill="1" applyBorder="1" applyAlignment="1" applyProtection="1">
      <alignment horizontal="center" vertical="center"/>
    </xf>
    <xf numFmtId="164" fontId="0" fillId="0" borderId="32" xfId="1" applyFont="1" applyBorder="1" applyAlignment="1" applyProtection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164" fontId="0" fillId="0" borderId="12" xfId="1" applyFont="1" applyBorder="1" applyAlignment="1" applyProtection="1">
      <alignment horizontal="center" vertical="center"/>
    </xf>
    <xf numFmtId="0" fontId="1" fillId="0" borderId="3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1" applyFont="1" applyBorder="1" applyAlignment="1" applyProtection="1">
      <alignment horizontal="center" vertical="center"/>
    </xf>
    <xf numFmtId="164" fontId="1" fillId="0" borderId="33" xfId="1" applyFont="1" applyBorder="1" applyAlignment="1" applyProtection="1">
      <alignment horizontal="center" vertical="center"/>
    </xf>
    <xf numFmtId="164" fontId="0" fillId="5" borderId="12" xfId="1" applyFont="1" applyFill="1" applyBorder="1" applyAlignment="1" applyProtection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64" fontId="0" fillId="0" borderId="0" xfId="1" applyFont="1" applyBorder="1" applyAlignment="1" applyProtection="1">
      <alignment horizontal="right" vertical="center"/>
    </xf>
    <xf numFmtId="164" fontId="0" fillId="0" borderId="12" xfId="1" applyFont="1" applyBorder="1" applyAlignment="1" applyProtection="1">
      <alignment vertical="center"/>
    </xf>
    <xf numFmtId="164" fontId="1" fillId="4" borderId="30" xfId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right" vertical="center"/>
    </xf>
    <xf numFmtId="167" fontId="0" fillId="0" borderId="12" xfId="1" applyNumberFormat="1" applyFont="1" applyBorder="1" applyAlignment="1" applyProtection="1">
      <alignment horizontal="center" vertical="center"/>
    </xf>
    <xf numFmtId="0" fontId="0" fillId="3" borderId="0" xfId="0" applyFont="1" applyFill="1" applyAlignment="1">
      <alignment vertical="center"/>
    </xf>
    <xf numFmtId="167" fontId="0" fillId="0" borderId="12" xfId="1" applyNumberFormat="1" applyFont="1" applyBorder="1" applyAlignment="1" applyProtection="1">
      <alignment vertical="center"/>
    </xf>
    <xf numFmtId="0" fontId="0" fillId="0" borderId="0" xfId="0" applyFont="1" applyAlignment="1">
      <alignment horizontal="right"/>
    </xf>
    <xf numFmtId="4" fontId="0" fillId="0" borderId="12" xfId="0" applyNumberFormat="1" applyBorder="1"/>
    <xf numFmtId="164" fontId="1" fillId="4" borderId="5" xfId="1" applyFont="1" applyFill="1" applyBorder="1" applyAlignment="1" applyProtection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164" fontId="1" fillId="0" borderId="30" xfId="1" applyFont="1" applyBorder="1" applyAlignment="1" applyProtection="1">
      <alignment vertical="center"/>
    </xf>
    <xf numFmtId="0" fontId="6" fillId="4" borderId="31" xfId="0" applyFont="1" applyFill="1" applyBorder="1" applyAlignment="1">
      <alignment horizontal="center" vertical="center" wrapText="1"/>
    </xf>
    <xf numFmtId="13" fontId="0" fillId="3" borderId="12" xfId="0" applyNumberFormat="1" applyFont="1" applyFill="1" applyBorder="1" applyAlignment="1">
      <alignment horizontal="center" vertical="center"/>
    </xf>
    <xf numFmtId="0" fontId="0" fillId="0" borderId="12" xfId="0" applyFont="1" applyBorder="1"/>
    <xf numFmtId="0" fontId="0" fillId="0" borderId="12" xfId="0" applyFont="1" applyBorder="1" applyAlignment="1">
      <alignment horizontal="center"/>
    </xf>
    <xf numFmtId="164" fontId="0" fillId="0" borderId="0" xfId="1" applyFont="1" applyBorder="1" applyAlignment="1" applyProtection="1"/>
    <xf numFmtId="0" fontId="0" fillId="0" borderId="0" xfId="0" applyFont="1"/>
    <xf numFmtId="1" fontId="0" fillId="0" borderId="12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vertical="center"/>
    </xf>
    <xf numFmtId="164" fontId="0" fillId="0" borderId="16" xfId="1" applyFont="1" applyBorder="1" applyAlignment="1" applyProtection="1">
      <alignment vertical="center"/>
    </xf>
    <xf numFmtId="164" fontId="0" fillId="0" borderId="30" xfId="1" applyFont="1" applyBorder="1" applyAlignment="1" applyProtection="1">
      <alignment vertical="center"/>
    </xf>
    <xf numFmtId="164" fontId="1" fillId="4" borderId="5" xfId="1" applyFont="1" applyFill="1" applyBorder="1" applyAlignment="1" applyProtection="1">
      <alignment horizontal="center" vertical="center"/>
    </xf>
    <xf numFmtId="0" fontId="8" fillId="0" borderId="0" xfId="3" applyBorder="1" applyAlignment="1" applyProtection="1">
      <alignment vertical="center"/>
    </xf>
    <xf numFmtId="164" fontId="0" fillId="0" borderId="0" xfId="1" applyFont="1" applyBorder="1" applyAlignment="1" applyProtection="1">
      <alignment horizontal="center" vertical="center"/>
    </xf>
    <xf numFmtId="168" fontId="0" fillId="0" borderId="0" xfId="0" applyNumberFormat="1" applyFont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34" xfId="0" applyFont="1" applyBorder="1" applyAlignment="1">
      <alignment horizontal="center" vertical="center"/>
    </xf>
    <xf numFmtId="164" fontId="1" fillId="0" borderId="34" xfId="1" applyFont="1" applyBorder="1" applyAlignment="1" applyProtection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164" fontId="1" fillId="0" borderId="12" xfId="1" applyFont="1" applyBorder="1" applyAlignment="1" applyProtection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6" fillId="4" borderId="35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164" fontId="6" fillId="4" borderId="36" xfId="1" applyFont="1" applyFill="1" applyBorder="1" applyAlignment="1" applyProtection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Font="1" applyAlignment="1">
      <alignment vertical="center"/>
    </xf>
    <xf numFmtId="3" fontId="0" fillId="3" borderId="12" xfId="0" applyNumberFormat="1" applyFont="1" applyFill="1" applyBorder="1" applyAlignment="1">
      <alignment vertical="center"/>
    </xf>
    <xf numFmtId="4" fontId="0" fillId="3" borderId="32" xfId="0" applyNumberFormat="1" applyFont="1" applyFill="1" applyBorder="1" applyAlignment="1">
      <alignment horizontal="center" vertical="center"/>
    </xf>
    <xf numFmtId="169" fontId="0" fillId="0" borderId="32" xfId="1" applyNumberFormat="1" applyFont="1" applyBorder="1" applyAlignment="1" applyProtection="1">
      <alignment horizontal="center" vertical="center"/>
    </xf>
    <xf numFmtId="4" fontId="0" fillId="3" borderId="12" xfId="0" applyNumberFormat="1" applyFont="1" applyFill="1" applyBorder="1" applyAlignment="1">
      <alignment horizontal="center" vertical="center"/>
    </xf>
    <xf numFmtId="169" fontId="0" fillId="0" borderId="12" xfId="1" applyNumberFormat="1" applyFont="1" applyBorder="1" applyAlignment="1" applyProtection="1">
      <alignment horizontal="center" vertical="center"/>
    </xf>
    <xf numFmtId="167" fontId="1" fillId="0" borderId="12" xfId="1" applyNumberFormat="1" applyFont="1" applyBorder="1" applyAlignment="1" applyProtection="1">
      <alignment horizontal="center" vertical="center"/>
    </xf>
    <xf numFmtId="169" fontId="1" fillId="0" borderId="12" xfId="1" applyNumberFormat="1" applyFont="1" applyBorder="1" applyAlignment="1" applyProtection="1">
      <alignment horizontal="center" vertical="center"/>
    </xf>
    <xf numFmtId="0" fontId="0" fillId="3" borderId="32" xfId="0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" fontId="0" fillId="0" borderId="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38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39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0" fontId="10" fillId="0" borderId="39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left" vertical="center"/>
    </xf>
    <xf numFmtId="10" fontId="11" fillId="0" borderId="39" xfId="0" applyNumberFormat="1" applyFont="1" applyBorder="1" applyAlignment="1">
      <alignment horizontal="right" vertical="center"/>
    </xf>
    <xf numFmtId="0" fontId="10" fillId="6" borderId="38" xfId="0" applyFont="1" applyFill="1" applyBorder="1" applyAlignment="1">
      <alignment horizontal="left" vertical="center"/>
    </xf>
    <xf numFmtId="0" fontId="11" fillId="6" borderId="12" xfId="0" applyFont="1" applyFill="1" applyBorder="1" applyAlignment="1">
      <alignment horizontal="left" vertical="center"/>
    </xf>
    <xf numFmtId="10" fontId="11" fillId="6" borderId="39" xfId="0" applyNumberFormat="1" applyFont="1" applyFill="1" applyBorder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10" fontId="0" fillId="0" borderId="0" xfId="0" applyNumberFormat="1" applyFont="1"/>
    <xf numFmtId="9" fontId="10" fillId="0" borderId="0" xfId="2" applyFont="1" applyBorder="1" applyAlignment="1" applyProtection="1">
      <alignment horizontal="right" vertical="center"/>
    </xf>
    <xf numFmtId="10" fontId="0" fillId="0" borderId="0" xfId="0" applyNumberFormat="1" applyFont="1" applyBorder="1"/>
    <xf numFmtId="0" fontId="10" fillId="0" borderId="12" xfId="0" applyFont="1" applyBorder="1" applyAlignment="1">
      <alignment horizontal="left" vertical="center" wrapText="1"/>
    </xf>
    <xf numFmtId="0" fontId="10" fillId="7" borderId="40" xfId="0" applyFont="1" applyFill="1" applyBorder="1" applyAlignment="1">
      <alignment horizontal="left" vertical="center"/>
    </xf>
    <xf numFmtId="0" fontId="11" fillId="7" borderId="14" xfId="0" applyFont="1" applyFill="1" applyBorder="1" applyAlignment="1">
      <alignment horizontal="left" vertical="center"/>
    </xf>
    <xf numFmtId="10" fontId="11" fillId="7" borderId="41" xfId="0" applyNumberFormat="1" applyFont="1" applyFill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10" fontId="11" fillId="0" borderId="0" xfId="0" applyNumberFormat="1" applyFont="1" applyBorder="1" applyAlignment="1">
      <alignment horizontal="right" vertical="center"/>
    </xf>
    <xf numFmtId="0" fontId="12" fillId="8" borderId="0" xfId="0" applyFont="1" applyFill="1" applyBorder="1" applyAlignment="1">
      <alignment horizontal="left" vertical="center"/>
    </xf>
    <xf numFmtId="10" fontId="10" fillId="0" borderId="0" xfId="0" applyNumberFormat="1" applyFont="1" applyBorder="1" applyAlignment="1">
      <alignment horizontal="right" vertical="center"/>
    </xf>
    <xf numFmtId="0" fontId="10" fillId="8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/>
    <xf numFmtId="0" fontId="3" fillId="0" borderId="0" xfId="0" applyFont="1" applyBorder="1"/>
    <xf numFmtId="9" fontId="3" fillId="0" borderId="38" xfId="2" applyFont="1" applyBorder="1" applyAlignment="1" applyProtection="1"/>
    <xf numFmtId="9" fontId="3" fillId="0" borderId="12" xfId="2" applyFont="1" applyBorder="1" applyAlignment="1" applyProtection="1">
      <alignment horizontal="center"/>
    </xf>
    <xf numFmtId="9" fontId="3" fillId="0" borderId="39" xfId="2" applyFont="1" applyBorder="1" applyAlignment="1" applyProtection="1"/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10" fontId="3" fillId="3" borderId="9" xfId="0" applyNumberFormat="1" applyFont="1" applyFill="1" applyBorder="1" applyAlignment="1">
      <alignment horizontal="center" vertical="center"/>
    </xf>
    <xf numFmtId="10" fontId="3" fillId="0" borderId="38" xfId="2" applyNumberFormat="1" applyFont="1" applyBorder="1" applyAlignment="1" applyProtection="1">
      <alignment horizontal="right"/>
    </xf>
    <xf numFmtId="10" fontId="3" fillId="0" borderId="12" xfId="2" applyNumberFormat="1" applyFont="1" applyBorder="1" applyAlignment="1" applyProtection="1">
      <alignment horizontal="right"/>
    </xf>
    <xf numFmtId="10" fontId="3" fillId="0" borderId="39" xfId="2" applyNumberFormat="1" applyFont="1" applyBorder="1" applyAlignment="1" applyProtection="1">
      <alignment horizontal="right"/>
    </xf>
    <xf numFmtId="0" fontId="3" fillId="0" borderId="38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10" fontId="3" fillId="3" borderId="39" xfId="0" applyNumberFormat="1" applyFont="1" applyFill="1" applyBorder="1" applyAlignment="1">
      <alignment horizontal="center" vertical="center"/>
    </xf>
    <xf numFmtId="10" fontId="3" fillId="0" borderId="39" xfId="0" applyNumberFormat="1" applyFont="1" applyBorder="1" applyAlignment="1">
      <alignment horizontal="center" vertical="center"/>
    </xf>
    <xf numFmtId="10" fontId="3" fillId="3" borderId="12" xfId="2" applyNumberFormat="1" applyFont="1" applyFill="1" applyBorder="1" applyAlignment="1" applyProtection="1">
      <alignment horizontal="center"/>
    </xf>
    <xf numFmtId="10" fontId="3" fillId="0" borderId="39" xfId="2" applyNumberFormat="1" applyFont="1" applyBorder="1" applyAlignment="1" applyProtection="1"/>
    <xf numFmtId="0" fontId="3" fillId="0" borderId="38" xfId="0" applyFont="1" applyBorder="1" applyAlignment="1">
      <alignment horizontal="right"/>
    </xf>
    <xf numFmtId="0" fontId="3" fillId="3" borderId="12" xfId="0" applyFont="1" applyFill="1" applyBorder="1" applyAlignment="1">
      <alignment horizontal="center"/>
    </xf>
    <xf numFmtId="0" fontId="3" fillId="0" borderId="39" xfId="0" applyFont="1" applyBorder="1"/>
    <xf numFmtId="0" fontId="3" fillId="0" borderId="40" xfId="0" applyFont="1" applyBorder="1" applyAlignment="1">
      <alignment horizontal="left" vertical="center"/>
    </xf>
    <xf numFmtId="10" fontId="3" fillId="3" borderId="41" xfId="0" applyNumberFormat="1" applyFont="1" applyFill="1" applyBorder="1" applyAlignment="1">
      <alignment horizontal="center" vertical="center"/>
    </xf>
    <xf numFmtId="0" fontId="3" fillId="0" borderId="38" xfId="0" applyFont="1" applyBorder="1"/>
    <xf numFmtId="0" fontId="3" fillId="0" borderId="12" xfId="0" applyFont="1" applyBorder="1" applyAlignment="1">
      <alignment horizont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10" fontId="3" fillId="0" borderId="46" xfId="0" applyNumberFormat="1" applyFont="1" applyBorder="1" applyAlignment="1">
      <alignment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47" xfId="0" applyFont="1" applyBorder="1" applyAlignment="1">
      <alignment vertical="center"/>
    </xf>
    <xf numFmtId="0" fontId="4" fillId="6" borderId="15" xfId="0" applyFont="1" applyFill="1" applyBorder="1" applyAlignment="1">
      <alignment vertical="center" wrapText="1"/>
    </xf>
    <xf numFmtId="0" fontId="3" fillId="6" borderId="16" xfId="0" applyFont="1" applyFill="1" applyBorder="1" applyAlignment="1">
      <alignment vertical="center"/>
    </xf>
    <xf numFmtId="10" fontId="4" fillId="6" borderId="30" xfId="0" applyNumberFormat="1" applyFont="1" applyFill="1" applyBorder="1" applyAlignment="1">
      <alignment horizontal="center" vertical="center" wrapText="1"/>
    </xf>
    <xf numFmtId="10" fontId="3" fillId="0" borderId="40" xfId="2" applyNumberFormat="1" applyFont="1" applyBorder="1" applyAlignment="1" applyProtection="1">
      <alignment horizontal="right"/>
    </xf>
    <xf numFmtId="10" fontId="3" fillId="0" borderId="14" xfId="2" applyNumberFormat="1" applyFont="1" applyBorder="1" applyAlignment="1" applyProtection="1">
      <alignment horizontal="right"/>
    </xf>
    <xf numFmtId="10" fontId="3" fillId="0" borderId="41" xfId="2" applyNumberFormat="1" applyFont="1" applyBorder="1" applyAlignment="1" applyProtection="1">
      <alignment horizontal="right"/>
    </xf>
    <xf numFmtId="0" fontId="11" fillId="0" borderId="38" xfId="0" applyFont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/>
    </xf>
    <xf numFmtId="0" fontId="1" fillId="0" borderId="0" xfId="0" applyFont="1"/>
    <xf numFmtId="0" fontId="10" fillId="0" borderId="38" xfId="0" applyFont="1" applyBorder="1" applyAlignment="1">
      <alignment horizontal="center" vertical="center"/>
    </xf>
    <xf numFmtId="2" fontId="10" fillId="10" borderId="12" xfId="0" applyNumberFormat="1" applyFont="1" applyFill="1" applyBorder="1" applyAlignment="1">
      <alignment horizontal="right" vertical="center"/>
    </xf>
    <xf numFmtId="0" fontId="10" fillId="0" borderId="40" xfId="0" applyFont="1" applyBorder="1" applyAlignment="1">
      <alignment horizontal="center" vertical="center"/>
    </xf>
    <xf numFmtId="2" fontId="10" fillId="10" borderId="14" xfId="0" applyNumberFormat="1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center"/>
    </xf>
    <xf numFmtId="0" fontId="0" fillId="0" borderId="48" xfId="0" applyFont="1" applyBorder="1"/>
    <xf numFmtId="0" fontId="13" fillId="0" borderId="48" xfId="0" applyFont="1" applyBorder="1" applyAlignment="1">
      <alignment horizontal="justify"/>
    </xf>
    <xf numFmtId="0" fontId="13" fillId="0" borderId="49" xfId="0" applyFont="1" applyBorder="1" applyAlignment="1">
      <alignment horizontal="justify"/>
    </xf>
    <xf numFmtId="0" fontId="2" fillId="0" borderId="3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4" fillId="0" borderId="38" xfId="0" applyFont="1" applyBorder="1"/>
    <xf numFmtId="0" fontId="4" fillId="0" borderId="12" xfId="0" applyFont="1" applyBorder="1"/>
    <xf numFmtId="0" fontId="4" fillId="0" borderId="39" xfId="0" applyFont="1" applyBorder="1"/>
    <xf numFmtId="0" fontId="3" fillId="0" borderId="12" xfId="0" applyFont="1" applyBorder="1"/>
    <xf numFmtId="0" fontId="3" fillId="3" borderId="39" xfId="0" applyFont="1" applyFill="1" applyBorder="1"/>
    <xf numFmtId="170" fontId="10" fillId="0" borderId="39" xfId="1" applyNumberFormat="1" applyFont="1" applyBorder="1" applyAlignment="1" applyProtection="1">
      <alignment horizontal="center" vertical="center" wrapText="1"/>
    </xf>
    <xf numFmtId="168" fontId="3" fillId="0" borderId="39" xfId="0" applyNumberFormat="1" applyFont="1" applyBorder="1"/>
    <xf numFmtId="2" fontId="3" fillId="0" borderId="39" xfId="0" applyNumberFormat="1" applyFont="1" applyBorder="1"/>
    <xf numFmtId="168" fontId="3" fillId="3" borderId="39" xfId="0" applyNumberFormat="1" applyFont="1" applyFill="1" applyBorder="1"/>
    <xf numFmtId="171" fontId="3" fillId="3" borderId="39" xfId="0" applyNumberFormat="1" applyFont="1" applyFill="1" applyBorder="1"/>
    <xf numFmtId="0" fontId="3" fillId="0" borderId="40" xfId="0" applyFont="1" applyBorder="1"/>
    <xf numFmtId="0" fontId="3" fillId="0" borderId="14" xfId="0" applyFont="1" applyBorder="1"/>
    <xf numFmtId="168" fontId="3" fillId="0" borderId="41" xfId="0" applyNumberFormat="1" applyFont="1" applyBorder="1"/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0" Type="http://schemas.openxmlformats.org/officeDocument/2006/relationships/styles" Target="styles.xml" /><Relationship Id="rId4" Type="http://schemas.openxmlformats.org/officeDocument/2006/relationships/worksheet" Target="worksheets/sheet4.xml" /><Relationship Id="rId9" Type="http://schemas.openxmlformats.org/officeDocument/2006/relationships/theme" Target="theme/theme1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376200</xdr:colOff>
      <xdr:row>3</xdr:row>
      <xdr:rowOff>109440</xdr:rowOff>
    </xdr:from>
    <xdr:to>
      <xdr:col>0</xdr:col>
      <xdr:colOff>1658520</xdr:colOff>
      <xdr:row>5</xdr:row>
      <xdr:rowOff>143640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76200" y="653760"/>
          <a:ext cx="1282320" cy="357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328680</xdr:colOff>
      <xdr:row>6</xdr:row>
      <xdr:rowOff>90360</xdr:rowOff>
    </xdr:from>
    <xdr:to>
      <xdr:col>0</xdr:col>
      <xdr:colOff>2363400</xdr:colOff>
      <xdr:row>8</xdr:row>
      <xdr:rowOff>134280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28680" y="1120320"/>
          <a:ext cx="2034720" cy="36792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../Nova%20pasta/Planilha_triagem_novo.ods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Triage e operação do aterr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 /><Relationship Id="rId1" Type="http://schemas.openxmlformats.org/officeDocument/2006/relationships/vmlDrawing" Target="../drawings/vmlDrawing1.vml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 /><Relationship Id="rId1" Type="http://schemas.openxmlformats.org/officeDocument/2006/relationships/vmlDrawing" Target="../drawings/vmlDrawing2.vml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 /><Relationship Id="rId1" Type="http://schemas.openxmlformats.org/officeDocument/2006/relationships/vmlDrawing" Target="../drawings/vmlDrawing3.vml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 /><Relationship Id="rId1" Type="http://schemas.openxmlformats.org/officeDocument/2006/relationships/vmlDrawing" Target="../drawings/vmlDrawing4.v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61"/>
  <sheetViews>
    <sheetView tabSelected="1" view="pageBreakPreview" topLeftCell="A211" zoomScaleNormal="100" workbookViewId="0">
      <selection activeCell="A238" sqref="A238"/>
    </sheetView>
  </sheetViews>
  <sheetFormatPr defaultColWidth="7.68359375" defaultRowHeight="12.75" x14ac:dyDescent="0.15"/>
  <cols>
    <col min="1" max="1" width="42.4765625" style="13" customWidth="1"/>
    <col min="2" max="2" width="14.29296875" style="13" customWidth="1"/>
    <col min="3" max="3" width="10.11328125" style="13" customWidth="1"/>
    <col min="4" max="4" width="28.72265625" style="14" customWidth="1"/>
    <col min="5" max="5" width="13.34765625" style="14" customWidth="1"/>
    <col min="6" max="6" width="21.7109375" style="14" customWidth="1"/>
    <col min="7" max="7" width="25.08203125" style="14" customWidth="1"/>
    <col min="8" max="8" width="7.68359375" style="13"/>
    <col min="9" max="9" width="12.67578125" style="13" customWidth="1"/>
    <col min="10" max="10" width="12.13671875" style="13" customWidth="1"/>
    <col min="11" max="1024" width="7.68359375" style="13"/>
  </cols>
  <sheetData>
    <row r="1" spans="1:1024" x14ac:dyDescent="0.15">
      <c r="A1" s="15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15.6" customHeight="1" x14ac:dyDescent="0.15">
      <c r="A2" s="16"/>
      <c r="B2" s="17"/>
      <c r="C2" s="17"/>
      <c r="D2" s="17"/>
      <c r="E2" s="17"/>
      <c r="F2" s="17"/>
      <c r="G2" s="18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16.5" customHeight="1" x14ac:dyDescent="0.15">
      <c r="A3" s="19"/>
      <c r="B3" s="20"/>
      <c r="C3" s="20"/>
      <c r="D3" s="18"/>
      <c r="E3" s="18"/>
      <c r="F3" s="18"/>
      <c r="G3" s="18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s="22" customFormat="1" ht="18" x14ac:dyDescent="0.15">
      <c r="A4" s="12" t="s">
        <v>0</v>
      </c>
      <c r="B4" s="12"/>
      <c r="C4" s="12"/>
      <c r="D4" s="12"/>
      <c r="E4" s="12"/>
      <c r="F4" s="12"/>
      <c r="G4" s="21"/>
    </row>
    <row r="5" spans="1:1024" ht="21.75" customHeight="1" x14ac:dyDescent="0.15">
      <c r="A5" s="11" t="s">
        <v>1</v>
      </c>
      <c r="B5" s="11"/>
      <c r="C5" s="11"/>
      <c r="D5" s="11"/>
      <c r="E5" s="11"/>
      <c r="F5" s="11"/>
      <c r="G5" s="21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s="25" customFormat="1" ht="10.9" customHeight="1" x14ac:dyDescent="0.15">
      <c r="A6" s="23"/>
      <c r="B6" s="17"/>
      <c r="C6" s="17"/>
      <c r="D6" s="18"/>
      <c r="E6" s="18"/>
      <c r="F6" s="24"/>
      <c r="G6" s="18"/>
    </row>
    <row r="7" spans="1:1024" ht="15.75" customHeight="1" x14ac:dyDescent="0.15">
      <c r="A7" s="10" t="s">
        <v>2</v>
      </c>
      <c r="B7" s="10"/>
      <c r="C7" s="10"/>
      <c r="D7" s="10"/>
      <c r="E7" s="10"/>
      <c r="F7" s="10"/>
      <c r="G7" s="18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15.75" customHeight="1" x14ac:dyDescent="0.15">
      <c r="A8" s="26" t="s">
        <v>3</v>
      </c>
      <c r="B8" s="27"/>
      <c r="C8" s="27"/>
      <c r="D8" s="28"/>
      <c r="E8" s="29" t="s">
        <v>4</v>
      </c>
      <c r="F8" s="30" t="s">
        <v>5</v>
      </c>
      <c r="G8" s="1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15" customFormat="1" ht="15.75" customHeight="1" x14ac:dyDescent="0.15">
      <c r="A9" s="31" t="str">
        <f>A48</f>
        <v>1. Mão-de-obra</v>
      </c>
      <c r="B9" s="32"/>
      <c r="C9" s="33"/>
      <c r="D9" s="33"/>
      <c r="E9" s="34" t="e">
        <f>+F73</f>
        <v>#VALUE!</v>
      </c>
      <c r="F9" s="35">
        <f>IFERROR(E9/$E$31,0)</f>
        <v>0</v>
      </c>
      <c r="G9" s="36"/>
    </row>
    <row r="10" spans="1:1024" s="25" customFormat="1" ht="15.75" customHeight="1" x14ac:dyDescent="0.15">
      <c r="A10" s="37" t="str">
        <f>A50</f>
        <v>1.1. Recicladores</v>
      </c>
      <c r="B10" s="38"/>
      <c r="C10" s="39"/>
      <c r="D10" s="39"/>
      <c r="E10" s="40">
        <f>F58</f>
        <v>0</v>
      </c>
      <c r="F10" s="41">
        <f>IFERROR(E10/$E$31,0)</f>
        <v>0</v>
      </c>
      <c r="G10" s="18"/>
    </row>
    <row r="11" spans="1:1024" s="25" customFormat="1" ht="15.75" customHeight="1" x14ac:dyDescent="0.15">
      <c r="A11" s="37" t="str">
        <f>A61</f>
        <v>1.5. Vale Transporte</v>
      </c>
      <c r="B11" s="38"/>
      <c r="C11" s="39"/>
      <c r="D11" s="39"/>
      <c r="E11" s="40" t="e">
        <f>F66</f>
        <v>#VALUE!</v>
      </c>
      <c r="F11" s="41">
        <f>IFERROR(E11/$E$31,0)</f>
        <v>0</v>
      </c>
      <c r="G11" s="18"/>
    </row>
    <row r="12" spans="1:1024" s="25" customFormat="1" ht="15.75" customHeight="1" x14ac:dyDescent="0.15">
      <c r="A12" s="37" t="str">
        <f>A68</f>
        <v>1.6. Vale-refeição (diário)</v>
      </c>
      <c r="B12" s="38"/>
      <c r="C12" s="39"/>
      <c r="D12" s="39"/>
      <c r="E12" s="40">
        <f>F71</f>
        <v>0</v>
      </c>
      <c r="F12" s="41">
        <f>IFERROR(E12/$E$31,0)</f>
        <v>0</v>
      </c>
      <c r="G12" s="18"/>
    </row>
    <row r="13" spans="1:1024" s="15" customFormat="1" ht="15.75" customHeight="1" x14ac:dyDescent="0.15">
      <c r="A13" s="9" t="str">
        <f>A75</f>
        <v>2. Uniformes e Equipamentos de Proteção Individual</v>
      </c>
      <c r="B13" s="9"/>
      <c r="C13" s="9"/>
      <c r="D13" s="33"/>
      <c r="E13" s="34">
        <f>+F93</f>
        <v>0</v>
      </c>
      <c r="F13" s="35">
        <f>IFERROR(E13/$E$31,0)</f>
        <v>0</v>
      </c>
      <c r="G13" s="36"/>
    </row>
    <row r="14" spans="1:1024" ht="15.75" customHeight="1" x14ac:dyDescent="0.15">
      <c r="A14" s="42" t="str">
        <f>A95</f>
        <v>3. Veículos e Equipamentos</v>
      </c>
      <c r="B14" s="43"/>
      <c r="C14" s="33"/>
      <c r="D14" s="33"/>
      <c r="E14" s="34">
        <f>+F206</f>
        <v>-0.01</v>
      </c>
      <c r="F14" s="35">
        <f>IFERROR(E14/$E$31,0)</f>
        <v>0</v>
      </c>
      <c r="G14" s="36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s="25" customFormat="1" ht="15.75" customHeight="1" x14ac:dyDescent="0.15">
      <c r="A15" s="44" t="str">
        <f>A97</f>
        <v>3.1. Pá – carregadeira para transporte de fardo de materiais,</v>
      </c>
      <c r="B15" s="45"/>
      <c r="C15" s="39"/>
      <c r="D15" s="39"/>
      <c r="E15" s="40">
        <f>SUM(E16:E21)</f>
        <v>-0.01</v>
      </c>
      <c r="F15" s="41">
        <f>IFERROR(E15/$E$31,0)</f>
        <v>0</v>
      </c>
      <c r="G15" s="18"/>
    </row>
    <row r="16" spans="1:1024" s="25" customFormat="1" ht="15.75" customHeight="1" x14ac:dyDescent="0.15">
      <c r="A16" s="44" t="str">
        <f>A99</f>
        <v>3.1.1. Depreciação</v>
      </c>
      <c r="B16" s="45"/>
      <c r="C16" s="39"/>
      <c r="D16" s="39"/>
      <c r="E16" s="40">
        <f>F108</f>
        <v>0</v>
      </c>
      <c r="F16" s="41">
        <f>IFERROR(E16/$E$31,0)</f>
        <v>0</v>
      </c>
      <c r="G16" s="18"/>
    </row>
    <row r="17" spans="1:1024" s="25" customFormat="1" ht="15.75" customHeight="1" x14ac:dyDescent="0.15">
      <c r="A17" s="44" t="str">
        <f>A110</f>
        <v>3.1.2. Remuneração do Capital</v>
      </c>
      <c r="B17" s="45"/>
      <c r="C17" s="39"/>
      <c r="D17" s="39"/>
      <c r="E17" s="40">
        <f>F119</f>
        <v>0</v>
      </c>
      <c r="F17" s="41">
        <f>IFERROR(E17/$E$31,0)</f>
        <v>0</v>
      </c>
      <c r="G17" s="18"/>
    </row>
    <row r="18" spans="1:1024" s="25" customFormat="1" ht="15.75" customHeight="1" x14ac:dyDescent="0.15">
      <c r="A18" s="44" t="str">
        <f>A121</f>
        <v>3.1.3. Impostos e Seguros</v>
      </c>
      <c r="B18" s="45"/>
      <c r="C18" s="39"/>
      <c r="D18" s="39"/>
      <c r="E18" s="40">
        <f>F125</f>
        <v>0</v>
      </c>
      <c r="F18" s="41">
        <f>IFERROR(E18/$E$31,0)</f>
        <v>0</v>
      </c>
      <c r="G18" s="18"/>
    </row>
    <row r="19" spans="1:1024" s="25" customFormat="1" ht="15.75" customHeight="1" x14ac:dyDescent="0.15">
      <c r="A19" s="44" t="str">
        <f>A127</f>
        <v>3.1.4. Consumos</v>
      </c>
      <c r="B19" s="45"/>
      <c r="C19" s="39"/>
      <c r="D19" s="39"/>
      <c r="E19" s="40">
        <f>F143</f>
        <v>-0.01</v>
      </c>
      <c r="F19" s="41">
        <f>IFERROR(E19/$E$31,0)</f>
        <v>0</v>
      </c>
      <c r="G19" s="18"/>
    </row>
    <row r="20" spans="1:1024" s="25" customFormat="1" ht="15.75" customHeight="1" x14ac:dyDescent="0.15">
      <c r="A20" s="44" t="str">
        <f>A145</f>
        <v>3.1.5. Manutenção</v>
      </c>
      <c r="B20" s="45"/>
      <c r="C20" s="39"/>
      <c r="D20" s="39"/>
      <c r="E20" s="40">
        <f>F148</f>
        <v>0</v>
      </c>
      <c r="F20" s="41">
        <f>IFERROR(E20/$E$31,0)</f>
        <v>0</v>
      </c>
      <c r="G20" s="18"/>
    </row>
    <row r="21" spans="1:1024" s="25" customFormat="1" ht="15.75" customHeight="1" x14ac:dyDescent="0.15">
      <c r="A21" s="44" t="str">
        <f>A150</f>
        <v>3.1.6. Pneus</v>
      </c>
      <c r="B21" s="45"/>
      <c r="C21" s="39"/>
      <c r="D21" s="39"/>
      <c r="E21" s="40">
        <f>F157</f>
        <v>0</v>
      </c>
      <c r="F21" s="41">
        <f>IFERROR(E21/$E$31,0)</f>
        <v>0</v>
      </c>
      <c r="G21" s="18"/>
    </row>
    <row r="22" spans="1:1024" s="25" customFormat="1" ht="15.75" customHeight="1" x14ac:dyDescent="0.15">
      <c r="A22" s="44" t="s">
        <v>6</v>
      </c>
      <c r="B22" s="45"/>
      <c r="C22" s="39"/>
      <c r="D22" s="39"/>
      <c r="E22" s="40">
        <f>SUM(E23:E24)</f>
        <v>0</v>
      </c>
      <c r="F22" s="41">
        <f>IFERROR(E22/$E$31,0)</f>
        <v>0</v>
      </c>
      <c r="G22" s="18"/>
    </row>
    <row r="23" spans="1:1024" s="25" customFormat="1" ht="15.75" customHeight="1" x14ac:dyDescent="0.15">
      <c r="A23" s="44" t="s">
        <v>7</v>
      </c>
      <c r="B23" s="45"/>
      <c r="C23" s="39"/>
      <c r="D23" s="39"/>
      <c r="E23" s="40">
        <f>F169</f>
        <v>0</v>
      </c>
      <c r="F23" s="41">
        <f>IFERROR(E23/$E$31,0)</f>
        <v>0</v>
      </c>
      <c r="G23" s="18"/>
    </row>
    <row r="24" spans="1:1024" s="25" customFormat="1" ht="15.75" customHeight="1" x14ac:dyDescent="0.15">
      <c r="A24" s="44" t="s">
        <v>8</v>
      </c>
      <c r="B24" s="45"/>
      <c r="C24" s="39"/>
      <c r="D24" s="39"/>
      <c r="E24" s="40">
        <f>F180</f>
        <v>0</v>
      </c>
      <c r="F24" s="41">
        <f>IFERROR(E24/$E$31,0)</f>
        <v>0</v>
      </c>
      <c r="G24" s="18"/>
    </row>
    <row r="25" spans="1:1024" s="25" customFormat="1" ht="15.75" customHeight="1" x14ac:dyDescent="0.15">
      <c r="A25" s="44" t="s">
        <v>9</v>
      </c>
      <c r="B25" s="45"/>
      <c r="C25" s="39"/>
      <c r="D25" s="39"/>
      <c r="E25" s="40">
        <f>SUM(E26:E27)</f>
        <v>0</v>
      </c>
      <c r="F25" s="41">
        <f>IFERROR(E25/$E$31,0)</f>
        <v>0</v>
      </c>
      <c r="G25" s="18"/>
    </row>
    <row r="26" spans="1:1024" s="25" customFormat="1" ht="15.75" customHeight="1" x14ac:dyDescent="0.15">
      <c r="A26" s="44" t="s">
        <v>10</v>
      </c>
      <c r="B26" s="45"/>
      <c r="C26" s="39"/>
      <c r="D26" s="39"/>
      <c r="E26" s="40">
        <f>F193</f>
        <v>0</v>
      </c>
      <c r="F26" s="41">
        <f>IFERROR(E26/$E$31,0)</f>
        <v>0</v>
      </c>
      <c r="G26" s="18"/>
    </row>
    <row r="27" spans="1:1024" s="25" customFormat="1" ht="15.75" customHeight="1" x14ac:dyDescent="0.15">
      <c r="A27" s="44" t="s">
        <v>11</v>
      </c>
      <c r="B27" s="45"/>
      <c r="C27" s="39"/>
      <c r="D27" s="39"/>
      <c r="E27" s="40">
        <f>F204</f>
        <v>0</v>
      </c>
      <c r="F27" s="41">
        <f>IFERROR(E27/$E$31,0)</f>
        <v>0</v>
      </c>
      <c r="G27" s="18"/>
    </row>
    <row r="28" spans="1:1024" s="15" customFormat="1" ht="15.75" customHeight="1" x14ac:dyDescent="0.15">
      <c r="A28" s="42" t="str">
        <f>A208</f>
        <v>4. Ferramentas e Materiais de Consumo</v>
      </c>
      <c r="B28" s="43"/>
      <c r="C28" s="33"/>
      <c r="D28" s="33"/>
      <c r="E28" s="34">
        <f>+F217</f>
        <v>0</v>
      </c>
      <c r="F28" s="35">
        <f>IFERROR(E28/$E$31,0)</f>
        <v>0</v>
      </c>
      <c r="G28" s="36"/>
    </row>
    <row r="29" spans="1:1024" s="15" customFormat="1" ht="15.75" customHeight="1" x14ac:dyDescent="0.15">
      <c r="A29" s="42" t="str">
        <f>A219</f>
        <v>CUSTO TOTAL MENSAL COM DESPESAS OPERACIONAIS (R$/mês)</v>
      </c>
      <c r="B29" s="43"/>
      <c r="C29" s="33"/>
      <c r="D29" s="33"/>
      <c r="E29" s="34">
        <f>+F219</f>
        <v>0</v>
      </c>
      <c r="F29" s="35">
        <f>IFERROR(E29/$E$31,0)</f>
        <v>0</v>
      </c>
      <c r="G29" s="36"/>
    </row>
    <row r="30" spans="1:1024" ht="15.75" customHeight="1" x14ac:dyDescent="0.15">
      <c r="A30" s="42" t="str">
        <f>A221</f>
        <v>6. Benefícios e Despesas Indiretas - BDI</v>
      </c>
      <c r="B30" s="43"/>
      <c r="C30" s="33"/>
      <c r="D30" s="33"/>
      <c r="E30" s="46">
        <f>+F227</f>
        <v>0</v>
      </c>
      <c r="F30" s="35">
        <f>IFERROR(E30/$E$31,0)</f>
        <v>0</v>
      </c>
      <c r="G30" s="36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s="25" customFormat="1" ht="15.75" customHeight="1" x14ac:dyDescent="0.15">
      <c r="A31" s="47" t="s">
        <v>12</v>
      </c>
      <c r="B31" s="48"/>
      <c r="C31" s="49"/>
      <c r="D31" s="49"/>
      <c r="E31" s="50">
        <f>E29+E30</f>
        <v>0</v>
      </c>
      <c r="F31" s="51">
        <f>SUM(F29:F30)</f>
        <v>0</v>
      </c>
      <c r="G31" s="18"/>
    </row>
    <row r="32" spans="1:1024" x14ac:dyDescent="0.1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x14ac:dyDescent="0.1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s="25" customFormat="1" ht="15" customHeight="1" x14ac:dyDescent="0.15">
      <c r="A34" s="10" t="s">
        <v>13</v>
      </c>
      <c r="B34" s="10"/>
      <c r="C34" s="10"/>
      <c r="D34" s="10"/>
      <c r="E34" s="10"/>
      <c r="F34" s="18"/>
      <c r="G34" s="18"/>
    </row>
    <row r="35" spans="1:1024" ht="15" customHeight="1" x14ac:dyDescent="0.15">
      <c r="A35" s="8" t="s">
        <v>14</v>
      </c>
      <c r="B35" s="8"/>
      <c r="C35" s="8"/>
      <c r="D35" s="8"/>
      <c r="E35" s="52" t="s">
        <v>15</v>
      </c>
      <c r="F35" s="18"/>
      <c r="G35" s="18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ht="15" customHeight="1" x14ac:dyDescent="0.15">
      <c r="A36" s="53" t="str">
        <f>+A50</f>
        <v>1.1. Recicladores</v>
      </c>
      <c r="B36" s="27"/>
      <c r="C36" s="27"/>
      <c r="D36" s="54"/>
      <c r="E36" s="55"/>
      <c r="F36" s="18"/>
      <c r="G36" s="18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ht="15" customHeight="1" x14ac:dyDescent="0.15">
      <c r="A37" s="56" t="s">
        <v>16</v>
      </c>
      <c r="B37" s="57"/>
      <c r="C37" s="57"/>
      <c r="D37" s="58"/>
      <c r="E37" s="59"/>
      <c r="F37" s="18"/>
      <c r="G37" s="18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ht="15" customHeight="1" x14ac:dyDescent="0.15">
      <c r="A38" s="60"/>
      <c r="B38" s="61"/>
      <c r="C38" s="18"/>
      <c r="D38" s="18"/>
      <c r="E38" s="24"/>
      <c r="F38" s="18"/>
      <c r="G38" s="1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ht="15" customHeight="1" x14ac:dyDescent="0.15">
      <c r="A39" s="7" t="s">
        <v>17</v>
      </c>
      <c r="B39" s="7"/>
      <c r="C39" s="7"/>
      <c r="D39" s="7"/>
      <c r="E39" s="62" t="s">
        <v>15</v>
      </c>
      <c r="F39" s="19"/>
      <c r="G39" s="18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</row>
    <row r="40" spans="1:1024" ht="15" customHeight="1" x14ac:dyDescent="0.15">
      <c r="A40" s="16" t="s">
        <v>18</v>
      </c>
      <c r="B40" s="63"/>
      <c r="C40" s="63"/>
      <c r="D40" s="63"/>
      <c r="E40" s="64"/>
      <c r="F40" s="19"/>
      <c r="G40" s="18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</row>
    <row r="41" spans="1:1024" ht="15" customHeight="1" x14ac:dyDescent="0.15">
      <c r="A41" s="16" t="str">
        <f>A158</f>
        <v>3.2. Esteira de Triagem, composta por tulha dosadora e esteira</v>
      </c>
      <c r="B41" s="63"/>
      <c r="C41" s="63"/>
      <c r="D41" s="63"/>
      <c r="E41" s="65"/>
      <c r="F41" s="19"/>
      <c r="G41" s="18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</row>
    <row r="42" spans="1:1024" ht="15" customHeight="1" x14ac:dyDescent="0.15">
      <c r="A42" s="66" t="str">
        <f>A182</f>
        <v>3.3. Prensa hidráulica vertical, de amarração manual</v>
      </c>
      <c r="B42" s="67"/>
      <c r="C42" s="67"/>
      <c r="D42" s="68"/>
      <c r="E42" s="69"/>
      <c r="F42" s="19"/>
      <c r="G42" s="18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</row>
    <row r="43" spans="1:1024" ht="15" customHeight="1" x14ac:dyDescent="0.15">
      <c r="A43" s="18"/>
      <c r="B43" s="18"/>
      <c r="C43" s="18"/>
      <c r="D43" s="16"/>
      <c r="E43" s="70"/>
      <c r="F43" s="19"/>
      <c r="G43" s="18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</row>
    <row r="44" spans="1:1024" x14ac:dyDescent="0.15">
      <c r="A44" s="18"/>
      <c r="B44" s="18"/>
      <c r="C44" s="18"/>
      <c r="D44" s="16"/>
      <c r="E44" s="71"/>
      <c r="F44" s="19"/>
      <c r="G44" s="18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</row>
    <row r="45" spans="1:1024" s="15" customFormat="1" ht="15.75" customHeight="1" x14ac:dyDescent="0.15">
      <c r="A45" s="72" t="s">
        <v>19</v>
      </c>
      <c r="B45" s="73"/>
      <c r="C45" s="36"/>
      <c r="D45" s="74"/>
      <c r="E45" s="75"/>
      <c r="G45" s="36"/>
    </row>
    <row r="46" spans="1:1024" s="25" customFormat="1" ht="15.75" customHeight="1" x14ac:dyDescent="0.15">
      <c r="A46" s="72" t="s">
        <v>20</v>
      </c>
      <c r="B46" s="73"/>
      <c r="C46" s="18"/>
      <c r="D46" s="16"/>
      <c r="E46" s="71"/>
      <c r="F46" s="19"/>
      <c r="G46" s="18"/>
    </row>
    <row r="47" spans="1:1024" s="25" customFormat="1" ht="15.75" customHeight="1" x14ac:dyDescent="0.15">
      <c r="A47" s="18"/>
      <c r="B47" s="18"/>
      <c r="C47" s="18"/>
      <c r="D47" s="16"/>
      <c r="E47" s="71"/>
      <c r="F47" s="19"/>
      <c r="G47" s="18"/>
    </row>
    <row r="48" spans="1:1024" ht="13.15" customHeight="1" x14ac:dyDescent="0.15">
      <c r="A48" s="15" t="s">
        <v>21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</row>
    <row r="49" spans="1:1024" ht="11.25" customHeight="1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</row>
    <row r="50" spans="1:1024" ht="13.9" customHeight="1" x14ac:dyDescent="0.15">
      <c r="A50" s="19" t="s">
        <v>22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</row>
    <row r="51" spans="1:1024" ht="13.9" customHeight="1" x14ac:dyDescent="0.15">
      <c r="A51" s="76" t="s">
        <v>23</v>
      </c>
      <c r="B51" s="77" t="s">
        <v>24</v>
      </c>
      <c r="C51" s="77" t="s">
        <v>15</v>
      </c>
      <c r="D51" s="78" t="s">
        <v>25</v>
      </c>
      <c r="E51" s="78" t="s">
        <v>26</v>
      </c>
      <c r="F51" s="79" t="s">
        <v>27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</row>
    <row r="52" spans="1:1024" ht="13.15" customHeight="1" x14ac:dyDescent="0.15">
      <c r="A52" s="80" t="s">
        <v>28</v>
      </c>
      <c r="B52" s="81" t="s">
        <v>29</v>
      </c>
      <c r="C52" s="81"/>
      <c r="D52" s="82"/>
      <c r="E52" s="83">
        <f>C52*D52</f>
        <v>0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</row>
    <row r="53" spans="1:1024" x14ac:dyDescent="0.15">
      <c r="A53" s="84" t="s">
        <v>30</v>
      </c>
      <c r="B53" s="85" t="s">
        <v>5</v>
      </c>
      <c r="C53" s="85"/>
      <c r="D53" s="86">
        <f>SUM(E52:E52)</f>
        <v>0</v>
      </c>
      <c r="E53" s="86">
        <f>C53*D53/100</f>
        <v>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</row>
    <row r="54" spans="1:1024" x14ac:dyDescent="0.15">
      <c r="A54" s="87" t="s">
        <v>31</v>
      </c>
      <c r="B54" s="88"/>
      <c r="C54" s="88"/>
      <c r="D54" s="89"/>
      <c r="E54" s="90">
        <f>SUM(E52:E53)</f>
        <v>0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</row>
    <row r="55" spans="1:1024" x14ac:dyDescent="0.15">
      <c r="A55" s="84" t="s">
        <v>32</v>
      </c>
      <c r="B55" s="85" t="s">
        <v>5</v>
      </c>
      <c r="C55" s="91"/>
      <c r="D55" s="86">
        <f>E54</f>
        <v>0</v>
      </c>
      <c r="E55" s="86">
        <f>D55*C55/100</f>
        <v>0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</row>
    <row r="56" spans="1:1024" x14ac:dyDescent="0.15">
      <c r="A56" s="87" t="s">
        <v>33</v>
      </c>
      <c r="B56" s="88"/>
      <c r="C56" s="88"/>
      <c r="D56" s="89"/>
      <c r="E56" s="90">
        <f>E54+E55</f>
        <v>0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</row>
    <row r="57" spans="1:1024" x14ac:dyDescent="0.15">
      <c r="A57" s="84" t="s">
        <v>34</v>
      </c>
      <c r="B57" s="85" t="s">
        <v>35</v>
      </c>
      <c r="C57" s="92"/>
      <c r="D57" s="86">
        <f>E56</f>
        <v>0</v>
      </c>
      <c r="E57" s="86">
        <f>C57*D57</f>
        <v>0</v>
      </c>
      <c r="F57"/>
      <c r="G57" s="18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</row>
    <row r="58" spans="1:1024" ht="13.9" customHeight="1" x14ac:dyDescent="0.15">
      <c r="A58"/>
      <c r="B58"/>
      <c r="C58"/>
      <c r="D58" s="93" t="s">
        <v>36</v>
      </c>
      <c r="E58" s="94">
        <v>0.2</v>
      </c>
      <c r="F58" s="95">
        <f>E57*E58</f>
        <v>0</v>
      </c>
      <c r="G58" s="1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</row>
    <row r="59" spans="1:1024" ht="11.25" customHeight="1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</row>
    <row r="60" spans="1:1024" ht="11.25" customHeight="1" x14ac:dyDescent="0.15">
      <c r="A60"/>
      <c r="B60"/>
      <c r="C60"/>
      <c r="D60"/>
      <c r="E60"/>
      <c r="F60"/>
      <c r="G60" s="19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</row>
    <row r="61" spans="1:1024" x14ac:dyDescent="0.15">
      <c r="A61" s="19" t="s">
        <v>37</v>
      </c>
      <c r="B61" s="96"/>
      <c r="C61"/>
      <c r="D61" s="19"/>
      <c r="E61" s="19"/>
      <c r="F61"/>
      <c r="G61" s="19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</row>
    <row r="62" spans="1:1024" x14ac:dyDescent="0.15">
      <c r="A62" s="76" t="s">
        <v>23</v>
      </c>
      <c r="B62" s="77" t="s">
        <v>24</v>
      </c>
      <c r="C62" s="77" t="s">
        <v>15</v>
      </c>
      <c r="D62" s="78" t="s">
        <v>25</v>
      </c>
      <c r="E62" s="78" t="s">
        <v>26</v>
      </c>
      <c r="F62" s="79" t="s">
        <v>27</v>
      </c>
      <c r="G62" s="19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</row>
    <row r="63" spans="1:1024" x14ac:dyDescent="0.15">
      <c r="A63" s="84" t="s">
        <v>38</v>
      </c>
      <c r="B63" s="85" t="s">
        <v>39</v>
      </c>
      <c r="C63" s="97"/>
      <c r="D63" s="82"/>
      <c r="E63" s="86"/>
      <c r="F63"/>
      <c r="G63" s="19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</row>
    <row r="64" spans="1:1024" x14ac:dyDescent="0.15">
      <c r="A64" s="84" t="s">
        <v>40</v>
      </c>
      <c r="B64" s="85" t="s">
        <v>41</v>
      </c>
      <c r="C64" s="98"/>
      <c r="D64" s="86"/>
      <c r="E64" s="86"/>
      <c r="F64"/>
      <c r="G64" s="19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</row>
    <row r="65" spans="1:1024" x14ac:dyDescent="0.15">
      <c r="A65" s="84" t="s">
        <v>42</v>
      </c>
      <c r="B65" s="85" t="s">
        <v>43</v>
      </c>
      <c r="C65" s="99">
        <f>$C$64*2*(C57)</f>
        <v>0</v>
      </c>
      <c r="D65" s="83" t="str">
        <f>IFERROR((($C$64*2*$D$63)-(E52*0.06))/($C$64*2),"-")</f>
        <v>-</v>
      </c>
      <c r="E65" s="86" t="str">
        <f>IFERROR(C65*D65,"-")</f>
        <v>-</v>
      </c>
      <c r="F65"/>
      <c r="G65" s="19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</row>
    <row r="66" spans="1:1024" x14ac:dyDescent="0.15">
      <c r="A66"/>
      <c r="B66"/>
      <c r="C66"/>
      <c r="D66" s="100" t="s">
        <v>36</v>
      </c>
      <c r="E66" s="101">
        <v>0.06</v>
      </c>
      <c r="F66" s="102" t="e">
        <f>SUM(E65*E66)</f>
        <v>#VALUE!</v>
      </c>
      <c r="G66" s="19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</row>
    <row r="67" spans="1:1024" ht="11.25" customHeight="1" x14ac:dyDescent="0.15">
      <c r="A67"/>
      <c r="B67"/>
      <c r="C67"/>
      <c r="D67"/>
      <c r="E67"/>
      <c r="F67"/>
      <c r="G67" s="19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</row>
    <row r="68" spans="1:1024" x14ac:dyDescent="0.15">
      <c r="A68" s="19" t="s">
        <v>44</v>
      </c>
      <c r="B68"/>
      <c r="C68"/>
      <c r="D68"/>
      <c r="E68"/>
      <c r="F68" s="36"/>
      <c r="G68" s="19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</row>
    <row r="69" spans="1:1024" x14ac:dyDescent="0.15">
      <c r="A69" s="76" t="s">
        <v>23</v>
      </c>
      <c r="B69" s="77" t="s">
        <v>24</v>
      </c>
      <c r="C69" s="77" t="s">
        <v>15</v>
      </c>
      <c r="D69" s="78" t="s">
        <v>25</v>
      </c>
      <c r="E69" s="78" t="s">
        <v>26</v>
      </c>
      <c r="F69" s="79" t="s">
        <v>27</v>
      </c>
      <c r="G69" s="1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</row>
    <row r="70" spans="1:1024" x14ac:dyDescent="0.15">
      <c r="A70" s="84" t="str">
        <f>+A65</f>
        <v>Reciclador</v>
      </c>
      <c r="B70" s="85" t="s">
        <v>45</v>
      </c>
      <c r="C70" s="99">
        <f>C64*(E36)</f>
        <v>0</v>
      </c>
      <c r="D70" s="82"/>
      <c r="E70" s="94">
        <f>C70*D70</f>
        <v>0</v>
      </c>
      <c r="F70" s="36"/>
      <c r="G70" s="19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</row>
    <row r="71" spans="1:1024" x14ac:dyDescent="0.15">
      <c r="A71"/>
      <c r="B71"/>
      <c r="C71"/>
      <c r="D71" s="100" t="s">
        <v>36</v>
      </c>
      <c r="E71" s="101">
        <v>0.06</v>
      </c>
      <c r="F71" s="102">
        <f>SUM(E70*E71)</f>
        <v>0</v>
      </c>
      <c r="G71" s="19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</row>
    <row r="72" spans="1:1024" x14ac:dyDescent="0.15">
      <c r="A72"/>
      <c r="B72"/>
      <c r="C72"/>
      <c r="D72"/>
      <c r="E72"/>
      <c r="F72"/>
      <c r="G72" s="19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</row>
    <row r="73" spans="1:1024" x14ac:dyDescent="0.15">
      <c r="A73" s="103" t="s">
        <v>46</v>
      </c>
      <c r="B73" s="104"/>
      <c r="C73" s="104"/>
      <c r="D73" s="49"/>
      <c r="E73" s="105"/>
      <c r="F73" s="102" t="e">
        <f>F71+F66+F58</f>
        <v>#VALUE!</v>
      </c>
      <c r="G73" s="19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</row>
    <row r="74" spans="1:1024" x14ac:dyDescent="0.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</row>
    <row r="75" spans="1:1024" x14ac:dyDescent="0.15">
      <c r="A75" s="15" t="s">
        <v>47</v>
      </c>
      <c r="B75"/>
      <c r="C75"/>
      <c r="D75"/>
      <c r="E75"/>
      <c r="F75"/>
      <c r="G75" s="19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</row>
    <row r="76" spans="1:1024" ht="11.25" customHeight="1" x14ac:dyDescent="0.15">
      <c r="A76"/>
      <c r="B76"/>
      <c r="C76"/>
      <c r="D76"/>
      <c r="E76"/>
      <c r="F76"/>
      <c r="G76" s="19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</row>
    <row r="77" spans="1:1024" ht="13.9" customHeight="1" x14ac:dyDescent="0.15">
      <c r="A77" s="19" t="s">
        <v>48</v>
      </c>
      <c r="B77"/>
      <c r="C77"/>
      <c r="D77"/>
      <c r="E77"/>
      <c r="F77"/>
      <c r="G77" s="19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</row>
    <row r="78" spans="1:1024" ht="11.25" customHeight="1" x14ac:dyDescent="0.15">
      <c r="A78"/>
      <c r="B78"/>
      <c r="C78"/>
      <c r="D78"/>
      <c r="E78"/>
      <c r="F78"/>
      <c r="G78" s="19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</row>
    <row r="79" spans="1:1024" ht="27.75" customHeight="1" x14ac:dyDescent="0.15">
      <c r="A79" s="76" t="s">
        <v>23</v>
      </c>
      <c r="B79" s="77" t="s">
        <v>24</v>
      </c>
      <c r="C79" s="106" t="s">
        <v>49</v>
      </c>
      <c r="D79" s="78" t="s">
        <v>25</v>
      </c>
      <c r="E79" s="78" t="s">
        <v>26</v>
      </c>
      <c r="F79" s="79" t="s">
        <v>27</v>
      </c>
      <c r="G79" s="1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</row>
    <row r="80" spans="1:1024" ht="13.15" customHeight="1" x14ac:dyDescent="0.15">
      <c r="A80" s="84" t="s">
        <v>50</v>
      </c>
      <c r="B80" s="85" t="s">
        <v>45</v>
      </c>
      <c r="C80" s="107"/>
      <c r="D80" s="82"/>
      <c r="E80" s="83">
        <f>IFERROR(D80/C80,0)</f>
        <v>0</v>
      </c>
      <c r="F80"/>
      <c r="G80" s="19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</row>
    <row r="81" spans="1:1024" ht="13.15" customHeight="1" x14ac:dyDescent="0.15">
      <c r="A81" s="84" t="s">
        <v>51</v>
      </c>
      <c r="B81" s="85" t="s">
        <v>45</v>
      </c>
      <c r="C81" s="107"/>
      <c r="D81" s="82"/>
      <c r="E81" s="83">
        <f>IFERROR(D81/C81,0)</f>
        <v>0</v>
      </c>
      <c r="F81"/>
      <c r="G81" s="19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</row>
    <row r="82" spans="1:1024" x14ac:dyDescent="0.15">
      <c r="A82" s="84" t="s">
        <v>52</v>
      </c>
      <c r="B82" s="85" t="s">
        <v>45</v>
      </c>
      <c r="C82" s="107"/>
      <c r="D82" s="82"/>
      <c r="E82" s="83">
        <f>IFERROR(D82/C82,0)</f>
        <v>0</v>
      </c>
      <c r="F82"/>
      <c r="G82" s="19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</row>
    <row r="83" spans="1:1024" x14ac:dyDescent="0.15">
      <c r="A83" s="84" t="s">
        <v>53</v>
      </c>
      <c r="B83" s="85" t="s">
        <v>45</v>
      </c>
      <c r="C83" s="107"/>
      <c r="D83" s="82"/>
      <c r="E83" s="83">
        <f>IFERROR(D83/C83,0)</f>
        <v>0</v>
      </c>
      <c r="F83"/>
      <c r="G83" s="19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</row>
    <row r="84" spans="1:1024" ht="13.9" customHeight="1" x14ac:dyDescent="0.15">
      <c r="A84" s="84" t="s">
        <v>54</v>
      </c>
      <c r="B84" s="85" t="s">
        <v>55</v>
      </c>
      <c r="C84" s="107"/>
      <c r="D84" s="82"/>
      <c r="E84" s="83">
        <f>IFERROR(D84/C84,0)</f>
        <v>0</v>
      </c>
      <c r="F84"/>
      <c r="G84" s="19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</row>
    <row r="85" spans="1:1024" x14ac:dyDescent="0.15">
      <c r="A85" s="84" t="s">
        <v>56</v>
      </c>
      <c r="B85" s="85" t="s">
        <v>45</v>
      </c>
      <c r="C85" s="107"/>
      <c r="D85" s="82"/>
      <c r="E85" s="83">
        <f>IFERROR(D85/C85,0)</f>
        <v>0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</row>
    <row r="86" spans="1:1024" s="111" customFormat="1" x14ac:dyDescent="0.15">
      <c r="A86" s="108" t="s">
        <v>57</v>
      </c>
      <c r="B86" s="109" t="s">
        <v>45</v>
      </c>
      <c r="C86" s="107"/>
      <c r="D86" s="82"/>
      <c r="E86" s="83">
        <f>IFERROR(D86/C86,0)</f>
        <v>0</v>
      </c>
      <c r="F86" s="110"/>
      <c r="G86" s="110"/>
    </row>
    <row r="87" spans="1:1024" x14ac:dyDescent="0.15">
      <c r="A87" s="84" t="s">
        <v>58</v>
      </c>
      <c r="B87" s="85" t="s">
        <v>55</v>
      </c>
      <c r="C87" s="107"/>
      <c r="D87" s="82"/>
      <c r="E87" s="83">
        <f>IFERROR(D87/C87,0)</f>
        <v>0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</row>
    <row r="88" spans="1:1024" ht="13.15" customHeight="1" x14ac:dyDescent="0.15">
      <c r="A88" s="84" t="s">
        <v>59</v>
      </c>
      <c r="B88" s="85" t="s">
        <v>60</v>
      </c>
      <c r="C88" s="107"/>
      <c r="D88" s="82"/>
      <c r="E88" s="83">
        <f>IFERROR(D88/C88,0)</f>
        <v>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</row>
    <row r="89" spans="1:1024" x14ac:dyDescent="0.15">
      <c r="A89" s="84" t="s">
        <v>61</v>
      </c>
      <c r="B89" s="85" t="s">
        <v>62</v>
      </c>
      <c r="C89" s="112"/>
      <c r="D89" s="82"/>
      <c r="E89" s="83">
        <f>IFERROR(D89/C89,0)</f>
        <v>0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</row>
    <row r="90" spans="1:1024" x14ac:dyDescent="0.15">
      <c r="A90" s="84" t="s">
        <v>34</v>
      </c>
      <c r="B90" s="85" t="s">
        <v>35</v>
      </c>
      <c r="C90" s="112"/>
      <c r="D90" s="86">
        <f>+SUM(E80:E89)</f>
        <v>0</v>
      </c>
      <c r="E90" s="86">
        <f>C90*D90</f>
        <v>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</row>
    <row r="91" spans="1:1024" x14ac:dyDescent="0.15">
      <c r="A91"/>
      <c r="B91"/>
      <c r="C91"/>
      <c r="D91" s="93" t="s">
        <v>36</v>
      </c>
      <c r="E91" s="94">
        <f>$B$45</f>
        <v>0</v>
      </c>
      <c r="F91" s="95">
        <f>E90*E91</f>
        <v>0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</row>
    <row r="92" spans="1:1024" ht="11.25" customHeight="1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</row>
    <row r="93" spans="1:1024" x14ac:dyDescent="0.15">
      <c r="A93" s="103" t="s">
        <v>63</v>
      </c>
      <c r="B93" s="113"/>
      <c r="C93" s="113"/>
      <c r="D93" s="114"/>
      <c r="E93" s="115"/>
      <c r="F93" s="116">
        <f>+F91</f>
        <v>0</v>
      </c>
      <c r="G93" s="19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</row>
    <row r="94" spans="1:1024" ht="11.25" customHeight="1" x14ac:dyDescent="0.15">
      <c r="A94"/>
      <c r="B94"/>
      <c r="C94"/>
      <c r="D94"/>
      <c r="E94"/>
      <c r="F94"/>
      <c r="G94" s="19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</row>
    <row r="95" spans="1:1024" x14ac:dyDescent="0.15">
      <c r="A95" s="15" t="s">
        <v>64</v>
      </c>
      <c r="B95"/>
      <c r="C95"/>
      <c r="D95"/>
      <c r="E95"/>
      <c r="F95"/>
      <c r="G95" s="19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</row>
    <row r="96" spans="1:1024" ht="11.25" customHeight="1" x14ac:dyDescent="0.15">
      <c r="A96"/>
      <c r="B96" s="117"/>
      <c r="C96"/>
      <c r="D96"/>
      <c r="E96"/>
      <c r="F96"/>
      <c r="G96" s="19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</row>
    <row r="97" spans="1:1024" x14ac:dyDescent="0.15">
      <c r="A97" s="19" t="s">
        <v>65</v>
      </c>
      <c r="B97"/>
      <c r="C97"/>
      <c r="D97"/>
      <c r="E97"/>
      <c r="F97"/>
      <c r="G97" s="19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</row>
    <row r="98" spans="1:1024" ht="11.25" customHeight="1" x14ac:dyDescent="0.15">
      <c r="A98"/>
      <c r="B98"/>
      <c r="C98"/>
      <c r="D98"/>
      <c r="E98"/>
      <c r="F98"/>
      <c r="G98" s="19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</row>
    <row r="99" spans="1:1024" x14ac:dyDescent="0.15">
      <c r="A99" s="117" t="s">
        <v>66</v>
      </c>
      <c r="B99"/>
      <c r="C99"/>
      <c r="D99"/>
      <c r="E99"/>
      <c r="F99"/>
      <c r="G99" s="1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</row>
    <row r="100" spans="1:1024" x14ac:dyDescent="0.15">
      <c r="A100" s="76" t="s">
        <v>23</v>
      </c>
      <c r="B100" s="77" t="s">
        <v>24</v>
      </c>
      <c r="C100" s="77" t="s">
        <v>15</v>
      </c>
      <c r="D100" s="78" t="s">
        <v>25</v>
      </c>
      <c r="E100" s="78" t="s">
        <v>26</v>
      </c>
      <c r="F100" s="79" t="s">
        <v>27</v>
      </c>
      <c r="G100" s="19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</row>
    <row r="101" spans="1:1024" x14ac:dyDescent="0.15">
      <c r="A101" s="80" t="s">
        <v>67</v>
      </c>
      <c r="B101" s="81" t="s">
        <v>45</v>
      </c>
      <c r="C101" s="81">
        <v>1</v>
      </c>
      <c r="D101" s="82"/>
      <c r="E101" s="83">
        <f>C101*D101</f>
        <v>0</v>
      </c>
      <c r="F101"/>
      <c r="G101" s="19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</row>
    <row r="102" spans="1:1024" x14ac:dyDescent="0.15">
      <c r="A102" s="84" t="s">
        <v>68</v>
      </c>
      <c r="B102" s="85" t="s">
        <v>69</v>
      </c>
      <c r="C102" s="92"/>
      <c r="D102" s="86"/>
      <c r="E102" s="86"/>
      <c r="F102"/>
      <c r="G102" s="19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</row>
    <row r="103" spans="1:1024" x14ac:dyDescent="0.15">
      <c r="A103" s="84" t="s">
        <v>70</v>
      </c>
      <c r="B103" s="85" t="s">
        <v>69</v>
      </c>
      <c r="C103" s="92"/>
      <c r="D103" s="86"/>
      <c r="E103" s="86"/>
      <c r="F103" s="118"/>
      <c r="G103"/>
      <c r="H103"/>
      <c r="I103" s="119"/>
      <c r="J103" s="119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</row>
    <row r="104" spans="1:1024" x14ac:dyDescent="0.15">
      <c r="A104" s="84" t="s">
        <v>71</v>
      </c>
      <c r="B104" s="85" t="s">
        <v>5</v>
      </c>
      <c r="C104" s="91">
        <f>IFERROR(VLOOKUP(C102,'5. Depreciação'!A3:B17,2,0),0)</f>
        <v>0</v>
      </c>
      <c r="D104" s="86">
        <f>E101</f>
        <v>0</v>
      </c>
      <c r="E104" s="86">
        <f>C104*D104/100</f>
        <v>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</row>
    <row r="105" spans="1:1024" x14ac:dyDescent="0.15">
      <c r="A105" s="120" t="s">
        <v>72</v>
      </c>
      <c r="B105" s="121" t="s">
        <v>29</v>
      </c>
      <c r="C105" s="121">
        <f>C102*12</f>
        <v>0</v>
      </c>
      <c r="D105" s="122">
        <f>IF(C103&lt;=C102,E104,0)</f>
        <v>0</v>
      </c>
      <c r="E105" s="122">
        <f>IFERROR(D105/C105,0)</f>
        <v>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</row>
    <row r="106" spans="1:1024" x14ac:dyDescent="0.15">
      <c r="A106" s="87" t="s">
        <v>73</v>
      </c>
      <c r="B106" s="88"/>
      <c r="C106" s="88"/>
      <c r="D106" s="89"/>
      <c r="E106" s="90">
        <f>E105</f>
        <v>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</row>
    <row r="107" spans="1:1024" x14ac:dyDescent="0.15">
      <c r="A107" s="123" t="s">
        <v>74</v>
      </c>
      <c r="B107" s="124" t="s">
        <v>45</v>
      </c>
      <c r="C107" s="92"/>
      <c r="D107" s="125">
        <f>E106</f>
        <v>0</v>
      </c>
      <c r="E107" s="90">
        <f>C107*D107</f>
        <v>0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</row>
    <row r="108" spans="1:1024" x14ac:dyDescent="0.15">
      <c r="A108" s="126"/>
      <c r="B108" s="126"/>
      <c r="C108" s="126"/>
      <c r="D108" s="93" t="s">
        <v>36</v>
      </c>
      <c r="E108" s="94">
        <f>$B$45</f>
        <v>0</v>
      </c>
      <c r="F108" s="116">
        <f>E107*E108</f>
        <v>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</row>
    <row r="109" spans="1:1024" ht="11.25" customHeight="1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</row>
    <row r="110" spans="1:1024" x14ac:dyDescent="0.15">
      <c r="A110" s="117" t="s">
        <v>75</v>
      </c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</row>
    <row r="111" spans="1:1024" x14ac:dyDescent="0.15">
      <c r="A111" s="127" t="s">
        <v>23</v>
      </c>
      <c r="B111" s="128" t="s">
        <v>24</v>
      </c>
      <c r="C111" s="128" t="s">
        <v>15</v>
      </c>
      <c r="D111" s="78" t="s">
        <v>25</v>
      </c>
      <c r="E111" s="129" t="s">
        <v>26</v>
      </c>
      <c r="F111" s="79" t="s">
        <v>27</v>
      </c>
      <c r="G111"/>
      <c r="H111"/>
      <c r="I111" s="119"/>
      <c r="J111" s="119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</row>
    <row r="112" spans="1:1024" x14ac:dyDescent="0.15">
      <c r="A112" s="84" t="s">
        <v>76</v>
      </c>
      <c r="B112" s="85" t="s">
        <v>45</v>
      </c>
      <c r="C112" s="81"/>
      <c r="D112" s="86">
        <f>D101</f>
        <v>0</v>
      </c>
      <c r="E112" s="86">
        <f>C112*D112</f>
        <v>0</v>
      </c>
      <c r="F112" s="118"/>
      <c r="G112"/>
      <c r="H112"/>
      <c r="I112" s="119"/>
      <c r="J112" s="119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</row>
    <row r="113" spans="1:1024" x14ac:dyDescent="0.15">
      <c r="A113" s="84" t="s">
        <v>77</v>
      </c>
      <c r="B113" s="85" t="s">
        <v>5</v>
      </c>
      <c r="C113" s="92"/>
      <c r="D113" s="86"/>
      <c r="E113" s="86"/>
      <c r="F113" s="118"/>
      <c r="G113"/>
      <c r="H113"/>
      <c r="I113" s="119"/>
      <c r="J113" s="119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</row>
    <row r="114" spans="1:1024" x14ac:dyDescent="0.15">
      <c r="A114" s="84" t="s">
        <v>78</v>
      </c>
      <c r="B114" s="85" t="s">
        <v>39</v>
      </c>
      <c r="C114" s="130">
        <f>IFERROR(IF(C103&lt;=C102,E101-(C104/(100*C102)*C103)*E101,E101-E104),0)</f>
        <v>0</v>
      </c>
      <c r="D114" s="86"/>
      <c r="E114" s="86"/>
      <c r="F114" s="118"/>
      <c r="G114"/>
      <c r="H114"/>
      <c r="I114" s="119"/>
      <c r="J114" s="119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</row>
    <row r="115" spans="1:1024" x14ac:dyDescent="0.15">
      <c r="A115" s="84" t="s">
        <v>79</v>
      </c>
      <c r="B115" s="85" t="s">
        <v>39</v>
      </c>
      <c r="C115" s="86">
        <f>IFERROR(IF(C103&gt;=C102,C114,((((C114)-(E101-E104))*(((C102-C103)+1)/(2*(C102-C103))))+(E101-E104))),0)</f>
        <v>0</v>
      </c>
      <c r="D115" s="86"/>
      <c r="E115" s="86"/>
      <c r="F115" s="118"/>
      <c r="G115"/>
      <c r="H115"/>
      <c r="I115" s="119"/>
      <c r="J115" s="119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</row>
    <row r="116" spans="1:1024" x14ac:dyDescent="0.15">
      <c r="A116" s="120" t="s">
        <v>80</v>
      </c>
      <c r="B116" s="121" t="s">
        <v>39</v>
      </c>
      <c r="C116" s="121"/>
      <c r="D116" s="122">
        <f>C113*C115/12/100</f>
        <v>0</v>
      </c>
      <c r="E116" s="122">
        <f>D116</f>
        <v>0</v>
      </c>
      <c r="F116" s="118"/>
      <c r="G116"/>
      <c r="H116"/>
      <c r="I116" s="119"/>
      <c r="J116" s="119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</row>
    <row r="117" spans="1:1024" x14ac:dyDescent="0.15">
      <c r="A117" s="87" t="s">
        <v>73</v>
      </c>
      <c r="B117" s="88"/>
      <c r="C117" s="88"/>
      <c r="D117" s="89"/>
      <c r="E117" s="90">
        <f>E116</f>
        <v>0</v>
      </c>
      <c r="F117" s="118"/>
      <c r="G117"/>
      <c r="H117"/>
      <c r="I117" s="119"/>
      <c r="J117" s="119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</row>
    <row r="118" spans="1:1024" x14ac:dyDescent="0.15">
      <c r="A118" s="123" t="s">
        <v>74</v>
      </c>
      <c r="B118" s="124" t="s">
        <v>45</v>
      </c>
      <c r="C118" s="85">
        <f>C107</f>
        <v>0</v>
      </c>
      <c r="D118" s="125">
        <f>E117</f>
        <v>0</v>
      </c>
      <c r="E118" s="90">
        <f>C118*D118</f>
        <v>0</v>
      </c>
      <c r="F118" s="118"/>
      <c r="G118"/>
      <c r="H118"/>
      <c r="I118" s="119"/>
      <c r="J118" s="119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</row>
    <row r="119" spans="1:1024" x14ac:dyDescent="0.15">
      <c r="A119"/>
      <c r="B119"/>
      <c r="C119" s="131"/>
      <c r="D119" s="93" t="s">
        <v>36</v>
      </c>
      <c r="E119" s="94">
        <f>$B$45</f>
        <v>0</v>
      </c>
      <c r="F119" s="116">
        <f>E118*E119</f>
        <v>0</v>
      </c>
      <c r="G119"/>
      <c r="H119"/>
      <c r="I119" s="119"/>
      <c r="J119" s="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</row>
    <row r="120" spans="1:1024" ht="11.25" customHeight="1" x14ac:dyDescent="0.15">
      <c r="A120"/>
      <c r="B120"/>
      <c r="C120"/>
      <c r="D120"/>
      <c r="E120"/>
      <c r="F120"/>
      <c r="G120"/>
      <c r="H120"/>
      <c r="I120" s="119"/>
      <c r="J120" s="119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</row>
    <row r="121" spans="1:1024" x14ac:dyDescent="0.15">
      <c r="A121" s="19" t="s">
        <v>81</v>
      </c>
      <c r="B121"/>
      <c r="C121"/>
      <c r="D121"/>
      <c r="E121"/>
      <c r="F121"/>
      <c r="G121"/>
      <c r="H121"/>
      <c r="I121" s="119"/>
      <c r="J121" s="119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</row>
    <row r="122" spans="1:1024" x14ac:dyDescent="0.15">
      <c r="A122" s="76" t="s">
        <v>23</v>
      </c>
      <c r="B122" s="77" t="s">
        <v>24</v>
      </c>
      <c r="C122" s="77" t="s">
        <v>15</v>
      </c>
      <c r="D122" s="78" t="s">
        <v>25</v>
      </c>
      <c r="E122" s="78" t="s">
        <v>26</v>
      </c>
      <c r="F122" s="79" t="s">
        <v>27</v>
      </c>
      <c r="G122"/>
      <c r="H122"/>
      <c r="I122" s="119"/>
      <c r="J122" s="119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</row>
    <row r="123" spans="1:1024" x14ac:dyDescent="0.15">
      <c r="A123" s="84" t="s">
        <v>82</v>
      </c>
      <c r="B123" s="85" t="s">
        <v>45</v>
      </c>
      <c r="C123" s="83">
        <f>C107</f>
        <v>0</v>
      </c>
      <c r="D123" s="82"/>
      <c r="E123" s="86">
        <f>C123*D123</f>
        <v>0</v>
      </c>
      <c r="F123"/>
      <c r="G123"/>
      <c r="H123"/>
      <c r="I123" s="119"/>
      <c r="J123" s="119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</row>
    <row r="124" spans="1:1024" x14ac:dyDescent="0.15">
      <c r="A124" s="123" t="s">
        <v>83</v>
      </c>
      <c r="B124" s="124" t="s">
        <v>29</v>
      </c>
      <c r="C124" s="124">
        <v>12</v>
      </c>
      <c r="D124" s="125">
        <f>SUM(E123:E123)</f>
        <v>0</v>
      </c>
      <c r="E124" s="125">
        <f>D124/C124</f>
        <v>0</v>
      </c>
      <c r="F124"/>
      <c r="G124"/>
      <c r="H124"/>
      <c r="I124" s="119"/>
      <c r="J124" s="119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</row>
    <row r="125" spans="1:1024" x14ac:dyDescent="0.15">
      <c r="A125"/>
      <c r="B125"/>
      <c r="C125"/>
      <c r="D125" s="93" t="s">
        <v>36</v>
      </c>
      <c r="E125" s="94">
        <f>$B$45</f>
        <v>0</v>
      </c>
      <c r="F125" s="95">
        <f>E124*E125</f>
        <v>0</v>
      </c>
      <c r="G125"/>
      <c r="H125"/>
      <c r="I125" s="119"/>
      <c r="J125" s="119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</row>
    <row r="126" spans="1:1024" ht="11.25" customHeight="1" x14ac:dyDescent="0.15">
      <c r="A126"/>
      <c r="B126"/>
      <c r="C126"/>
      <c r="D126"/>
      <c r="E126"/>
      <c r="F126"/>
      <c r="G126"/>
      <c r="H126"/>
      <c r="I126" s="119"/>
      <c r="J126" s="119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</row>
    <row r="127" spans="1:1024" x14ac:dyDescent="0.15">
      <c r="A127" s="19" t="s">
        <v>84</v>
      </c>
      <c r="B127" s="132"/>
      <c r="C127"/>
      <c r="D127"/>
      <c r="E127"/>
      <c r="F127"/>
      <c r="G127"/>
      <c r="H127"/>
      <c r="I127" s="119"/>
      <c r="J127" s="119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</row>
    <row r="128" spans="1:1024" x14ac:dyDescent="0.15">
      <c r="A128"/>
      <c r="B128" s="132"/>
      <c r="C128"/>
      <c r="D128"/>
      <c r="E128"/>
      <c r="F128"/>
      <c r="G128"/>
      <c r="H128"/>
      <c r="I128" s="119"/>
      <c r="J128" s="119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</row>
    <row r="129" spans="1:1024" x14ac:dyDescent="0.15">
      <c r="A129" s="123" t="s">
        <v>85</v>
      </c>
      <c r="B129" s="133"/>
      <c r="C129"/>
      <c r="D129"/>
      <c r="E129"/>
      <c r="F129"/>
      <c r="G129"/>
      <c r="H129"/>
      <c r="I129" s="119"/>
      <c r="J129" s="11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</row>
    <row r="130" spans="1:1024" x14ac:dyDescent="0.15">
      <c r="A130"/>
      <c r="B130" s="132"/>
      <c r="C130"/>
      <c r="D130"/>
      <c r="E130"/>
      <c r="F130"/>
      <c r="G130"/>
      <c r="H130"/>
      <c r="I130" s="119"/>
      <c r="J130" s="119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</row>
    <row r="131" spans="1:1024" x14ac:dyDescent="0.15">
      <c r="A131" s="76" t="s">
        <v>23</v>
      </c>
      <c r="B131" s="77" t="s">
        <v>24</v>
      </c>
      <c r="C131" s="77" t="s">
        <v>86</v>
      </c>
      <c r="D131" s="78" t="s">
        <v>25</v>
      </c>
      <c r="E131" s="78" t="s">
        <v>26</v>
      </c>
      <c r="F131" s="79" t="s">
        <v>27</v>
      </c>
      <c r="G131"/>
      <c r="H131"/>
      <c r="I131" s="119"/>
      <c r="J131" s="119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</row>
    <row r="132" spans="1:1024" x14ac:dyDescent="0.15">
      <c r="A132" s="80" t="s">
        <v>87</v>
      </c>
      <c r="B132" s="81" t="s">
        <v>88</v>
      </c>
      <c r="C132" s="134"/>
      <c r="D132" s="82"/>
      <c r="E132" s="83"/>
      <c r="F132"/>
      <c r="G132"/>
      <c r="H132"/>
      <c r="I132" s="119"/>
      <c r="J132" s="119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</row>
    <row r="133" spans="1:1024" x14ac:dyDescent="0.15">
      <c r="A133" s="84" t="s">
        <v>89</v>
      </c>
      <c r="B133" s="85" t="s">
        <v>90</v>
      </c>
      <c r="C133" s="97">
        <f>B129</f>
        <v>0</v>
      </c>
      <c r="D133" s="135" t="str">
        <f>IFERROR(+D132/C132,"-")</f>
        <v>-</v>
      </c>
      <c r="E133" s="86" t="str">
        <f>IFERROR(C133*D133,"-")</f>
        <v>-</v>
      </c>
      <c r="F133"/>
      <c r="G133"/>
      <c r="H133"/>
      <c r="I133" s="119"/>
      <c r="J133" s="119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</row>
    <row r="134" spans="1:1024" x14ac:dyDescent="0.15">
      <c r="A134" s="84" t="s">
        <v>91</v>
      </c>
      <c r="B134" s="85" t="s">
        <v>92</v>
      </c>
      <c r="C134" s="136"/>
      <c r="D134" s="82"/>
      <c r="E134" s="86"/>
      <c r="F134"/>
      <c r="G134" s="18"/>
      <c r="H134" s="19"/>
      <c r="I134" s="119"/>
      <c r="J134" s="119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</row>
    <row r="135" spans="1:1024" x14ac:dyDescent="0.15">
      <c r="A135" s="84" t="s">
        <v>93</v>
      </c>
      <c r="B135" s="85" t="s">
        <v>90</v>
      </c>
      <c r="C135" s="97"/>
      <c r="D135" s="137">
        <f>+C134*D134/1000</f>
        <v>0</v>
      </c>
      <c r="E135" s="86">
        <f>C135*D135</f>
        <v>0</v>
      </c>
      <c r="F135"/>
      <c r="G135" s="18"/>
      <c r="H135" s="19"/>
      <c r="I135" s="119"/>
      <c r="J135" s="119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</row>
    <row r="136" spans="1:1024" x14ac:dyDescent="0.15">
      <c r="A136" s="84" t="s">
        <v>94</v>
      </c>
      <c r="B136" s="85" t="s">
        <v>92</v>
      </c>
      <c r="C136" s="136"/>
      <c r="D136" s="82"/>
      <c r="E136" s="86"/>
      <c r="F136"/>
      <c r="G136" s="18"/>
      <c r="H136" s="19"/>
      <c r="I136" s="119"/>
      <c r="J136" s="119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</row>
    <row r="137" spans="1:1024" x14ac:dyDescent="0.15">
      <c r="A137" s="84" t="s">
        <v>95</v>
      </c>
      <c r="B137" s="85" t="s">
        <v>90</v>
      </c>
      <c r="C137" s="97">
        <f>C133</f>
        <v>0</v>
      </c>
      <c r="D137" s="137">
        <f>+C136*D136/1000</f>
        <v>0</v>
      </c>
      <c r="E137" s="86">
        <f>C137*D137</f>
        <v>0</v>
      </c>
      <c r="F137"/>
      <c r="G137" s="18"/>
      <c r="H137" s="19"/>
      <c r="I137" s="119"/>
      <c r="J137" s="119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</row>
    <row r="138" spans="1:1024" x14ac:dyDescent="0.15">
      <c r="A138" s="84" t="s">
        <v>96</v>
      </c>
      <c r="B138" s="85" t="s">
        <v>92</v>
      </c>
      <c r="C138" s="136"/>
      <c r="D138" s="82"/>
      <c r="E138" s="86"/>
      <c r="F138"/>
      <c r="G138" s="18"/>
      <c r="H138" s="19"/>
      <c r="I138" s="119"/>
      <c r="J138" s="119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</row>
    <row r="139" spans="1:1024" x14ac:dyDescent="0.15">
      <c r="A139" s="84" t="s">
        <v>97</v>
      </c>
      <c r="B139" s="85" t="s">
        <v>90</v>
      </c>
      <c r="C139" s="97">
        <f>C133</f>
        <v>0</v>
      </c>
      <c r="D139" s="137">
        <f>+C138*D138/1000</f>
        <v>0</v>
      </c>
      <c r="E139" s="86">
        <f>C139*D139</f>
        <v>0</v>
      </c>
      <c r="F139"/>
      <c r="G139" s="18"/>
      <c r="H139" s="19"/>
      <c r="I139" s="119"/>
      <c r="J139" s="11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</row>
    <row r="140" spans="1:1024" x14ac:dyDescent="0.15">
      <c r="A140" s="84" t="s">
        <v>98</v>
      </c>
      <c r="B140" s="85" t="s">
        <v>99</v>
      </c>
      <c r="C140" s="136"/>
      <c r="D140" s="82">
        <f>SUM('[1]1. Triage e operação do aterro'!D144*1.14)*(1.1074)</f>
        <v>0</v>
      </c>
      <c r="E140" s="86"/>
      <c r="F140"/>
      <c r="G140" s="18"/>
      <c r="H140" s="19"/>
      <c r="I140" s="119"/>
      <c r="J140" s="119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</row>
    <row r="141" spans="1:1024" x14ac:dyDescent="0.15">
      <c r="A141" s="84" t="s">
        <v>100</v>
      </c>
      <c r="B141" s="85" t="s">
        <v>90</v>
      </c>
      <c r="C141" s="97">
        <f>C133</f>
        <v>0</v>
      </c>
      <c r="D141" s="137">
        <f>+C140*D140/1000</f>
        <v>0</v>
      </c>
      <c r="E141" s="86">
        <f>C141*D141</f>
        <v>0</v>
      </c>
      <c r="F141"/>
      <c r="G141" s="18"/>
      <c r="H141" s="19"/>
      <c r="I141" s="119"/>
      <c r="J141" s="119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</row>
    <row r="142" spans="1:1024" x14ac:dyDescent="0.15">
      <c r="A142" s="123" t="s">
        <v>101</v>
      </c>
      <c r="B142" s="124" t="s">
        <v>102</v>
      </c>
      <c r="C142" s="138"/>
      <c r="D142" s="139">
        <f>IFERROR(D133+D135+D137+D139+D141,0)</f>
        <v>0</v>
      </c>
      <c r="E142" s="86"/>
      <c r="F142"/>
      <c r="G142" s="18"/>
      <c r="H142" s="19"/>
      <c r="I142" s="119"/>
      <c r="J142" s="119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  <c r="JS142"/>
      <c r="JT142"/>
      <c r="JU142"/>
      <c r="JV142"/>
      <c r="JW142"/>
      <c r="JX142"/>
      <c r="JY142"/>
      <c r="JZ142"/>
      <c r="KA142"/>
      <c r="KB142"/>
      <c r="KC142"/>
      <c r="KD142"/>
      <c r="KE142"/>
      <c r="KF142"/>
      <c r="KG142"/>
      <c r="KH142"/>
      <c r="KI142"/>
      <c r="KJ142"/>
      <c r="KK142"/>
      <c r="KL142"/>
      <c r="KM142"/>
      <c r="KN142"/>
      <c r="KO142"/>
      <c r="KP142"/>
      <c r="KQ142"/>
      <c r="KR142"/>
      <c r="KS142"/>
      <c r="KT142"/>
      <c r="KU142"/>
      <c r="KV142"/>
      <c r="KW142"/>
      <c r="KX142"/>
      <c r="KY142"/>
      <c r="KZ142"/>
      <c r="LA142"/>
      <c r="LB142"/>
      <c r="LC142"/>
      <c r="LD142"/>
      <c r="LE142"/>
      <c r="LF142"/>
      <c r="LG142"/>
      <c r="LH142"/>
      <c r="LI142"/>
      <c r="LJ142"/>
      <c r="LK142"/>
      <c r="LL142"/>
      <c r="LM142"/>
      <c r="LN142"/>
      <c r="LO142"/>
      <c r="LP142"/>
      <c r="LQ142"/>
      <c r="LR142"/>
      <c r="LS142"/>
      <c r="LT142"/>
      <c r="LU142"/>
      <c r="LV142"/>
      <c r="LW142"/>
      <c r="LX142"/>
      <c r="LY142"/>
      <c r="LZ142"/>
      <c r="MA142"/>
      <c r="MB142"/>
      <c r="MC142"/>
      <c r="MD142"/>
      <c r="ME142"/>
      <c r="MF142"/>
      <c r="MG142"/>
      <c r="MH142"/>
      <c r="MI142"/>
      <c r="MJ142"/>
      <c r="MK142"/>
      <c r="ML142"/>
      <c r="MM142"/>
      <c r="MN142"/>
      <c r="MO142"/>
      <c r="MP142"/>
      <c r="MQ142"/>
      <c r="MR142"/>
      <c r="MS142"/>
      <c r="MT142"/>
      <c r="MU142"/>
      <c r="MV142"/>
      <c r="MW142"/>
      <c r="MX142"/>
      <c r="MY142"/>
      <c r="MZ142"/>
      <c r="NA142"/>
      <c r="NB142"/>
      <c r="NC142"/>
      <c r="ND142"/>
      <c r="NE142"/>
      <c r="NF142"/>
      <c r="NG142"/>
      <c r="NH142"/>
      <c r="NI142"/>
      <c r="NJ142"/>
      <c r="NK142"/>
      <c r="NL142"/>
      <c r="NM142"/>
      <c r="NN142"/>
      <c r="NO142"/>
      <c r="NP142"/>
      <c r="NQ142"/>
      <c r="NR142"/>
      <c r="NS142"/>
      <c r="NT142"/>
      <c r="NU142"/>
      <c r="NV142"/>
      <c r="NW142"/>
      <c r="NX142"/>
      <c r="NY142"/>
      <c r="NZ142"/>
      <c r="OA142"/>
      <c r="OB142"/>
      <c r="OC142"/>
      <c r="OD142"/>
      <c r="OE142"/>
      <c r="OF142"/>
      <c r="OG142"/>
      <c r="OH142"/>
      <c r="OI142"/>
      <c r="OJ142"/>
      <c r="OK142"/>
      <c r="OL142"/>
      <c r="OM142"/>
      <c r="ON142"/>
      <c r="OO142"/>
      <c r="OP142"/>
      <c r="OQ142"/>
      <c r="OR142"/>
      <c r="OS142"/>
      <c r="OT142"/>
      <c r="OU142"/>
      <c r="OV142"/>
      <c r="OW142"/>
      <c r="OX142"/>
      <c r="OY142"/>
      <c r="OZ142"/>
      <c r="PA142"/>
      <c r="PB142"/>
      <c r="PC142"/>
      <c r="PD142"/>
      <c r="PE142"/>
      <c r="PF142"/>
      <c r="PG142"/>
      <c r="PH142"/>
      <c r="PI142"/>
      <c r="PJ142"/>
      <c r="PK142"/>
      <c r="PL142"/>
      <c r="PM142"/>
      <c r="PN142"/>
      <c r="PO142"/>
      <c r="PP142"/>
      <c r="PQ142"/>
      <c r="PR142"/>
      <c r="PS142"/>
      <c r="PT142"/>
      <c r="PU142"/>
      <c r="PV142"/>
      <c r="PW142"/>
      <c r="PX142"/>
      <c r="PY142"/>
      <c r="PZ142"/>
      <c r="QA142"/>
      <c r="QB142"/>
      <c r="QC142"/>
      <c r="QD142"/>
      <c r="QE142"/>
      <c r="QF142"/>
      <c r="QG142"/>
      <c r="QH142"/>
      <c r="QI142"/>
      <c r="QJ142"/>
      <c r="QK142"/>
      <c r="QL142"/>
      <c r="QM142"/>
      <c r="QN142"/>
      <c r="QO142"/>
      <c r="QP142"/>
      <c r="QQ142"/>
      <c r="QR142"/>
      <c r="QS142"/>
      <c r="QT142"/>
      <c r="QU142"/>
      <c r="QV142"/>
      <c r="QW142"/>
      <c r="QX142"/>
      <c r="QY142"/>
      <c r="QZ142"/>
      <c r="RA142"/>
      <c r="RB142"/>
      <c r="RC142"/>
      <c r="RD142"/>
      <c r="RE142"/>
      <c r="RF142"/>
      <c r="RG142"/>
      <c r="RH142"/>
      <c r="RI142"/>
      <c r="RJ142"/>
      <c r="RK142"/>
      <c r="RL142"/>
      <c r="RM142"/>
      <c r="RN142"/>
      <c r="RO142"/>
      <c r="RP142"/>
      <c r="RQ142"/>
      <c r="RR142"/>
      <c r="RS142"/>
      <c r="RT142"/>
      <c r="RU142"/>
      <c r="RV142"/>
      <c r="RW142"/>
      <c r="RX142"/>
      <c r="RY142"/>
      <c r="RZ142"/>
      <c r="SA142"/>
      <c r="SB142"/>
      <c r="SC142"/>
      <c r="SD142"/>
      <c r="SE142"/>
      <c r="SF142"/>
      <c r="SG142"/>
      <c r="SH142"/>
      <c r="SI142"/>
      <c r="SJ142"/>
      <c r="SK142"/>
      <c r="SL142"/>
      <c r="SM142"/>
      <c r="SN142"/>
      <c r="SO142"/>
      <c r="SP142"/>
      <c r="SQ142"/>
      <c r="SR142"/>
      <c r="SS142"/>
      <c r="ST142"/>
      <c r="SU142"/>
      <c r="SV142"/>
      <c r="SW142"/>
      <c r="SX142"/>
      <c r="SY142"/>
      <c r="SZ142"/>
      <c r="TA142"/>
      <c r="TB142"/>
      <c r="TC142"/>
      <c r="TD142"/>
      <c r="TE142"/>
      <c r="TF142"/>
      <c r="TG142"/>
      <c r="TH142"/>
      <c r="TI142"/>
      <c r="TJ142"/>
      <c r="TK142"/>
      <c r="TL142"/>
      <c r="TM142"/>
      <c r="TN142"/>
      <c r="TO142"/>
      <c r="TP142"/>
      <c r="TQ142"/>
      <c r="TR142"/>
      <c r="TS142"/>
      <c r="TT142"/>
      <c r="TU142"/>
      <c r="TV142"/>
      <c r="TW142"/>
      <c r="TX142"/>
      <c r="TY142"/>
      <c r="TZ142"/>
      <c r="UA142"/>
      <c r="UB142"/>
      <c r="UC142"/>
      <c r="UD142"/>
      <c r="UE142"/>
      <c r="UF142"/>
      <c r="UG142"/>
      <c r="UH142"/>
      <c r="UI142"/>
      <c r="UJ142"/>
      <c r="UK142"/>
      <c r="UL142"/>
      <c r="UM142"/>
      <c r="UN142"/>
      <c r="UO142"/>
      <c r="UP142"/>
      <c r="UQ142"/>
      <c r="UR142"/>
      <c r="US142"/>
      <c r="UT142"/>
      <c r="UU142"/>
      <c r="UV142"/>
      <c r="UW142"/>
      <c r="UX142"/>
      <c r="UY142"/>
      <c r="UZ142"/>
      <c r="VA142"/>
      <c r="VB142"/>
      <c r="VC142"/>
      <c r="VD142"/>
      <c r="VE142"/>
      <c r="VF142"/>
      <c r="VG142"/>
      <c r="VH142"/>
      <c r="VI142"/>
      <c r="VJ142"/>
      <c r="VK142"/>
      <c r="VL142"/>
      <c r="VM142"/>
      <c r="VN142"/>
      <c r="VO142"/>
      <c r="VP142"/>
      <c r="VQ142"/>
      <c r="VR142"/>
      <c r="VS142"/>
      <c r="VT142"/>
      <c r="VU142"/>
      <c r="VV142"/>
      <c r="VW142"/>
      <c r="VX142"/>
      <c r="VY142"/>
      <c r="VZ142"/>
      <c r="WA142"/>
      <c r="WB142"/>
      <c r="WC142"/>
      <c r="WD142"/>
      <c r="WE142"/>
      <c r="WF142"/>
      <c r="WG142"/>
      <c r="WH142"/>
      <c r="WI142"/>
      <c r="WJ142"/>
      <c r="WK142"/>
      <c r="WL142"/>
      <c r="WM142"/>
      <c r="WN142"/>
      <c r="WO142"/>
      <c r="WP142"/>
      <c r="WQ142"/>
      <c r="WR142"/>
      <c r="WS142"/>
      <c r="WT142"/>
      <c r="WU142"/>
      <c r="WV142"/>
      <c r="WW142"/>
      <c r="WX142"/>
      <c r="WY142"/>
      <c r="WZ142"/>
      <c r="XA142"/>
      <c r="XB142"/>
      <c r="XC142"/>
      <c r="XD142"/>
      <c r="XE142"/>
      <c r="XF142"/>
      <c r="XG142"/>
      <c r="XH142"/>
      <c r="XI142"/>
      <c r="XJ142"/>
      <c r="XK142"/>
      <c r="XL142"/>
      <c r="XM142"/>
      <c r="XN142"/>
      <c r="XO142"/>
      <c r="XP142"/>
      <c r="XQ142"/>
      <c r="XR142"/>
      <c r="XS142"/>
      <c r="XT142"/>
      <c r="XU142"/>
      <c r="XV142"/>
      <c r="XW142"/>
      <c r="XX142"/>
      <c r="XY142"/>
      <c r="XZ142"/>
      <c r="YA142"/>
      <c r="YB142"/>
      <c r="YC142"/>
      <c r="YD142"/>
      <c r="YE142"/>
      <c r="YF142"/>
      <c r="YG142"/>
      <c r="YH142"/>
      <c r="YI142"/>
      <c r="YJ142"/>
      <c r="YK142"/>
      <c r="YL142"/>
      <c r="YM142"/>
      <c r="YN142"/>
      <c r="YO142"/>
      <c r="YP142"/>
      <c r="YQ142"/>
      <c r="YR142"/>
      <c r="YS142"/>
      <c r="YT142"/>
      <c r="YU142"/>
      <c r="YV142"/>
      <c r="YW142"/>
      <c r="YX142"/>
      <c r="YY142"/>
      <c r="YZ142"/>
      <c r="ZA142"/>
      <c r="ZB142"/>
      <c r="ZC142"/>
      <c r="ZD142"/>
      <c r="ZE142"/>
      <c r="ZF142"/>
      <c r="ZG142"/>
      <c r="ZH142"/>
      <c r="ZI142"/>
      <c r="ZJ142"/>
      <c r="ZK142"/>
      <c r="ZL142"/>
      <c r="ZM142"/>
      <c r="ZN142"/>
      <c r="ZO142"/>
      <c r="ZP142"/>
      <c r="ZQ142"/>
      <c r="ZR142"/>
      <c r="ZS142"/>
      <c r="ZT142"/>
      <c r="ZU142"/>
      <c r="ZV142"/>
      <c r="ZW142"/>
      <c r="ZX142"/>
      <c r="ZY142"/>
      <c r="ZZ142"/>
      <c r="AAA142"/>
      <c r="AAB142"/>
      <c r="AAC142"/>
      <c r="AAD142"/>
      <c r="AAE142"/>
      <c r="AAF142"/>
      <c r="AAG142"/>
      <c r="AAH142"/>
      <c r="AAI142"/>
      <c r="AAJ142"/>
      <c r="AAK142"/>
      <c r="AAL142"/>
      <c r="AAM142"/>
      <c r="AAN142"/>
      <c r="AAO142"/>
      <c r="AAP142"/>
      <c r="AAQ142"/>
      <c r="AAR142"/>
      <c r="AAS142"/>
      <c r="AAT142"/>
      <c r="AAU142"/>
      <c r="AAV142"/>
      <c r="AAW142"/>
      <c r="AAX142"/>
      <c r="AAY142"/>
      <c r="AAZ142"/>
      <c r="ABA142"/>
      <c r="ABB142"/>
      <c r="ABC142"/>
      <c r="ABD142"/>
      <c r="ABE142"/>
      <c r="ABF142"/>
      <c r="ABG142"/>
      <c r="ABH142"/>
      <c r="ABI142"/>
      <c r="ABJ142"/>
      <c r="ABK142"/>
      <c r="ABL142"/>
      <c r="ABM142"/>
      <c r="ABN142"/>
      <c r="ABO142"/>
      <c r="ABP142"/>
      <c r="ABQ142"/>
      <c r="ABR142"/>
      <c r="ABS142"/>
      <c r="ABT142"/>
      <c r="ABU142"/>
      <c r="ABV142"/>
      <c r="ABW142"/>
      <c r="ABX142"/>
      <c r="ABY142"/>
      <c r="ABZ142"/>
      <c r="ACA142"/>
      <c r="ACB142"/>
      <c r="ACC142"/>
      <c r="ACD142"/>
      <c r="ACE142"/>
      <c r="ACF142"/>
      <c r="ACG142"/>
      <c r="ACH142"/>
      <c r="ACI142"/>
      <c r="ACJ142"/>
      <c r="ACK142"/>
      <c r="ACL142"/>
      <c r="ACM142"/>
      <c r="ACN142"/>
      <c r="ACO142"/>
      <c r="ACP142"/>
      <c r="ACQ142"/>
      <c r="ACR142"/>
      <c r="ACS142"/>
      <c r="ACT142"/>
      <c r="ACU142"/>
      <c r="ACV142"/>
      <c r="ACW142"/>
      <c r="ACX142"/>
      <c r="ACY142"/>
      <c r="ACZ142"/>
      <c r="ADA142"/>
      <c r="ADB142"/>
      <c r="ADC142"/>
      <c r="ADD142"/>
      <c r="ADE142"/>
      <c r="ADF142"/>
      <c r="ADG142"/>
      <c r="ADH142"/>
      <c r="ADI142"/>
      <c r="ADJ142"/>
      <c r="ADK142"/>
      <c r="ADL142"/>
      <c r="ADM142"/>
      <c r="ADN142"/>
      <c r="ADO142"/>
      <c r="ADP142"/>
      <c r="ADQ142"/>
      <c r="ADR142"/>
      <c r="ADS142"/>
      <c r="ADT142"/>
      <c r="ADU142"/>
      <c r="ADV142"/>
      <c r="ADW142"/>
      <c r="ADX142"/>
      <c r="ADY142"/>
      <c r="ADZ142"/>
      <c r="AEA142"/>
      <c r="AEB142"/>
      <c r="AEC142"/>
      <c r="AED142"/>
      <c r="AEE142"/>
      <c r="AEF142"/>
      <c r="AEG142"/>
      <c r="AEH142"/>
      <c r="AEI142"/>
      <c r="AEJ142"/>
      <c r="AEK142"/>
      <c r="AEL142"/>
      <c r="AEM142"/>
      <c r="AEN142"/>
      <c r="AEO142"/>
      <c r="AEP142"/>
      <c r="AEQ142"/>
      <c r="AER142"/>
      <c r="AES142"/>
      <c r="AET142"/>
      <c r="AEU142"/>
      <c r="AEV142"/>
      <c r="AEW142"/>
      <c r="AEX142"/>
      <c r="AEY142"/>
      <c r="AEZ142"/>
      <c r="AFA142"/>
      <c r="AFB142"/>
      <c r="AFC142"/>
      <c r="AFD142"/>
      <c r="AFE142"/>
      <c r="AFF142"/>
      <c r="AFG142"/>
      <c r="AFH142"/>
      <c r="AFI142"/>
      <c r="AFJ142"/>
      <c r="AFK142"/>
      <c r="AFL142"/>
      <c r="AFM142"/>
      <c r="AFN142"/>
      <c r="AFO142"/>
      <c r="AFP142"/>
      <c r="AFQ142"/>
      <c r="AFR142"/>
      <c r="AFS142"/>
      <c r="AFT142"/>
      <c r="AFU142"/>
      <c r="AFV142"/>
      <c r="AFW142"/>
      <c r="AFX142"/>
      <c r="AFY142"/>
      <c r="AFZ142"/>
      <c r="AGA142"/>
      <c r="AGB142"/>
      <c r="AGC142"/>
      <c r="AGD142"/>
      <c r="AGE142"/>
      <c r="AGF142"/>
      <c r="AGG142"/>
      <c r="AGH142"/>
      <c r="AGI142"/>
      <c r="AGJ142"/>
      <c r="AGK142"/>
      <c r="AGL142"/>
      <c r="AGM142"/>
      <c r="AGN142"/>
      <c r="AGO142"/>
      <c r="AGP142"/>
      <c r="AGQ142"/>
      <c r="AGR142"/>
      <c r="AGS142"/>
      <c r="AGT142"/>
      <c r="AGU142"/>
      <c r="AGV142"/>
      <c r="AGW142"/>
      <c r="AGX142"/>
      <c r="AGY142"/>
      <c r="AGZ142"/>
      <c r="AHA142"/>
      <c r="AHB142"/>
      <c r="AHC142"/>
      <c r="AHD142"/>
      <c r="AHE142"/>
      <c r="AHF142"/>
      <c r="AHG142"/>
      <c r="AHH142"/>
      <c r="AHI142"/>
      <c r="AHJ142"/>
      <c r="AHK142"/>
      <c r="AHL142"/>
      <c r="AHM142"/>
      <c r="AHN142"/>
      <c r="AHO142"/>
      <c r="AHP142"/>
      <c r="AHQ142"/>
      <c r="AHR142"/>
      <c r="AHS142"/>
      <c r="AHT142"/>
      <c r="AHU142"/>
      <c r="AHV142"/>
      <c r="AHW142"/>
      <c r="AHX142"/>
      <c r="AHY142"/>
      <c r="AHZ142"/>
      <c r="AIA142"/>
      <c r="AIB142"/>
      <c r="AIC142"/>
      <c r="AID142"/>
      <c r="AIE142"/>
      <c r="AIF142"/>
      <c r="AIG142"/>
      <c r="AIH142"/>
      <c r="AII142"/>
      <c r="AIJ142"/>
      <c r="AIK142"/>
      <c r="AIL142"/>
      <c r="AIM142"/>
      <c r="AIN142"/>
      <c r="AIO142"/>
      <c r="AIP142"/>
      <c r="AIQ142"/>
      <c r="AIR142"/>
      <c r="AIS142"/>
      <c r="AIT142"/>
      <c r="AIU142"/>
      <c r="AIV142"/>
      <c r="AIW142"/>
      <c r="AIX142"/>
      <c r="AIY142"/>
      <c r="AIZ142"/>
      <c r="AJA142"/>
      <c r="AJB142"/>
      <c r="AJC142"/>
      <c r="AJD142"/>
      <c r="AJE142"/>
      <c r="AJF142"/>
      <c r="AJG142"/>
      <c r="AJH142"/>
      <c r="AJI142"/>
      <c r="AJJ142"/>
      <c r="AJK142"/>
      <c r="AJL142"/>
      <c r="AJM142"/>
      <c r="AJN142"/>
      <c r="AJO142"/>
      <c r="AJP142"/>
      <c r="AJQ142"/>
      <c r="AJR142"/>
      <c r="AJS142"/>
      <c r="AJT142"/>
      <c r="AJU142"/>
      <c r="AJV142"/>
      <c r="AJW142"/>
      <c r="AJX142"/>
      <c r="AJY142"/>
      <c r="AJZ142"/>
      <c r="AKA142"/>
      <c r="AKB142"/>
      <c r="AKC142"/>
      <c r="AKD142"/>
      <c r="AKE142"/>
      <c r="AKF142"/>
      <c r="AKG142"/>
      <c r="AKH142"/>
      <c r="AKI142"/>
      <c r="AKJ142"/>
      <c r="AKK142"/>
      <c r="AKL142"/>
      <c r="AKM142"/>
      <c r="AKN142"/>
      <c r="AKO142"/>
      <c r="AKP142"/>
      <c r="AKQ142"/>
      <c r="AKR142"/>
      <c r="AKS142"/>
      <c r="AKT142"/>
      <c r="AKU142"/>
      <c r="AKV142"/>
      <c r="AKW142"/>
      <c r="AKX142"/>
      <c r="AKY142"/>
      <c r="AKZ142"/>
      <c r="ALA142"/>
      <c r="ALB142"/>
      <c r="ALC142"/>
      <c r="ALD142"/>
      <c r="ALE142"/>
      <c r="ALF142"/>
      <c r="ALG142"/>
      <c r="ALH142"/>
      <c r="ALI142"/>
      <c r="ALJ142"/>
      <c r="ALK142"/>
      <c r="ALL142"/>
      <c r="ALM142"/>
      <c r="ALN142"/>
      <c r="ALO142"/>
      <c r="ALP142"/>
      <c r="ALQ142"/>
      <c r="ALR142"/>
      <c r="ALS142"/>
      <c r="ALT142"/>
      <c r="ALU142"/>
      <c r="ALV142"/>
      <c r="ALW142"/>
      <c r="ALX142"/>
      <c r="ALY142"/>
      <c r="ALZ142"/>
      <c r="AMA142"/>
      <c r="AMB142"/>
      <c r="AMC142"/>
      <c r="AMD142"/>
      <c r="AME142"/>
      <c r="AMF142"/>
      <c r="AMG142"/>
      <c r="AMH142"/>
      <c r="AMI142"/>
      <c r="AMJ142"/>
    </row>
    <row r="143" spans="1:1024" x14ac:dyDescent="0.15">
      <c r="A143"/>
      <c r="B143"/>
      <c r="C143"/>
      <c r="D143" s="93" t="s">
        <v>36</v>
      </c>
      <c r="E143" s="94">
        <f>$B$45</f>
        <v>0</v>
      </c>
      <c r="F143" s="116">
        <f>SUM(E132:E141)-0.01</f>
        <v>-0.01</v>
      </c>
      <c r="G143"/>
      <c r="H143"/>
      <c r="I143" s="119"/>
      <c r="J143" s="119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  <c r="JS143"/>
      <c r="JT143"/>
      <c r="JU143"/>
      <c r="JV143"/>
      <c r="JW143"/>
      <c r="JX143"/>
      <c r="JY143"/>
      <c r="JZ143"/>
      <c r="KA143"/>
      <c r="KB143"/>
      <c r="KC143"/>
      <c r="KD143"/>
      <c r="KE143"/>
      <c r="KF143"/>
      <c r="KG143"/>
      <c r="KH143"/>
      <c r="KI143"/>
      <c r="KJ143"/>
      <c r="KK143"/>
      <c r="KL143"/>
      <c r="KM143"/>
      <c r="KN143"/>
      <c r="KO143"/>
      <c r="KP143"/>
      <c r="KQ143"/>
      <c r="KR143"/>
      <c r="KS143"/>
      <c r="KT143"/>
      <c r="KU143"/>
      <c r="KV143"/>
      <c r="KW143"/>
      <c r="KX143"/>
      <c r="KY143"/>
      <c r="KZ143"/>
      <c r="LA143"/>
      <c r="LB143"/>
      <c r="LC143"/>
      <c r="LD143"/>
      <c r="LE143"/>
      <c r="LF143"/>
      <c r="LG143"/>
      <c r="LH143"/>
      <c r="LI143"/>
      <c r="LJ143"/>
      <c r="LK143"/>
      <c r="LL143"/>
      <c r="LM143"/>
      <c r="LN143"/>
      <c r="LO143"/>
      <c r="LP143"/>
      <c r="LQ143"/>
      <c r="LR143"/>
      <c r="LS143"/>
      <c r="LT143"/>
      <c r="LU143"/>
      <c r="LV143"/>
      <c r="LW143"/>
      <c r="LX143"/>
      <c r="LY143"/>
      <c r="LZ143"/>
      <c r="MA143"/>
      <c r="MB143"/>
      <c r="MC143"/>
      <c r="MD143"/>
      <c r="ME143"/>
      <c r="MF143"/>
      <c r="MG143"/>
      <c r="MH143"/>
      <c r="MI143"/>
      <c r="MJ143"/>
      <c r="MK143"/>
      <c r="ML143"/>
      <c r="MM143"/>
      <c r="MN143"/>
      <c r="MO143"/>
      <c r="MP143"/>
      <c r="MQ143"/>
      <c r="MR143"/>
      <c r="MS143"/>
      <c r="MT143"/>
      <c r="MU143"/>
      <c r="MV143"/>
      <c r="MW143"/>
      <c r="MX143"/>
      <c r="MY143"/>
      <c r="MZ143"/>
      <c r="NA143"/>
      <c r="NB143"/>
      <c r="NC143"/>
      <c r="ND143"/>
      <c r="NE143"/>
      <c r="NF143"/>
      <c r="NG143"/>
      <c r="NH143"/>
      <c r="NI143"/>
      <c r="NJ143"/>
      <c r="NK143"/>
      <c r="NL143"/>
      <c r="NM143"/>
      <c r="NN143"/>
      <c r="NO143"/>
      <c r="NP143"/>
      <c r="NQ143"/>
      <c r="NR143"/>
      <c r="NS143"/>
      <c r="NT143"/>
      <c r="NU143"/>
      <c r="NV143"/>
      <c r="NW143"/>
      <c r="NX143"/>
      <c r="NY143"/>
      <c r="NZ143"/>
      <c r="OA143"/>
      <c r="OB143"/>
      <c r="OC143"/>
      <c r="OD143"/>
      <c r="OE143"/>
      <c r="OF143"/>
      <c r="OG143"/>
      <c r="OH143"/>
      <c r="OI143"/>
      <c r="OJ143"/>
      <c r="OK143"/>
      <c r="OL143"/>
      <c r="OM143"/>
      <c r="ON143"/>
      <c r="OO143"/>
      <c r="OP143"/>
      <c r="OQ143"/>
      <c r="OR143"/>
      <c r="OS143"/>
      <c r="OT143"/>
      <c r="OU143"/>
      <c r="OV143"/>
      <c r="OW143"/>
      <c r="OX143"/>
      <c r="OY143"/>
      <c r="OZ143"/>
      <c r="PA143"/>
      <c r="PB143"/>
      <c r="PC143"/>
      <c r="PD143"/>
      <c r="PE143"/>
      <c r="PF143"/>
      <c r="PG143"/>
      <c r="PH143"/>
      <c r="PI143"/>
      <c r="PJ143"/>
      <c r="PK143"/>
      <c r="PL143"/>
      <c r="PM143"/>
      <c r="PN143"/>
      <c r="PO143"/>
      <c r="PP143"/>
      <c r="PQ143"/>
      <c r="PR143"/>
      <c r="PS143"/>
      <c r="PT143"/>
      <c r="PU143"/>
      <c r="PV143"/>
      <c r="PW143"/>
      <c r="PX143"/>
      <c r="PY143"/>
      <c r="PZ143"/>
      <c r="QA143"/>
      <c r="QB143"/>
      <c r="QC143"/>
      <c r="QD143"/>
      <c r="QE143"/>
      <c r="QF143"/>
      <c r="QG143"/>
      <c r="QH143"/>
      <c r="QI143"/>
      <c r="QJ143"/>
      <c r="QK143"/>
      <c r="QL143"/>
      <c r="QM143"/>
      <c r="QN143"/>
      <c r="QO143"/>
      <c r="QP143"/>
      <c r="QQ143"/>
      <c r="QR143"/>
      <c r="QS143"/>
      <c r="QT143"/>
      <c r="QU143"/>
      <c r="QV143"/>
      <c r="QW143"/>
      <c r="QX143"/>
      <c r="QY143"/>
      <c r="QZ143"/>
      <c r="RA143"/>
      <c r="RB143"/>
      <c r="RC143"/>
      <c r="RD143"/>
      <c r="RE143"/>
      <c r="RF143"/>
      <c r="RG143"/>
      <c r="RH143"/>
      <c r="RI143"/>
      <c r="RJ143"/>
      <c r="RK143"/>
      <c r="RL143"/>
      <c r="RM143"/>
      <c r="RN143"/>
      <c r="RO143"/>
      <c r="RP143"/>
      <c r="RQ143"/>
      <c r="RR143"/>
      <c r="RS143"/>
      <c r="RT143"/>
      <c r="RU143"/>
      <c r="RV143"/>
      <c r="RW143"/>
      <c r="RX143"/>
      <c r="RY143"/>
      <c r="RZ143"/>
      <c r="SA143"/>
      <c r="SB143"/>
      <c r="SC143"/>
      <c r="SD143"/>
      <c r="SE143"/>
      <c r="SF143"/>
      <c r="SG143"/>
      <c r="SH143"/>
      <c r="SI143"/>
      <c r="SJ143"/>
      <c r="SK143"/>
      <c r="SL143"/>
      <c r="SM143"/>
      <c r="SN143"/>
      <c r="SO143"/>
      <c r="SP143"/>
      <c r="SQ143"/>
      <c r="SR143"/>
      <c r="SS143"/>
      <c r="ST143"/>
      <c r="SU143"/>
      <c r="SV143"/>
      <c r="SW143"/>
      <c r="SX143"/>
      <c r="SY143"/>
      <c r="SZ143"/>
      <c r="TA143"/>
      <c r="TB143"/>
      <c r="TC143"/>
      <c r="TD143"/>
      <c r="TE143"/>
      <c r="TF143"/>
      <c r="TG143"/>
      <c r="TH143"/>
      <c r="TI143"/>
      <c r="TJ143"/>
      <c r="TK143"/>
      <c r="TL143"/>
      <c r="TM143"/>
      <c r="TN143"/>
      <c r="TO143"/>
      <c r="TP143"/>
      <c r="TQ143"/>
      <c r="TR143"/>
      <c r="TS143"/>
      <c r="TT143"/>
      <c r="TU143"/>
      <c r="TV143"/>
      <c r="TW143"/>
      <c r="TX143"/>
      <c r="TY143"/>
      <c r="TZ143"/>
      <c r="UA143"/>
      <c r="UB143"/>
      <c r="UC143"/>
      <c r="UD143"/>
      <c r="UE143"/>
      <c r="UF143"/>
      <c r="UG143"/>
      <c r="UH143"/>
      <c r="UI143"/>
      <c r="UJ143"/>
      <c r="UK143"/>
      <c r="UL143"/>
      <c r="UM143"/>
      <c r="UN143"/>
      <c r="UO143"/>
      <c r="UP143"/>
      <c r="UQ143"/>
      <c r="UR143"/>
      <c r="US143"/>
      <c r="UT143"/>
      <c r="UU143"/>
      <c r="UV143"/>
      <c r="UW143"/>
      <c r="UX143"/>
      <c r="UY143"/>
      <c r="UZ143"/>
      <c r="VA143"/>
      <c r="VB143"/>
      <c r="VC143"/>
      <c r="VD143"/>
      <c r="VE143"/>
      <c r="VF143"/>
      <c r="VG143"/>
      <c r="VH143"/>
      <c r="VI143"/>
      <c r="VJ143"/>
      <c r="VK143"/>
      <c r="VL143"/>
      <c r="VM143"/>
      <c r="VN143"/>
      <c r="VO143"/>
      <c r="VP143"/>
      <c r="VQ143"/>
      <c r="VR143"/>
      <c r="VS143"/>
      <c r="VT143"/>
      <c r="VU143"/>
      <c r="VV143"/>
      <c r="VW143"/>
      <c r="VX143"/>
      <c r="VY143"/>
      <c r="VZ143"/>
      <c r="WA143"/>
      <c r="WB143"/>
      <c r="WC143"/>
      <c r="WD143"/>
      <c r="WE143"/>
      <c r="WF143"/>
      <c r="WG143"/>
      <c r="WH143"/>
      <c r="WI143"/>
      <c r="WJ143"/>
      <c r="WK143"/>
      <c r="WL143"/>
      <c r="WM143"/>
      <c r="WN143"/>
      <c r="WO143"/>
      <c r="WP143"/>
      <c r="WQ143"/>
      <c r="WR143"/>
      <c r="WS143"/>
      <c r="WT143"/>
      <c r="WU143"/>
      <c r="WV143"/>
      <c r="WW143"/>
      <c r="WX143"/>
      <c r="WY143"/>
      <c r="WZ143"/>
      <c r="XA143"/>
      <c r="XB143"/>
      <c r="XC143"/>
      <c r="XD143"/>
      <c r="XE143"/>
      <c r="XF143"/>
      <c r="XG143"/>
      <c r="XH143"/>
      <c r="XI143"/>
      <c r="XJ143"/>
      <c r="XK143"/>
      <c r="XL143"/>
      <c r="XM143"/>
      <c r="XN143"/>
      <c r="XO143"/>
      <c r="XP143"/>
      <c r="XQ143"/>
      <c r="XR143"/>
      <c r="XS143"/>
      <c r="XT143"/>
      <c r="XU143"/>
      <c r="XV143"/>
      <c r="XW143"/>
      <c r="XX143"/>
      <c r="XY143"/>
      <c r="XZ143"/>
      <c r="YA143"/>
      <c r="YB143"/>
      <c r="YC143"/>
      <c r="YD143"/>
      <c r="YE143"/>
      <c r="YF143"/>
      <c r="YG143"/>
      <c r="YH143"/>
      <c r="YI143"/>
      <c r="YJ143"/>
      <c r="YK143"/>
      <c r="YL143"/>
      <c r="YM143"/>
      <c r="YN143"/>
      <c r="YO143"/>
      <c r="YP143"/>
      <c r="YQ143"/>
      <c r="YR143"/>
      <c r="YS143"/>
      <c r="YT143"/>
      <c r="YU143"/>
      <c r="YV143"/>
      <c r="YW143"/>
      <c r="YX143"/>
      <c r="YY143"/>
      <c r="YZ143"/>
      <c r="ZA143"/>
      <c r="ZB143"/>
      <c r="ZC143"/>
      <c r="ZD143"/>
      <c r="ZE143"/>
      <c r="ZF143"/>
      <c r="ZG143"/>
      <c r="ZH143"/>
      <c r="ZI143"/>
      <c r="ZJ143"/>
      <c r="ZK143"/>
      <c r="ZL143"/>
      <c r="ZM143"/>
      <c r="ZN143"/>
      <c r="ZO143"/>
      <c r="ZP143"/>
      <c r="ZQ143"/>
      <c r="ZR143"/>
      <c r="ZS143"/>
      <c r="ZT143"/>
      <c r="ZU143"/>
      <c r="ZV143"/>
      <c r="ZW143"/>
      <c r="ZX143"/>
      <c r="ZY143"/>
      <c r="ZZ143"/>
      <c r="AAA143"/>
      <c r="AAB143"/>
      <c r="AAC143"/>
      <c r="AAD143"/>
      <c r="AAE143"/>
      <c r="AAF143"/>
      <c r="AAG143"/>
      <c r="AAH143"/>
      <c r="AAI143"/>
      <c r="AAJ143"/>
      <c r="AAK143"/>
      <c r="AAL143"/>
      <c r="AAM143"/>
      <c r="AAN143"/>
      <c r="AAO143"/>
      <c r="AAP143"/>
      <c r="AAQ143"/>
      <c r="AAR143"/>
      <c r="AAS143"/>
      <c r="AAT143"/>
      <c r="AAU143"/>
      <c r="AAV143"/>
      <c r="AAW143"/>
      <c r="AAX143"/>
      <c r="AAY143"/>
      <c r="AAZ143"/>
      <c r="ABA143"/>
      <c r="ABB143"/>
      <c r="ABC143"/>
      <c r="ABD143"/>
      <c r="ABE143"/>
      <c r="ABF143"/>
      <c r="ABG143"/>
      <c r="ABH143"/>
      <c r="ABI143"/>
      <c r="ABJ143"/>
      <c r="ABK143"/>
      <c r="ABL143"/>
      <c r="ABM143"/>
      <c r="ABN143"/>
      <c r="ABO143"/>
      <c r="ABP143"/>
      <c r="ABQ143"/>
      <c r="ABR143"/>
      <c r="ABS143"/>
      <c r="ABT143"/>
      <c r="ABU143"/>
      <c r="ABV143"/>
      <c r="ABW143"/>
      <c r="ABX143"/>
      <c r="ABY143"/>
      <c r="ABZ143"/>
      <c r="ACA143"/>
      <c r="ACB143"/>
      <c r="ACC143"/>
      <c r="ACD143"/>
      <c r="ACE143"/>
      <c r="ACF143"/>
      <c r="ACG143"/>
      <c r="ACH143"/>
      <c r="ACI143"/>
      <c r="ACJ143"/>
      <c r="ACK143"/>
      <c r="ACL143"/>
      <c r="ACM143"/>
      <c r="ACN143"/>
      <c r="ACO143"/>
      <c r="ACP143"/>
      <c r="ACQ143"/>
      <c r="ACR143"/>
      <c r="ACS143"/>
      <c r="ACT143"/>
      <c r="ACU143"/>
      <c r="ACV143"/>
      <c r="ACW143"/>
      <c r="ACX143"/>
      <c r="ACY143"/>
      <c r="ACZ143"/>
      <c r="ADA143"/>
      <c r="ADB143"/>
      <c r="ADC143"/>
      <c r="ADD143"/>
      <c r="ADE143"/>
      <c r="ADF143"/>
      <c r="ADG143"/>
      <c r="ADH143"/>
      <c r="ADI143"/>
      <c r="ADJ143"/>
      <c r="ADK143"/>
      <c r="ADL143"/>
      <c r="ADM143"/>
      <c r="ADN143"/>
      <c r="ADO143"/>
      <c r="ADP143"/>
      <c r="ADQ143"/>
      <c r="ADR143"/>
      <c r="ADS143"/>
      <c r="ADT143"/>
      <c r="ADU143"/>
      <c r="ADV143"/>
      <c r="ADW143"/>
      <c r="ADX143"/>
      <c r="ADY143"/>
      <c r="ADZ143"/>
      <c r="AEA143"/>
      <c r="AEB143"/>
      <c r="AEC143"/>
      <c r="AED143"/>
      <c r="AEE143"/>
      <c r="AEF143"/>
      <c r="AEG143"/>
      <c r="AEH143"/>
      <c r="AEI143"/>
      <c r="AEJ143"/>
      <c r="AEK143"/>
      <c r="AEL143"/>
      <c r="AEM143"/>
      <c r="AEN143"/>
      <c r="AEO143"/>
      <c r="AEP143"/>
      <c r="AEQ143"/>
      <c r="AER143"/>
      <c r="AES143"/>
      <c r="AET143"/>
      <c r="AEU143"/>
      <c r="AEV143"/>
      <c r="AEW143"/>
      <c r="AEX143"/>
      <c r="AEY143"/>
      <c r="AEZ143"/>
      <c r="AFA143"/>
      <c r="AFB143"/>
      <c r="AFC143"/>
      <c r="AFD143"/>
      <c r="AFE143"/>
      <c r="AFF143"/>
      <c r="AFG143"/>
      <c r="AFH143"/>
      <c r="AFI143"/>
      <c r="AFJ143"/>
      <c r="AFK143"/>
      <c r="AFL143"/>
      <c r="AFM143"/>
      <c r="AFN143"/>
      <c r="AFO143"/>
      <c r="AFP143"/>
      <c r="AFQ143"/>
      <c r="AFR143"/>
      <c r="AFS143"/>
      <c r="AFT143"/>
      <c r="AFU143"/>
      <c r="AFV143"/>
      <c r="AFW143"/>
      <c r="AFX143"/>
      <c r="AFY143"/>
      <c r="AFZ143"/>
      <c r="AGA143"/>
      <c r="AGB143"/>
      <c r="AGC143"/>
      <c r="AGD143"/>
      <c r="AGE143"/>
      <c r="AGF143"/>
      <c r="AGG143"/>
      <c r="AGH143"/>
      <c r="AGI143"/>
      <c r="AGJ143"/>
      <c r="AGK143"/>
      <c r="AGL143"/>
      <c r="AGM143"/>
      <c r="AGN143"/>
      <c r="AGO143"/>
      <c r="AGP143"/>
      <c r="AGQ143"/>
      <c r="AGR143"/>
      <c r="AGS143"/>
      <c r="AGT143"/>
      <c r="AGU143"/>
      <c r="AGV143"/>
      <c r="AGW143"/>
      <c r="AGX143"/>
      <c r="AGY143"/>
      <c r="AGZ143"/>
      <c r="AHA143"/>
      <c r="AHB143"/>
      <c r="AHC143"/>
      <c r="AHD143"/>
      <c r="AHE143"/>
      <c r="AHF143"/>
      <c r="AHG143"/>
      <c r="AHH143"/>
      <c r="AHI143"/>
      <c r="AHJ143"/>
      <c r="AHK143"/>
      <c r="AHL143"/>
      <c r="AHM143"/>
      <c r="AHN143"/>
      <c r="AHO143"/>
      <c r="AHP143"/>
      <c r="AHQ143"/>
      <c r="AHR143"/>
      <c r="AHS143"/>
      <c r="AHT143"/>
      <c r="AHU143"/>
      <c r="AHV143"/>
      <c r="AHW143"/>
      <c r="AHX143"/>
      <c r="AHY143"/>
      <c r="AHZ143"/>
      <c r="AIA143"/>
      <c r="AIB143"/>
      <c r="AIC143"/>
      <c r="AID143"/>
      <c r="AIE143"/>
      <c r="AIF143"/>
      <c r="AIG143"/>
      <c r="AIH143"/>
      <c r="AII143"/>
      <c r="AIJ143"/>
      <c r="AIK143"/>
      <c r="AIL143"/>
      <c r="AIM143"/>
      <c r="AIN143"/>
      <c r="AIO143"/>
      <c r="AIP143"/>
      <c r="AIQ143"/>
      <c r="AIR143"/>
      <c r="AIS143"/>
      <c r="AIT143"/>
      <c r="AIU143"/>
      <c r="AIV143"/>
      <c r="AIW143"/>
      <c r="AIX143"/>
      <c r="AIY143"/>
      <c r="AIZ143"/>
      <c r="AJA143"/>
      <c r="AJB143"/>
      <c r="AJC143"/>
      <c r="AJD143"/>
      <c r="AJE143"/>
      <c r="AJF143"/>
      <c r="AJG143"/>
      <c r="AJH143"/>
      <c r="AJI143"/>
      <c r="AJJ143"/>
      <c r="AJK143"/>
      <c r="AJL143"/>
      <c r="AJM143"/>
      <c r="AJN143"/>
      <c r="AJO143"/>
      <c r="AJP143"/>
      <c r="AJQ143"/>
      <c r="AJR143"/>
      <c r="AJS143"/>
      <c r="AJT143"/>
      <c r="AJU143"/>
      <c r="AJV143"/>
      <c r="AJW143"/>
      <c r="AJX143"/>
      <c r="AJY143"/>
      <c r="AJZ143"/>
      <c r="AKA143"/>
      <c r="AKB143"/>
      <c r="AKC143"/>
      <c r="AKD143"/>
      <c r="AKE143"/>
      <c r="AKF143"/>
      <c r="AKG143"/>
      <c r="AKH143"/>
      <c r="AKI143"/>
      <c r="AKJ143"/>
      <c r="AKK143"/>
      <c r="AKL143"/>
      <c r="AKM143"/>
      <c r="AKN143"/>
      <c r="AKO143"/>
      <c r="AKP143"/>
      <c r="AKQ143"/>
      <c r="AKR143"/>
      <c r="AKS143"/>
      <c r="AKT143"/>
      <c r="AKU143"/>
      <c r="AKV143"/>
      <c r="AKW143"/>
      <c r="AKX143"/>
      <c r="AKY143"/>
      <c r="AKZ143"/>
      <c r="ALA143"/>
      <c r="ALB143"/>
      <c r="ALC143"/>
      <c r="ALD143"/>
      <c r="ALE143"/>
      <c r="ALF143"/>
      <c r="ALG143"/>
      <c r="ALH143"/>
      <c r="ALI143"/>
      <c r="ALJ143"/>
      <c r="ALK143"/>
      <c r="ALL143"/>
      <c r="ALM143"/>
      <c r="ALN143"/>
      <c r="ALO143"/>
      <c r="ALP143"/>
      <c r="ALQ143"/>
      <c r="ALR143"/>
      <c r="ALS143"/>
      <c r="ALT143"/>
      <c r="ALU143"/>
      <c r="ALV143"/>
      <c r="ALW143"/>
      <c r="ALX143"/>
      <c r="ALY143"/>
      <c r="ALZ143"/>
      <c r="AMA143"/>
      <c r="AMB143"/>
      <c r="AMC143"/>
      <c r="AMD143"/>
      <c r="AME143"/>
      <c r="AMF143"/>
      <c r="AMG143"/>
      <c r="AMH143"/>
      <c r="AMI143"/>
      <c r="AMJ143"/>
    </row>
    <row r="144" spans="1:1024" ht="11.25" customHeight="1" x14ac:dyDescent="0.15">
      <c r="A144"/>
      <c r="B144"/>
      <c r="C144"/>
      <c r="D144"/>
      <c r="E144"/>
      <c r="F144"/>
      <c r="G144"/>
      <c r="H144"/>
      <c r="I144" s="119"/>
      <c r="J144" s="119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  <c r="JS144"/>
      <c r="JT144"/>
      <c r="JU144"/>
      <c r="JV144"/>
      <c r="JW144"/>
      <c r="JX144"/>
      <c r="JY144"/>
      <c r="JZ144"/>
      <c r="KA144"/>
      <c r="KB144"/>
      <c r="KC144"/>
      <c r="KD144"/>
      <c r="KE144"/>
      <c r="KF144"/>
      <c r="KG144"/>
      <c r="KH144"/>
      <c r="KI144"/>
      <c r="KJ144"/>
      <c r="KK144"/>
      <c r="KL144"/>
      <c r="KM144"/>
      <c r="KN144"/>
      <c r="KO144"/>
      <c r="KP144"/>
      <c r="KQ144"/>
      <c r="KR144"/>
      <c r="KS144"/>
      <c r="KT144"/>
      <c r="KU144"/>
      <c r="KV144"/>
      <c r="KW144"/>
      <c r="KX144"/>
      <c r="KY144"/>
      <c r="KZ144"/>
      <c r="LA144"/>
      <c r="LB144"/>
      <c r="LC144"/>
      <c r="LD144"/>
      <c r="LE144"/>
      <c r="LF144"/>
      <c r="LG144"/>
      <c r="LH144"/>
      <c r="LI144"/>
      <c r="LJ144"/>
      <c r="LK144"/>
      <c r="LL144"/>
      <c r="LM144"/>
      <c r="LN144"/>
      <c r="LO144"/>
      <c r="LP144"/>
      <c r="LQ144"/>
      <c r="LR144"/>
      <c r="LS144"/>
      <c r="LT144"/>
      <c r="LU144"/>
      <c r="LV144"/>
      <c r="LW144"/>
      <c r="LX144"/>
      <c r="LY144"/>
      <c r="LZ144"/>
      <c r="MA144"/>
      <c r="MB144"/>
      <c r="MC144"/>
      <c r="MD144"/>
      <c r="ME144"/>
      <c r="MF144"/>
      <c r="MG144"/>
      <c r="MH144"/>
      <c r="MI144"/>
      <c r="MJ144"/>
      <c r="MK144"/>
      <c r="ML144"/>
      <c r="MM144"/>
      <c r="MN144"/>
      <c r="MO144"/>
      <c r="MP144"/>
      <c r="MQ144"/>
      <c r="MR144"/>
      <c r="MS144"/>
      <c r="MT144"/>
      <c r="MU144"/>
      <c r="MV144"/>
      <c r="MW144"/>
      <c r="MX144"/>
      <c r="MY144"/>
      <c r="MZ144"/>
      <c r="NA144"/>
      <c r="NB144"/>
      <c r="NC144"/>
      <c r="ND144"/>
      <c r="NE144"/>
      <c r="NF144"/>
      <c r="NG144"/>
      <c r="NH144"/>
      <c r="NI144"/>
      <c r="NJ144"/>
      <c r="NK144"/>
      <c r="NL144"/>
      <c r="NM144"/>
      <c r="NN144"/>
      <c r="NO144"/>
      <c r="NP144"/>
      <c r="NQ144"/>
      <c r="NR144"/>
      <c r="NS144"/>
      <c r="NT144"/>
      <c r="NU144"/>
      <c r="NV144"/>
      <c r="NW144"/>
      <c r="NX144"/>
      <c r="NY144"/>
      <c r="NZ144"/>
      <c r="OA144"/>
      <c r="OB144"/>
      <c r="OC144"/>
      <c r="OD144"/>
      <c r="OE144"/>
      <c r="OF144"/>
      <c r="OG144"/>
      <c r="OH144"/>
      <c r="OI144"/>
      <c r="OJ144"/>
      <c r="OK144"/>
      <c r="OL144"/>
      <c r="OM144"/>
      <c r="ON144"/>
      <c r="OO144"/>
      <c r="OP144"/>
      <c r="OQ144"/>
      <c r="OR144"/>
      <c r="OS144"/>
      <c r="OT144"/>
      <c r="OU144"/>
      <c r="OV144"/>
      <c r="OW144"/>
      <c r="OX144"/>
      <c r="OY144"/>
      <c r="OZ144"/>
      <c r="PA144"/>
      <c r="PB144"/>
      <c r="PC144"/>
      <c r="PD144"/>
      <c r="PE144"/>
      <c r="PF144"/>
      <c r="PG144"/>
      <c r="PH144"/>
      <c r="PI144"/>
      <c r="PJ144"/>
      <c r="PK144"/>
      <c r="PL144"/>
      <c r="PM144"/>
      <c r="PN144"/>
      <c r="PO144"/>
      <c r="PP144"/>
      <c r="PQ144"/>
      <c r="PR144"/>
      <c r="PS144"/>
      <c r="PT144"/>
      <c r="PU144"/>
      <c r="PV144"/>
      <c r="PW144"/>
      <c r="PX144"/>
      <c r="PY144"/>
      <c r="PZ144"/>
      <c r="QA144"/>
      <c r="QB144"/>
      <c r="QC144"/>
      <c r="QD144"/>
      <c r="QE144"/>
      <c r="QF144"/>
      <c r="QG144"/>
      <c r="QH144"/>
      <c r="QI144"/>
      <c r="QJ144"/>
      <c r="QK144"/>
      <c r="QL144"/>
      <c r="QM144"/>
      <c r="QN144"/>
      <c r="QO144"/>
      <c r="QP144"/>
      <c r="QQ144"/>
      <c r="QR144"/>
      <c r="QS144"/>
      <c r="QT144"/>
      <c r="QU144"/>
      <c r="QV144"/>
      <c r="QW144"/>
      <c r="QX144"/>
      <c r="QY144"/>
      <c r="QZ144"/>
      <c r="RA144"/>
      <c r="RB144"/>
      <c r="RC144"/>
      <c r="RD144"/>
      <c r="RE144"/>
      <c r="RF144"/>
      <c r="RG144"/>
      <c r="RH144"/>
      <c r="RI144"/>
      <c r="RJ144"/>
      <c r="RK144"/>
      <c r="RL144"/>
      <c r="RM144"/>
      <c r="RN144"/>
      <c r="RO144"/>
      <c r="RP144"/>
      <c r="RQ144"/>
      <c r="RR144"/>
      <c r="RS144"/>
      <c r="RT144"/>
      <c r="RU144"/>
      <c r="RV144"/>
      <c r="RW144"/>
      <c r="RX144"/>
      <c r="RY144"/>
      <c r="RZ144"/>
      <c r="SA144"/>
      <c r="SB144"/>
      <c r="SC144"/>
      <c r="SD144"/>
      <c r="SE144"/>
      <c r="SF144"/>
      <c r="SG144"/>
      <c r="SH144"/>
      <c r="SI144"/>
      <c r="SJ144"/>
      <c r="SK144"/>
      <c r="SL144"/>
      <c r="SM144"/>
      <c r="SN144"/>
      <c r="SO144"/>
      <c r="SP144"/>
      <c r="SQ144"/>
      <c r="SR144"/>
      <c r="SS144"/>
      <c r="ST144"/>
      <c r="SU144"/>
      <c r="SV144"/>
      <c r="SW144"/>
      <c r="SX144"/>
      <c r="SY144"/>
      <c r="SZ144"/>
      <c r="TA144"/>
      <c r="TB144"/>
      <c r="TC144"/>
      <c r="TD144"/>
      <c r="TE144"/>
      <c r="TF144"/>
      <c r="TG144"/>
      <c r="TH144"/>
      <c r="TI144"/>
      <c r="TJ144"/>
      <c r="TK144"/>
      <c r="TL144"/>
      <c r="TM144"/>
      <c r="TN144"/>
      <c r="TO144"/>
      <c r="TP144"/>
      <c r="TQ144"/>
      <c r="TR144"/>
      <c r="TS144"/>
      <c r="TT144"/>
      <c r="TU144"/>
      <c r="TV144"/>
      <c r="TW144"/>
      <c r="TX144"/>
      <c r="TY144"/>
      <c r="TZ144"/>
      <c r="UA144"/>
      <c r="UB144"/>
      <c r="UC144"/>
      <c r="UD144"/>
      <c r="UE144"/>
      <c r="UF144"/>
      <c r="UG144"/>
      <c r="UH144"/>
      <c r="UI144"/>
      <c r="UJ144"/>
      <c r="UK144"/>
      <c r="UL144"/>
      <c r="UM144"/>
      <c r="UN144"/>
      <c r="UO144"/>
      <c r="UP144"/>
      <c r="UQ144"/>
      <c r="UR144"/>
      <c r="US144"/>
      <c r="UT144"/>
      <c r="UU144"/>
      <c r="UV144"/>
      <c r="UW144"/>
      <c r="UX144"/>
      <c r="UY144"/>
      <c r="UZ144"/>
      <c r="VA144"/>
      <c r="VB144"/>
      <c r="VC144"/>
      <c r="VD144"/>
      <c r="VE144"/>
      <c r="VF144"/>
      <c r="VG144"/>
      <c r="VH144"/>
      <c r="VI144"/>
      <c r="VJ144"/>
      <c r="VK144"/>
      <c r="VL144"/>
      <c r="VM144"/>
      <c r="VN144"/>
      <c r="VO144"/>
      <c r="VP144"/>
      <c r="VQ144"/>
      <c r="VR144"/>
      <c r="VS144"/>
      <c r="VT144"/>
      <c r="VU144"/>
      <c r="VV144"/>
      <c r="VW144"/>
      <c r="VX144"/>
      <c r="VY144"/>
      <c r="VZ144"/>
      <c r="WA144"/>
      <c r="WB144"/>
      <c r="WC144"/>
      <c r="WD144"/>
      <c r="WE144"/>
      <c r="WF144"/>
      <c r="WG144"/>
      <c r="WH144"/>
      <c r="WI144"/>
      <c r="WJ144"/>
      <c r="WK144"/>
      <c r="WL144"/>
      <c r="WM144"/>
      <c r="WN144"/>
      <c r="WO144"/>
      <c r="WP144"/>
      <c r="WQ144"/>
      <c r="WR144"/>
      <c r="WS144"/>
      <c r="WT144"/>
      <c r="WU144"/>
      <c r="WV144"/>
      <c r="WW144"/>
      <c r="WX144"/>
      <c r="WY144"/>
      <c r="WZ144"/>
      <c r="XA144"/>
      <c r="XB144"/>
      <c r="XC144"/>
      <c r="XD144"/>
      <c r="XE144"/>
      <c r="XF144"/>
      <c r="XG144"/>
      <c r="XH144"/>
      <c r="XI144"/>
      <c r="XJ144"/>
      <c r="XK144"/>
      <c r="XL144"/>
      <c r="XM144"/>
      <c r="XN144"/>
      <c r="XO144"/>
      <c r="XP144"/>
      <c r="XQ144"/>
      <c r="XR144"/>
      <c r="XS144"/>
      <c r="XT144"/>
      <c r="XU144"/>
      <c r="XV144"/>
      <c r="XW144"/>
      <c r="XX144"/>
      <c r="XY144"/>
      <c r="XZ144"/>
      <c r="YA144"/>
      <c r="YB144"/>
      <c r="YC144"/>
      <c r="YD144"/>
      <c r="YE144"/>
      <c r="YF144"/>
      <c r="YG144"/>
      <c r="YH144"/>
      <c r="YI144"/>
      <c r="YJ144"/>
      <c r="YK144"/>
      <c r="YL144"/>
      <c r="YM144"/>
      <c r="YN144"/>
      <c r="YO144"/>
      <c r="YP144"/>
      <c r="YQ144"/>
      <c r="YR144"/>
      <c r="YS144"/>
      <c r="YT144"/>
      <c r="YU144"/>
      <c r="YV144"/>
      <c r="YW144"/>
      <c r="YX144"/>
      <c r="YY144"/>
      <c r="YZ144"/>
      <c r="ZA144"/>
      <c r="ZB144"/>
      <c r="ZC144"/>
      <c r="ZD144"/>
      <c r="ZE144"/>
      <c r="ZF144"/>
      <c r="ZG144"/>
      <c r="ZH144"/>
      <c r="ZI144"/>
      <c r="ZJ144"/>
      <c r="ZK144"/>
      <c r="ZL144"/>
      <c r="ZM144"/>
      <c r="ZN144"/>
      <c r="ZO144"/>
      <c r="ZP144"/>
      <c r="ZQ144"/>
      <c r="ZR144"/>
      <c r="ZS144"/>
      <c r="ZT144"/>
      <c r="ZU144"/>
      <c r="ZV144"/>
      <c r="ZW144"/>
      <c r="ZX144"/>
      <c r="ZY144"/>
      <c r="ZZ144"/>
      <c r="AAA144"/>
      <c r="AAB144"/>
      <c r="AAC144"/>
      <c r="AAD144"/>
      <c r="AAE144"/>
      <c r="AAF144"/>
      <c r="AAG144"/>
      <c r="AAH144"/>
      <c r="AAI144"/>
      <c r="AAJ144"/>
      <c r="AAK144"/>
      <c r="AAL144"/>
      <c r="AAM144"/>
      <c r="AAN144"/>
      <c r="AAO144"/>
      <c r="AAP144"/>
      <c r="AAQ144"/>
      <c r="AAR144"/>
      <c r="AAS144"/>
      <c r="AAT144"/>
      <c r="AAU144"/>
      <c r="AAV144"/>
      <c r="AAW144"/>
      <c r="AAX144"/>
      <c r="AAY144"/>
      <c r="AAZ144"/>
      <c r="ABA144"/>
      <c r="ABB144"/>
      <c r="ABC144"/>
      <c r="ABD144"/>
      <c r="ABE144"/>
      <c r="ABF144"/>
      <c r="ABG144"/>
      <c r="ABH144"/>
      <c r="ABI144"/>
      <c r="ABJ144"/>
      <c r="ABK144"/>
      <c r="ABL144"/>
      <c r="ABM144"/>
      <c r="ABN144"/>
      <c r="ABO144"/>
      <c r="ABP144"/>
      <c r="ABQ144"/>
      <c r="ABR144"/>
      <c r="ABS144"/>
      <c r="ABT144"/>
      <c r="ABU144"/>
      <c r="ABV144"/>
      <c r="ABW144"/>
      <c r="ABX144"/>
      <c r="ABY144"/>
      <c r="ABZ144"/>
      <c r="ACA144"/>
      <c r="ACB144"/>
      <c r="ACC144"/>
      <c r="ACD144"/>
      <c r="ACE144"/>
      <c r="ACF144"/>
      <c r="ACG144"/>
      <c r="ACH144"/>
      <c r="ACI144"/>
      <c r="ACJ144"/>
      <c r="ACK144"/>
      <c r="ACL144"/>
      <c r="ACM144"/>
      <c r="ACN144"/>
      <c r="ACO144"/>
      <c r="ACP144"/>
      <c r="ACQ144"/>
      <c r="ACR144"/>
      <c r="ACS144"/>
      <c r="ACT144"/>
      <c r="ACU144"/>
      <c r="ACV144"/>
      <c r="ACW144"/>
      <c r="ACX144"/>
      <c r="ACY144"/>
      <c r="ACZ144"/>
      <c r="ADA144"/>
      <c r="ADB144"/>
      <c r="ADC144"/>
      <c r="ADD144"/>
      <c r="ADE144"/>
      <c r="ADF144"/>
      <c r="ADG144"/>
      <c r="ADH144"/>
      <c r="ADI144"/>
      <c r="ADJ144"/>
      <c r="ADK144"/>
      <c r="ADL144"/>
      <c r="ADM144"/>
      <c r="ADN144"/>
      <c r="ADO144"/>
      <c r="ADP144"/>
      <c r="ADQ144"/>
      <c r="ADR144"/>
      <c r="ADS144"/>
      <c r="ADT144"/>
      <c r="ADU144"/>
      <c r="ADV144"/>
      <c r="ADW144"/>
      <c r="ADX144"/>
      <c r="ADY144"/>
      <c r="ADZ144"/>
      <c r="AEA144"/>
      <c r="AEB144"/>
      <c r="AEC144"/>
      <c r="AED144"/>
      <c r="AEE144"/>
      <c r="AEF144"/>
      <c r="AEG144"/>
      <c r="AEH144"/>
      <c r="AEI144"/>
      <c r="AEJ144"/>
      <c r="AEK144"/>
      <c r="AEL144"/>
      <c r="AEM144"/>
      <c r="AEN144"/>
      <c r="AEO144"/>
      <c r="AEP144"/>
      <c r="AEQ144"/>
      <c r="AER144"/>
      <c r="AES144"/>
      <c r="AET144"/>
      <c r="AEU144"/>
      <c r="AEV144"/>
      <c r="AEW144"/>
      <c r="AEX144"/>
      <c r="AEY144"/>
      <c r="AEZ144"/>
      <c r="AFA144"/>
      <c r="AFB144"/>
      <c r="AFC144"/>
      <c r="AFD144"/>
      <c r="AFE144"/>
      <c r="AFF144"/>
      <c r="AFG144"/>
      <c r="AFH144"/>
      <c r="AFI144"/>
      <c r="AFJ144"/>
      <c r="AFK144"/>
      <c r="AFL144"/>
      <c r="AFM144"/>
      <c r="AFN144"/>
      <c r="AFO144"/>
      <c r="AFP144"/>
      <c r="AFQ144"/>
      <c r="AFR144"/>
      <c r="AFS144"/>
      <c r="AFT144"/>
      <c r="AFU144"/>
      <c r="AFV144"/>
      <c r="AFW144"/>
      <c r="AFX144"/>
      <c r="AFY144"/>
      <c r="AFZ144"/>
      <c r="AGA144"/>
      <c r="AGB144"/>
      <c r="AGC144"/>
      <c r="AGD144"/>
      <c r="AGE144"/>
      <c r="AGF144"/>
      <c r="AGG144"/>
      <c r="AGH144"/>
      <c r="AGI144"/>
      <c r="AGJ144"/>
      <c r="AGK144"/>
      <c r="AGL144"/>
      <c r="AGM144"/>
      <c r="AGN144"/>
      <c r="AGO144"/>
      <c r="AGP144"/>
      <c r="AGQ144"/>
      <c r="AGR144"/>
      <c r="AGS144"/>
      <c r="AGT144"/>
      <c r="AGU144"/>
      <c r="AGV144"/>
      <c r="AGW144"/>
      <c r="AGX144"/>
      <c r="AGY144"/>
      <c r="AGZ144"/>
      <c r="AHA144"/>
      <c r="AHB144"/>
      <c r="AHC144"/>
      <c r="AHD144"/>
      <c r="AHE144"/>
      <c r="AHF144"/>
      <c r="AHG144"/>
      <c r="AHH144"/>
      <c r="AHI144"/>
      <c r="AHJ144"/>
      <c r="AHK144"/>
      <c r="AHL144"/>
      <c r="AHM144"/>
      <c r="AHN144"/>
      <c r="AHO144"/>
      <c r="AHP144"/>
      <c r="AHQ144"/>
      <c r="AHR144"/>
      <c r="AHS144"/>
      <c r="AHT144"/>
      <c r="AHU144"/>
      <c r="AHV144"/>
      <c r="AHW144"/>
      <c r="AHX144"/>
      <c r="AHY144"/>
      <c r="AHZ144"/>
      <c r="AIA144"/>
      <c r="AIB144"/>
      <c r="AIC144"/>
      <c r="AID144"/>
      <c r="AIE144"/>
      <c r="AIF144"/>
      <c r="AIG144"/>
      <c r="AIH144"/>
      <c r="AII144"/>
      <c r="AIJ144"/>
      <c r="AIK144"/>
      <c r="AIL144"/>
      <c r="AIM144"/>
      <c r="AIN144"/>
      <c r="AIO144"/>
      <c r="AIP144"/>
      <c r="AIQ144"/>
      <c r="AIR144"/>
      <c r="AIS144"/>
      <c r="AIT144"/>
      <c r="AIU144"/>
      <c r="AIV144"/>
      <c r="AIW144"/>
      <c r="AIX144"/>
      <c r="AIY144"/>
      <c r="AIZ144"/>
      <c r="AJA144"/>
      <c r="AJB144"/>
      <c r="AJC144"/>
      <c r="AJD144"/>
      <c r="AJE144"/>
      <c r="AJF144"/>
      <c r="AJG144"/>
      <c r="AJH144"/>
      <c r="AJI144"/>
      <c r="AJJ144"/>
      <c r="AJK144"/>
      <c r="AJL144"/>
      <c r="AJM144"/>
      <c r="AJN144"/>
      <c r="AJO144"/>
      <c r="AJP144"/>
      <c r="AJQ144"/>
      <c r="AJR144"/>
      <c r="AJS144"/>
      <c r="AJT144"/>
      <c r="AJU144"/>
      <c r="AJV144"/>
      <c r="AJW144"/>
      <c r="AJX144"/>
      <c r="AJY144"/>
      <c r="AJZ144"/>
      <c r="AKA144"/>
      <c r="AKB144"/>
      <c r="AKC144"/>
      <c r="AKD144"/>
      <c r="AKE144"/>
      <c r="AKF144"/>
      <c r="AKG144"/>
      <c r="AKH144"/>
      <c r="AKI144"/>
      <c r="AKJ144"/>
      <c r="AKK144"/>
      <c r="AKL144"/>
      <c r="AKM144"/>
      <c r="AKN144"/>
      <c r="AKO144"/>
      <c r="AKP144"/>
      <c r="AKQ144"/>
      <c r="AKR144"/>
      <c r="AKS144"/>
      <c r="AKT144"/>
      <c r="AKU144"/>
      <c r="AKV144"/>
      <c r="AKW144"/>
      <c r="AKX144"/>
      <c r="AKY144"/>
      <c r="AKZ144"/>
      <c r="ALA144"/>
      <c r="ALB144"/>
      <c r="ALC144"/>
      <c r="ALD144"/>
      <c r="ALE144"/>
      <c r="ALF144"/>
      <c r="ALG144"/>
      <c r="ALH144"/>
      <c r="ALI144"/>
      <c r="ALJ144"/>
      <c r="ALK144"/>
      <c r="ALL144"/>
      <c r="ALM144"/>
      <c r="ALN144"/>
      <c r="ALO144"/>
      <c r="ALP144"/>
      <c r="ALQ144"/>
      <c r="ALR144"/>
      <c r="ALS144"/>
      <c r="ALT144"/>
      <c r="ALU144"/>
      <c r="ALV144"/>
      <c r="ALW144"/>
      <c r="ALX144"/>
      <c r="ALY144"/>
      <c r="ALZ144"/>
      <c r="AMA144"/>
      <c r="AMB144"/>
      <c r="AMC144"/>
      <c r="AMD144"/>
      <c r="AME144"/>
      <c r="AMF144"/>
      <c r="AMG144"/>
      <c r="AMH144"/>
      <c r="AMI144"/>
      <c r="AMJ144"/>
    </row>
    <row r="145" spans="1:1024" x14ac:dyDescent="0.15">
      <c r="A145" s="19" t="s">
        <v>103</v>
      </c>
      <c r="B145"/>
      <c r="C145"/>
      <c r="D145"/>
      <c r="E145"/>
      <c r="F145"/>
      <c r="G145"/>
      <c r="H145"/>
      <c r="I145" s="119"/>
      <c r="J145" s="119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  <c r="OB145"/>
      <c r="OC145"/>
      <c r="OD145"/>
      <c r="OE145"/>
      <c r="OF145"/>
      <c r="OG145"/>
      <c r="OH145"/>
      <c r="OI145"/>
      <c r="OJ145"/>
      <c r="OK145"/>
      <c r="OL145"/>
      <c r="OM145"/>
      <c r="ON145"/>
      <c r="OO145"/>
      <c r="OP145"/>
      <c r="OQ145"/>
      <c r="OR145"/>
      <c r="OS145"/>
      <c r="OT145"/>
      <c r="OU145"/>
      <c r="OV145"/>
      <c r="OW145"/>
      <c r="OX145"/>
      <c r="OY145"/>
      <c r="OZ145"/>
      <c r="PA145"/>
      <c r="PB145"/>
      <c r="PC145"/>
      <c r="PD145"/>
      <c r="PE145"/>
      <c r="PF145"/>
      <c r="PG145"/>
      <c r="PH145"/>
      <c r="PI145"/>
      <c r="PJ145"/>
      <c r="PK145"/>
      <c r="PL145"/>
      <c r="PM145"/>
      <c r="PN145"/>
      <c r="PO145"/>
      <c r="PP145"/>
      <c r="PQ145"/>
      <c r="PR145"/>
      <c r="PS145"/>
      <c r="PT145"/>
      <c r="PU145"/>
      <c r="PV145"/>
      <c r="PW145"/>
      <c r="PX145"/>
      <c r="PY145"/>
      <c r="PZ145"/>
      <c r="QA145"/>
      <c r="QB145"/>
      <c r="QC145"/>
      <c r="QD145"/>
      <c r="QE145"/>
      <c r="QF145"/>
      <c r="QG145"/>
      <c r="QH145"/>
      <c r="QI145"/>
      <c r="QJ145"/>
      <c r="QK145"/>
      <c r="QL145"/>
      <c r="QM145"/>
      <c r="QN145"/>
      <c r="QO145"/>
      <c r="QP145"/>
      <c r="QQ145"/>
      <c r="QR145"/>
      <c r="QS145"/>
      <c r="QT145"/>
      <c r="QU145"/>
      <c r="QV145"/>
      <c r="QW145"/>
      <c r="QX145"/>
      <c r="QY145"/>
      <c r="QZ145"/>
      <c r="RA145"/>
      <c r="RB145"/>
      <c r="RC145"/>
      <c r="RD145"/>
      <c r="RE145"/>
      <c r="RF145"/>
      <c r="RG145"/>
      <c r="RH145"/>
      <c r="RI145"/>
      <c r="RJ145"/>
      <c r="RK145"/>
      <c r="RL145"/>
      <c r="RM145"/>
      <c r="RN145"/>
      <c r="RO145"/>
      <c r="RP145"/>
      <c r="RQ145"/>
      <c r="RR145"/>
      <c r="RS145"/>
      <c r="RT145"/>
      <c r="RU145"/>
      <c r="RV145"/>
      <c r="RW145"/>
      <c r="RX145"/>
      <c r="RY145"/>
      <c r="RZ145"/>
      <c r="SA145"/>
      <c r="SB145"/>
      <c r="SC145"/>
      <c r="SD145"/>
      <c r="SE145"/>
      <c r="SF145"/>
      <c r="SG145"/>
      <c r="SH145"/>
      <c r="SI145"/>
      <c r="SJ145"/>
      <c r="SK145"/>
      <c r="SL145"/>
      <c r="SM145"/>
      <c r="SN145"/>
      <c r="SO145"/>
      <c r="SP145"/>
      <c r="SQ145"/>
      <c r="SR145"/>
      <c r="SS145"/>
      <c r="ST145"/>
      <c r="SU145"/>
      <c r="SV145"/>
      <c r="SW145"/>
      <c r="SX145"/>
      <c r="SY145"/>
      <c r="SZ145"/>
      <c r="TA145"/>
      <c r="TB145"/>
      <c r="TC145"/>
      <c r="TD145"/>
      <c r="TE145"/>
      <c r="TF145"/>
      <c r="TG145"/>
      <c r="TH145"/>
      <c r="TI145"/>
      <c r="TJ145"/>
      <c r="TK145"/>
      <c r="TL145"/>
      <c r="TM145"/>
      <c r="TN145"/>
      <c r="TO145"/>
      <c r="TP145"/>
      <c r="TQ145"/>
      <c r="TR145"/>
      <c r="TS145"/>
      <c r="TT145"/>
      <c r="TU145"/>
      <c r="TV145"/>
      <c r="TW145"/>
      <c r="TX145"/>
      <c r="TY145"/>
      <c r="TZ145"/>
      <c r="UA145"/>
      <c r="UB145"/>
      <c r="UC145"/>
      <c r="UD145"/>
      <c r="UE145"/>
      <c r="UF145"/>
      <c r="UG145"/>
      <c r="UH145"/>
      <c r="UI145"/>
      <c r="UJ145"/>
      <c r="UK145"/>
      <c r="UL145"/>
      <c r="UM145"/>
      <c r="UN145"/>
      <c r="UO145"/>
      <c r="UP145"/>
      <c r="UQ145"/>
      <c r="UR145"/>
      <c r="US145"/>
      <c r="UT145"/>
      <c r="UU145"/>
      <c r="UV145"/>
      <c r="UW145"/>
      <c r="UX145"/>
      <c r="UY145"/>
      <c r="UZ145"/>
      <c r="VA145"/>
      <c r="VB145"/>
      <c r="VC145"/>
      <c r="VD145"/>
      <c r="VE145"/>
      <c r="VF145"/>
      <c r="VG145"/>
      <c r="VH145"/>
      <c r="VI145"/>
      <c r="VJ145"/>
      <c r="VK145"/>
      <c r="VL145"/>
      <c r="VM145"/>
      <c r="VN145"/>
      <c r="VO145"/>
      <c r="VP145"/>
      <c r="VQ145"/>
      <c r="VR145"/>
      <c r="VS145"/>
      <c r="VT145"/>
      <c r="VU145"/>
      <c r="VV145"/>
      <c r="VW145"/>
      <c r="VX145"/>
      <c r="VY145"/>
      <c r="VZ145"/>
      <c r="WA145"/>
      <c r="WB145"/>
      <c r="WC145"/>
      <c r="WD145"/>
      <c r="WE145"/>
      <c r="WF145"/>
      <c r="WG145"/>
      <c r="WH145"/>
      <c r="WI145"/>
      <c r="WJ145"/>
      <c r="WK145"/>
      <c r="WL145"/>
      <c r="WM145"/>
      <c r="WN145"/>
      <c r="WO145"/>
      <c r="WP145"/>
      <c r="WQ145"/>
      <c r="WR145"/>
      <c r="WS145"/>
      <c r="WT145"/>
      <c r="WU145"/>
      <c r="WV145"/>
      <c r="WW145"/>
      <c r="WX145"/>
      <c r="WY145"/>
      <c r="WZ145"/>
      <c r="XA145"/>
      <c r="XB145"/>
      <c r="XC145"/>
      <c r="XD145"/>
      <c r="XE145"/>
      <c r="XF145"/>
      <c r="XG145"/>
      <c r="XH145"/>
      <c r="XI145"/>
      <c r="XJ145"/>
      <c r="XK145"/>
      <c r="XL145"/>
      <c r="XM145"/>
      <c r="XN145"/>
      <c r="XO145"/>
      <c r="XP145"/>
      <c r="XQ145"/>
      <c r="XR145"/>
      <c r="XS145"/>
      <c r="XT145"/>
      <c r="XU145"/>
      <c r="XV145"/>
      <c r="XW145"/>
      <c r="XX145"/>
      <c r="XY145"/>
      <c r="XZ145"/>
      <c r="YA145"/>
      <c r="YB145"/>
      <c r="YC145"/>
      <c r="YD145"/>
      <c r="YE145"/>
      <c r="YF145"/>
      <c r="YG145"/>
      <c r="YH145"/>
      <c r="YI145"/>
      <c r="YJ145"/>
      <c r="YK145"/>
      <c r="YL145"/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/>
      <c r="ACD145"/>
      <c r="ACE145"/>
      <c r="ACF145"/>
      <c r="ACG145"/>
      <c r="ACH145"/>
      <c r="ACI145"/>
      <c r="ACJ145"/>
      <c r="ACK145"/>
      <c r="ACL145"/>
      <c r="ACM145"/>
      <c r="ACN145"/>
      <c r="ACO145"/>
      <c r="ACP145"/>
      <c r="ACQ145"/>
      <c r="ACR145"/>
      <c r="ACS145"/>
      <c r="ACT145"/>
      <c r="ACU145"/>
      <c r="ACV145"/>
      <c r="ACW145"/>
      <c r="ACX145"/>
      <c r="ACY145"/>
      <c r="ACZ145"/>
      <c r="ADA145"/>
      <c r="ADB145"/>
      <c r="ADC145"/>
      <c r="ADD145"/>
      <c r="ADE145"/>
      <c r="ADF145"/>
      <c r="ADG145"/>
      <c r="ADH145"/>
      <c r="ADI145"/>
      <c r="ADJ145"/>
      <c r="ADK145"/>
      <c r="ADL145"/>
      <c r="ADM145"/>
      <c r="ADN145"/>
      <c r="ADO145"/>
      <c r="ADP145"/>
      <c r="ADQ145"/>
      <c r="ADR145"/>
      <c r="ADS145"/>
      <c r="ADT145"/>
      <c r="ADU145"/>
      <c r="ADV145"/>
      <c r="ADW145"/>
      <c r="ADX145"/>
      <c r="ADY145"/>
      <c r="ADZ145"/>
      <c r="AEA145"/>
      <c r="AEB145"/>
      <c r="AEC145"/>
      <c r="AED145"/>
      <c r="AEE145"/>
      <c r="AEF145"/>
      <c r="AEG145"/>
      <c r="AEH145"/>
      <c r="AEI145"/>
      <c r="AEJ145"/>
      <c r="AEK145"/>
      <c r="AEL145"/>
      <c r="AEM145"/>
      <c r="AEN145"/>
      <c r="AEO145"/>
      <c r="AEP145"/>
      <c r="AEQ145"/>
      <c r="AER145"/>
      <c r="AES145"/>
      <c r="AET145"/>
      <c r="AEU145"/>
      <c r="AEV145"/>
      <c r="AEW145"/>
      <c r="AEX145"/>
      <c r="AEY145"/>
      <c r="AEZ145"/>
      <c r="AFA145"/>
      <c r="AFB145"/>
      <c r="AFC145"/>
      <c r="AFD145"/>
      <c r="AFE145"/>
      <c r="AFF145"/>
      <c r="AFG145"/>
      <c r="AFH145"/>
      <c r="AFI145"/>
      <c r="AFJ145"/>
      <c r="AFK145"/>
      <c r="AFL145"/>
      <c r="AFM145"/>
      <c r="AFN145"/>
      <c r="AFO145"/>
      <c r="AFP145"/>
      <c r="AFQ145"/>
      <c r="AFR145"/>
      <c r="AFS145"/>
      <c r="AFT145"/>
      <c r="AFU145"/>
      <c r="AFV145"/>
      <c r="AFW145"/>
      <c r="AFX145"/>
      <c r="AFY145"/>
      <c r="AFZ145"/>
      <c r="AGA145"/>
      <c r="AGB145"/>
      <c r="AGC145"/>
      <c r="AGD145"/>
      <c r="AGE145"/>
      <c r="AGF145"/>
      <c r="AGG145"/>
      <c r="AGH145"/>
      <c r="AGI145"/>
      <c r="AGJ145"/>
      <c r="AGK145"/>
      <c r="AGL145"/>
      <c r="AGM145"/>
      <c r="AGN145"/>
      <c r="AGO145"/>
      <c r="AGP145"/>
      <c r="AGQ145"/>
      <c r="AGR145"/>
      <c r="AGS145"/>
      <c r="AGT145"/>
      <c r="AGU145"/>
      <c r="AGV145"/>
      <c r="AGW145"/>
      <c r="AGX145"/>
      <c r="AGY145"/>
      <c r="AGZ145"/>
      <c r="AHA145"/>
      <c r="AHB145"/>
      <c r="AHC145"/>
      <c r="AHD145"/>
      <c r="AHE145"/>
      <c r="AHF145"/>
      <c r="AHG145"/>
      <c r="AHH145"/>
      <c r="AHI145"/>
      <c r="AHJ145"/>
      <c r="AHK145"/>
      <c r="AHL145"/>
      <c r="AHM145"/>
      <c r="AHN145"/>
      <c r="AHO145"/>
      <c r="AHP145"/>
      <c r="AHQ145"/>
      <c r="AHR145"/>
      <c r="AHS145"/>
      <c r="AHT145"/>
      <c r="AHU145"/>
      <c r="AHV145"/>
      <c r="AHW145"/>
      <c r="AHX145"/>
      <c r="AHY145"/>
      <c r="AHZ145"/>
      <c r="AIA145"/>
      <c r="AIB145"/>
      <c r="AIC145"/>
      <c r="AID145"/>
      <c r="AIE145"/>
      <c r="AIF145"/>
      <c r="AIG145"/>
      <c r="AIH145"/>
      <c r="AII145"/>
      <c r="AIJ145"/>
      <c r="AIK145"/>
      <c r="AIL145"/>
      <c r="AIM145"/>
      <c r="AIN145"/>
      <c r="AIO145"/>
      <c r="AIP145"/>
      <c r="AIQ145"/>
      <c r="AIR145"/>
      <c r="AIS145"/>
      <c r="AIT145"/>
      <c r="AIU145"/>
      <c r="AIV145"/>
      <c r="AIW145"/>
      <c r="AIX145"/>
      <c r="AIY145"/>
      <c r="AIZ145"/>
      <c r="AJA145"/>
      <c r="AJB145"/>
      <c r="AJC145"/>
      <c r="AJD145"/>
      <c r="AJE145"/>
      <c r="AJF145"/>
      <c r="AJG145"/>
      <c r="AJH145"/>
      <c r="AJI145"/>
      <c r="AJJ145"/>
      <c r="AJK145"/>
      <c r="AJL145"/>
      <c r="AJM145"/>
      <c r="AJN145"/>
      <c r="AJO145"/>
      <c r="AJP145"/>
      <c r="AJQ145"/>
      <c r="AJR145"/>
      <c r="AJS145"/>
      <c r="AJT145"/>
      <c r="AJU145"/>
      <c r="AJV145"/>
      <c r="AJW145"/>
      <c r="AJX145"/>
      <c r="AJY145"/>
      <c r="AJZ145"/>
      <c r="AKA145"/>
      <c r="AKB145"/>
      <c r="AKC145"/>
      <c r="AKD145"/>
      <c r="AKE145"/>
      <c r="AKF145"/>
      <c r="AKG145"/>
      <c r="AKH145"/>
      <c r="AKI145"/>
      <c r="AKJ145"/>
      <c r="AKK145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</row>
    <row r="146" spans="1:1024" x14ac:dyDescent="0.15">
      <c r="A146" s="76" t="s">
        <v>23</v>
      </c>
      <c r="B146" s="77" t="s">
        <v>24</v>
      </c>
      <c r="C146" s="77" t="s">
        <v>15</v>
      </c>
      <c r="D146" s="78" t="s">
        <v>25</v>
      </c>
      <c r="E146" s="78" t="s">
        <v>26</v>
      </c>
      <c r="F146" s="79" t="s">
        <v>27</v>
      </c>
      <c r="G146"/>
      <c r="H146"/>
      <c r="I146" s="119"/>
      <c r="J146" s="119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  <c r="KF146"/>
      <c r="KG146"/>
      <c r="KH146"/>
      <c r="KI146"/>
      <c r="KJ146"/>
      <c r="KK146"/>
      <c r="KL146"/>
      <c r="KM146"/>
      <c r="KN146"/>
      <c r="KO146"/>
      <c r="KP146"/>
      <c r="KQ146"/>
      <c r="KR146"/>
      <c r="KS146"/>
      <c r="KT146"/>
      <c r="KU146"/>
      <c r="KV146"/>
      <c r="KW146"/>
      <c r="KX146"/>
      <c r="KY146"/>
      <c r="KZ146"/>
      <c r="LA146"/>
      <c r="LB146"/>
      <c r="LC146"/>
      <c r="LD146"/>
      <c r="LE146"/>
      <c r="LF146"/>
      <c r="LG146"/>
      <c r="LH146"/>
      <c r="LI146"/>
      <c r="LJ146"/>
      <c r="LK146"/>
      <c r="LL146"/>
      <c r="LM146"/>
      <c r="LN146"/>
      <c r="LO146"/>
      <c r="LP146"/>
      <c r="LQ146"/>
      <c r="LR146"/>
      <c r="LS146"/>
      <c r="LT146"/>
      <c r="LU146"/>
      <c r="LV146"/>
      <c r="LW146"/>
      <c r="LX146"/>
      <c r="LY146"/>
      <c r="LZ146"/>
      <c r="MA146"/>
      <c r="MB146"/>
      <c r="MC146"/>
      <c r="MD146"/>
      <c r="ME146"/>
      <c r="MF146"/>
      <c r="MG146"/>
      <c r="MH146"/>
      <c r="MI146"/>
      <c r="MJ146"/>
      <c r="MK146"/>
      <c r="ML146"/>
      <c r="MM146"/>
      <c r="MN146"/>
      <c r="MO146"/>
      <c r="MP146"/>
      <c r="MQ146"/>
      <c r="MR146"/>
      <c r="MS146"/>
      <c r="MT146"/>
      <c r="MU146"/>
      <c r="MV146"/>
      <c r="MW146"/>
      <c r="MX146"/>
      <c r="MY146"/>
      <c r="MZ146"/>
      <c r="NA146"/>
      <c r="NB146"/>
      <c r="NC146"/>
      <c r="ND146"/>
      <c r="NE146"/>
      <c r="NF146"/>
      <c r="NG146"/>
      <c r="NH146"/>
      <c r="NI146"/>
      <c r="NJ146"/>
      <c r="NK146"/>
      <c r="NL146"/>
      <c r="NM146"/>
      <c r="NN146"/>
      <c r="NO146"/>
      <c r="NP146"/>
      <c r="NQ146"/>
      <c r="NR146"/>
      <c r="NS146"/>
      <c r="NT146"/>
      <c r="NU146"/>
      <c r="NV146"/>
      <c r="NW146"/>
      <c r="NX146"/>
      <c r="NY146"/>
      <c r="NZ146"/>
      <c r="OA146"/>
      <c r="OB146"/>
      <c r="OC146"/>
      <c r="OD146"/>
      <c r="OE146"/>
      <c r="OF146"/>
      <c r="OG146"/>
      <c r="OH146"/>
      <c r="OI146"/>
      <c r="OJ146"/>
      <c r="OK146"/>
      <c r="OL146"/>
      <c r="OM146"/>
      <c r="ON146"/>
      <c r="OO146"/>
      <c r="OP146"/>
      <c r="OQ146"/>
      <c r="OR146"/>
      <c r="OS146"/>
      <c r="OT146"/>
      <c r="OU146"/>
      <c r="OV146"/>
      <c r="OW146"/>
      <c r="OX146"/>
      <c r="OY146"/>
      <c r="OZ146"/>
      <c r="PA146"/>
      <c r="PB146"/>
      <c r="PC146"/>
      <c r="PD146"/>
      <c r="PE146"/>
      <c r="PF146"/>
      <c r="PG146"/>
      <c r="PH146"/>
      <c r="PI146"/>
      <c r="PJ146"/>
      <c r="PK146"/>
      <c r="PL146"/>
      <c r="PM146"/>
      <c r="PN146"/>
      <c r="PO146"/>
      <c r="PP146"/>
      <c r="PQ146"/>
      <c r="PR146"/>
      <c r="PS146"/>
      <c r="PT146"/>
      <c r="PU146"/>
      <c r="PV146"/>
      <c r="PW146"/>
      <c r="PX146"/>
      <c r="PY146"/>
      <c r="PZ146"/>
      <c r="QA146"/>
      <c r="QB146"/>
      <c r="QC146"/>
      <c r="QD146"/>
      <c r="QE146"/>
      <c r="QF146"/>
      <c r="QG146"/>
      <c r="QH146"/>
      <c r="QI146"/>
      <c r="QJ146"/>
      <c r="QK146"/>
      <c r="QL146"/>
      <c r="QM146"/>
      <c r="QN146"/>
      <c r="QO146"/>
      <c r="QP146"/>
      <c r="QQ146"/>
      <c r="QR146"/>
      <c r="QS146"/>
      <c r="QT146"/>
      <c r="QU146"/>
      <c r="QV146"/>
      <c r="QW146"/>
      <c r="QX146"/>
      <c r="QY146"/>
      <c r="QZ146"/>
      <c r="RA146"/>
      <c r="RB146"/>
      <c r="RC146"/>
      <c r="RD146"/>
      <c r="RE146"/>
      <c r="RF146"/>
      <c r="RG146"/>
      <c r="RH146"/>
      <c r="RI146"/>
      <c r="RJ146"/>
      <c r="RK146"/>
      <c r="RL146"/>
      <c r="RM146"/>
      <c r="RN146"/>
      <c r="RO146"/>
      <c r="RP146"/>
      <c r="RQ146"/>
      <c r="RR146"/>
      <c r="RS146"/>
      <c r="RT146"/>
      <c r="RU146"/>
      <c r="RV146"/>
      <c r="RW146"/>
      <c r="RX146"/>
      <c r="RY146"/>
      <c r="RZ146"/>
      <c r="SA146"/>
      <c r="SB146"/>
      <c r="SC146"/>
      <c r="SD146"/>
      <c r="SE146"/>
      <c r="SF146"/>
      <c r="SG146"/>
      <c r="SH146"/>
      <c r="SI146"/>
      <c r="SJ146"/>
      <c r="SK146"/>
      <c r="SL146"/>
      <c r="SM146"/>
      <c r="SN146"/>
      <c r="SO146"/>
      <c r="SP146"/>
      <c r="SQ146"/>
      <c r="SR146"/>
      <c r="SS146"/>
      <c r="ST146"/>
      <c r="SU146"/>
      <c r="SV146"/>
      <c r="SW146"/>
      <c r="SX146"/>
      <c r="SY146"/>
      <c r="SZ146"/>
      <c r="TA146"/>
      <c r="TB146"/>
      <c r="TC146"/>
      <c r="TD146"/>
      <c r="TE146"/>
      <c r="TF146"/>
      <c r="TG146"/>
      <c r="TH146"/>
      <c r="TI146"/>
      <c r="TJ146"/>
      <c r="TK146"/>
      <c r="TL146"/>
      <c r="TM146"/>
      <c r="TN146"/>
      <c r="TO146"/>
      <c r="TP146"/>
      <c r="TQ146"/>
      <c r="TR146"/>
      <c r="TS146"/>
      <c r="TT146"/>
      <c r="TU146"/>
      <c r="TV146"/>
      <c r="TW146"/>
      <c r="TX146"/>
      <c r="TY146"/>
      <c r="TZ146"/>
      <c r="UA146"/>
      <c r="UB146"/>
      <c r="UC146"/>
      <c r="UD146"/>
      <c r="UE146"/>
      <c r="UF146"/>
      <c r="UG146"/>
      <c r="UH146"/>
      <c r="UI146"/>
      <c r="UJ146"/>
      <c r="UK146"/>
      <c r="UL146"/>
      <c r="UM146"/>
      <c r="UN146"/>
      <c r="UO146"/>
      <c r="UP146"/>
      <c r="UQ146"/>
      <c r="UR146"/>
      <c r="US146"/>
      <c r="UT146"/>
      <c r="UU146"/>
      <c r="UV146"/>
      <c r="UW146"/>
      <c r="UX146"/>
      <c r="UY146"/>
      <c r="UZ146"/>
      <c r="VA146"/>
      <c r="VB146"/>
      <c r="VC146"/>
      <c r="VD146"/>
      <c r="VE146"/>
      <c r="VF146"/>
      <c r="VG146"/>
      <c r="VH146"/>
      <c r="VI146"/>
      <c r="VJ146"/>
      <c r="VK146"/>
      <c r="VL146"/>
      <c r="VM146"/>
      <c r="VN146"/>
      <c r="VO146"/>
      <c r="VP146"/>
      <c r="VQ146"/>
      <c r="VR146"/>
      <c r="VS146"/>
      <c r="VT146"/>
      <c r="VU146"/>
      <c r="VV146"/>
      <c r="VW146"/>
      <c r="VX146"/>
      <c r="VY146"/>
      <c r="VZ146"/>
      <c r="WA146"/>
      <c r="WB146"/>
      <c r="WC146"/>
      <c r="WD146"/>
      <c r="WE146"/>
      <c r="WF146"/>
      <c r="WG146"/>
      <c r="WH146"/>
      <c r="WI146"/>
      <c r="WJ146"/>
      <c r="WK146"/>
      <c r="WL146"/>
      <c r="WM146"/>
      <c r="WN146"/>
      <c r="WO146"/>
      <c r="WP146"/>
      <c r="WQ146"/>
      <c r="WR146"/>
      <c r="WS146"/>
      <c r="WT146"/>
      <c r="WU146"/>
      <c r="WV146"/>
      <c r="WW146"/>
      <c r="WX146"/>
      <c r="WY146"/>
      <c r="WZ146"/>
      <c r="XA146"/>
      <c r="XB146"/>
      <c r="XC146"/>
      <c r="XD146"/>
      <c r="XE146"/>
      <c r="XF146"/>
      <c r="XG146"/>
      <c r="XH146"/>
      <c r="XI146"/>
      <c r="XJ146"/>
      <c r="XK146"/>
      <c r="XL146"/>
      <c r="XM146"/>
      <c r="XN146"/>
      <c r="XO146"/>
      <c r="XP146"/>
      <c r="XQ146"/>
      <c r="XR146"/>
      <c r="XS146"/>
      <c r="XT146"/>
      <c r="XU146"/>
      <c r="XV146"/>
      <c r="XW146"/>
      <c r="XX146"/>
      <c r="XY146"/>
      <c r="XZ146"/>
      <c r="YA146"/>
      <c r="YB146"/>
      <c r="YC146"/>
      <c r="YD146"/>
      <c r="YE146"/>
      <c r="YF146"/>
      <c r="YG146"/>
      <c r="YH146"/>
      <c r="YI146"/>
      <c r="YJ146"/>
      <c r="YK146"/>
      <c r="YL146"/>
      <c r="YM146"/>
      <c r="YN146"/>
      <c r="YO146"/>
      <c r="YP146"/>
      <c r="YQ146"/>
      <c r="YR146"/>
      <c r="YS146"/>
      <c r="YT146"/>
      <c r="YU146"/>
      <c r="YV146"/>
      <c r="YW146"/>
      <c r="YX146"/>
      <c r="YY146"/>
      <c r="YZ146"/>
      <c r="ZA146"/>
      <c r="ZB146"/>
      <c r="ZC146"/>
      <c r="ZD146"/>
      <c r="ZE146"/>
      <c r="ZF146"/>
      <c r="ZG146"/>
      <c r="ZH146"/>
      <c r="ZI146"/>
      <c r="ZJ146"/>
      <c r="ZK146"/>
      <c r="ZL146"/>
      <c r="ZM146"/>
      <c r="ZN146"/>
      <c r="ZO146"/>
      <c r="ZP146"/>
      <c r="ZQ146"/>
      <c r="ZR146"/>
      <c r="ZS146"/>
      <c r="ZT146"/>
      <c r="ZU146"/>
      <c r="ZV146"/>
      <c r="ZW146"/>
      <c r="ZX146"/>
      <c r="ZY146"/>
      <c r="ZZ146"/>
      <c r="AAA146"/>
      <c r="AAB146"/>
      <c r="AAC146"/>
      <c r="AAD146"/>
      <c r="AAE146"/>
      <c r="AAF146"/>
      <c r="AAG146"/>
      <c r="AAH146"/>
      <c r="AAI146"/>
      <c r="AAJ146"/>
      <c r="AAK146"/>
      <c r="AAL146"/>
      <c r="AAM146"/>
      <c r="AAN146"/>
      <c r="AAO146"/>
      <c r="AAP146"/>
      <c r="AAQ146"/>
      <c r="AAR146"/>
      <c r="AAS146"/>
      <c r="AAT146"/>
      <c r="AAU146"/>
      <c r="AAV146"/>
      <c r="AAW146"/>
      <c r="AAX146"/>
      <c r="AAY146"/>
      <c r="AAZ146"/>
      <c r="ABA146"/>
      <c r="ABB146"/>
      <c r="ABC146"/>
      <c r="ABD146"/>
      <c r="ABE146"/>
      <c r="ABF146"/>
      <c r="ABG146"/>
      <c r="ABH146"/>
      <c r="ABI146"/>
      <c r="ABJ146"/>
      <c r="ABK146"/>
      <c r="ABL146"/>
      <c r="ABM146"/>
      <c r="ABN146"/>
      <c r="ABO146"/>
      <c r="ABP146"/>
      <c r="ABQ146"/>
      <c r="ABR146"/>
      <c r="ABS146"/>
      <c r="ABT146"/>
      <c r="ABU146"/>
      <c r="ABV146"/>
      <c r="ABW146"/>
      <c r="ABX146"/>
      <c r="ABY146"/>
      <c r="ABZ146"/>
      <c r="ACA146"/>
      <c r="ACB146"/>
      <c r="ACC146"/>
      <c r="ACD146"/>
      <c r="ACE146"/>
      <c r="ACF146"/>
      <c r="ACG146"/>
      <c r="ACH146"/>
      <c r="ACI146"/>
      <c r="ACJ146"/>
      <c r="ACK146"/>
      <c r="ACL146"/>
      <c r="ACM146"/>
      <c r="ACN146"/>
      <c r="ACO146"/>
      <c r="ACP146"/>
      <c r="ACQ146"/>
      <c r="ACR146"/>
      <c r="ACS146"/>
      <c r="ACT146"/>
      <c r="ACU146"/>
      <c r="ACV146"/>
      <c r="ACW146"/>
      <c r="ACX146"/>
      <c r="ACY146"/>
      <c r="ACZ146"/>
      <c r="ADA146"/>
      <c r="ADB146"/>
      <c r="ADC146"/>
      <c r="ADD146"/>
      <c r="ADE146"/>
      <c r="ADF146"/>
      <c r="ADG146"/>
      <c r="ADH146"/>
      <c r="ADI146"/>
      <c r="ADJ146"/>
      <c r="ADK146"/>
      <c r="ADL146"/>
      <c r="ADM146"/>
      <c r="ADN146"/>
      <c r="ADO146"/>
      <c r="ADP146"/>
      <c r="ADQ146"/>
      <c r="ADR146"/>
      <c r="ADS146"/>
      <c r="ADT146"/>
      <c r="ADU146"/>
      <c r="ADV146"/>
      <c r="ADW146"/>
      <c r="ADX146"/>
      <c r="ADY146"/>
      <c r="ADZ146"/>
      <c r="AEA146"/>
      <c r="AEB146"/>
      <c r="AEC146"/>
      <c r="AED146"/>
      <c r="AEE146"/>
      <c r="AEF146"/>
      <c r="AEG146"/>
      <c r="AEH146"/>
      <c r="AEI146"/>
      <c r="AEJ146"/>
      <c r="AEK146"/>
      <c r="AEL146"/>
      <c r="AEM146"/>
      <c r="AEN146"/>
      <c r="AEO146"/>
      <c r="AEP146"/>
      <c r="AEQ146"/>
      <c r="AER146"/>
      <c r="AES146"/>
      <c r="AET146"/>
      <c r="AEU146"/>
      <c r="AEV146"/>
      <c r="AEW146"/>
      <c r="AEX146"/>
      <c r="AEY146"/>
      <c r="AEZ146"/>
      <c r="AFA146"/>
      <c r="AFB146"/>
      <c r="AFC146"/>
      <c r="AFD146"/>
      <c r="AFE146"/>
      <c r="AFF146"/>
      <c r="AFG146"/>
      <c r="AFH146"/>
      <c r="AFI146"/>
      <c r="AFJ146"/>
      <c r="AFK146"/>
      <c r="AFL146"/>
      <c r="AFM146"/>
      <c r="AFN146"/>
      <c r="AFO146"/>
      <c r="AFP146"/>
      <c r="AFQ146"/>
      <c r="AFR146"/>
      <c r="AFS146"/>
      <c r="AFT146"/>
      <c r="AFU146"/>
      <c r="AFV146"/>
      <c r="AFW146"/>
      <c r="AFX146"/>
      <c r="AFY146"/>
      <c r="AFZ146"/>
      <c r="AGA146"/>
      <c r="AGB146"/>
      <c r="AGC146"/>
      <c r="AGD146"/>
      <c r="AGE146"/>
      <c r="AGF146"/>
      <c r="AGG146"/>
      <c r="AGH146"/>
      <c r="AGI146"/>
      <c r="AGJ146"/>
      <c r="AGK146"/>
      <c r="AGL146"/>
      <c r="AGM146"/>
      <c r="AGN146"/>
      <c r="AGO146"/>
      <c r="AGP146"/>
      <c r="AGQ146"/>
      <c r="AGR146"/>
      <c r="AGS146"/>
      <c r="AGT146"/>
      <c r="AGU146"/>
      <c r="AGV146"/>
      <c r="AGW146"/>
      <c r="AGX146"/>
      <c r="AGY146"/>
      <c r="AGZ146"/>
      <c r="AHA146"/>
      <c r="AHB146"/>
      <c r="AHC146"/>
      <c r="AHD146"/>
      <c r="AHE146"/>
      <c r="AHF146"/>
      <c r="AHG146"/>
      <c r="AHH146"/>
      <c r="AHI146"/>
      <c r="AHJ146"/>
      <c r="AHK146"/>
      <c r="AHL146"/>
      <c r="AHM146"/>
      <c r="AHN146"/>
      <c r="AHO146"/>
      <c r="AHP146"/>
      <c r="AHQ146"/>
      <c r="AHR146"/>
      <c r="AHS146"/>
      <c r="AHT146"/>
      <c r="AHU146"/>
      <c r="AHV146"/>
      <c r="AHW146"/>
      <c r="AHX146"/>
      <c r="AHY146"/>
      <c r="AHZ146"/>
      <c r="AIA146"/>
      <c r="AIB146"/>
      <c r="AIC146"/>
      <c r="AID146"/>
      <c r="AIE146"/>
      <c r="AIF146"/>
      <c r="AIG146"/>
      <c r="AIH146"/>
      <c r="AII146"/>
      <c r="AIJ146"/>
      <c r="AIK146"/>
      <c r="AIL146"/>
      <c r="AIM146"/>
      <c r="AIN146"/>
      <c r="AIO146"/>
      <c r="AIP146"/>
      <c r="AIQ146"/>
      <c r="AIR146"/>
      <c r="AIS146"/>
      <c r="AIT146"/>
      <c r="AIU146"/>
      <c r="AIV146"/>
      <c r="AIW146"/>
      <c r="AIX146"/>
      <c r="AIY146"/>
      <c r="AIZ146"/>
      <c r="AJA146"/>
      <c r="AJB146"/>
      <c r="AJC146"/>
      <c r="AJD146"/>
      <c r="AJE146"/>
      <c r="AJF146"/>
      <c r="AJG146"/>
      <c r="AJH146"/>
      <c r="AJI146"/>
      <c r="AJJ146"/>
      <c r="AJK146"/>
      <c r="AJL146"/>
      <c r="AJM146"/>
      <c r="AJN146"/>
      <c r="AJO146"/>
      <c r="AJP146"/>
      <c r="AJQ146"/>
      <c r="AJR146"/>
      <c r="AJS146"/>
      <c r="AJT146"/>
      <c r="AJU146"/>
      <c r="AJV146"/>
      <c r="AJW146"/>
      <c r="AJX146"/>
      <c r="AJY146"/>
      <c r="AJZ146"/>
      <c r="AKA146"/>
      <c r="AKB146"/>
      <c r="AKC146"/>
      <c r="AKD146"/>
      <c r="AKE146"/>
      <c r="AKF146"/>
      <c r="AKG146"/>
      <c r="AKH146"/>
      <c r="AKI146"/>
      <c r="AKJ146"/>
      <c r="AKK146"/>
      <c r="AKL146"/>
      <c r="AKM146"/>
      <c r="AKN146"/>
      <c r="AKO146"/>
      <c r="AKP146"/>
      <c r="AKQ146"/>
      <c r="AKR146"/>
      <c r="AKS146"/>
      <c r="AKT146"/>
      <c r="AKU146"/>
      <c r="AKV146"/>
      <c r="AKW146"/>
      <c r="AKX146"/>
      <c r="AKY146"/>
      <c r="AKZ146"/>
      <c r="ALA146"/>
      <c r="ALB146"/>
      <c r="ALC146"/>
      <c r="ALD146"/>
      <c r="ALE146"/>
      <c r="ALF146"/>
      <c r="ALG146"/>
      <c r="ALH146"/>
      <c r="ALI146"/>
      <c r="ALJ146"/>
      <c r="ALK146"/>
      <c r="ALL146"/>
      <c r="ALM146"/>
      <c r="ALN146"/>
      <c r="ALO146"/>
      <c r="ALP146"/>
      <c r="ALQ146"/>
      <c r="ALR146"/>
      <c r="ALS146"/>
      <c r="ALT146"/>
      <c r="ALU146"/>
      <c r="ALV146"/>
      <c r="ALW146"/>
      <c r="ALX146"/>
      <c r="ALY146"/>
      <c r="ALZ146"/>
      <c r="AMA146"/>
      <c r="AMB146"/>
      <c r="AMC146"/>
      <c r="AMD146"/>
      <c r="AME146"/>
      <c r="AMF146"/>
      <c r="AMG146"/>
      <c r="AMH146"/>
      <c r="AMI146"/>
      <c r="AMJ146"/>
    </row>
    <row r="147" spans="1:1024" x14ac:dyDescent="0.15">
      <c r="A147" s="80" t="s">
        <v>104</v>
      </c>
      <c r="B147" s="81" t="s">
        <v>102</v>
      </c>
      <c r="C147" s="97">
        <f>C133</f>
        <v>0</v>
      </c>
      <c r="D147" s="82"/>
      <c r="E147" s="83">
        <f>C147*D147</f>
        <v>0</v>
      </c>
      <c r="F147"/>
      <c r="G147"/>
      <c r="H147"/>
      <c r="I147" s="119"/>
      <c r="J147" s="119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  <c r="OB147"/>
      <c r="OC147"/>
      <c r="OD147"/>
      <c r="OE147"/>
      <c r="OF147"/>
      <c r="OG147"/>
      <c r="OH147"/>
      <c r="OI147"/>
      <c r="OJ147"/>
      <c r="OK147"/>
      <c r="OL147"/>
      <c r="OM147"/>
      <c r="ON147"/>
      <c r="OO147"/>
      <c r="OP147"/>
      <c r="OQ147"/>
      <c r="OR147"/>
      <c r="OS147"/>
      <c r="OT147"/>
      <c r="OU147"/>
      <c r="OV147"/>
      <c r="OW147"/>
      <c r="OX147"/>
      <c r="OY147"/>
      <c r="OZ147"/>
      <c r="PA147"/>
      <c r="PB147"/>
      <c r="PC147"/>
      <c r="PD147"/>
      <c r="PE147"/>
      <c r="PF147"/>
      <c r="PG147"/>
      <c r="PH147"/>
      <c r="PI147"/>
      <c r="PJ147"/>
      <c r="PK147"/>
      <c r="PL147"/>
      <c r="PM147"/>
      <c r="PN147"/>
      <c r="PO147"/>
      <c r="PP147"/>
      <c r="PQ147"/>
      <c r="PR147"/>
      <c r="PS147"/>
      <c r="PT147"/>
      <c r="PU147"/>
      <c r="PV147"/>
      <c r="PW147"/>
      <c r="PX147"/>
      <c r="PY147"/>
      <c r="PZ147"/>
      <c r="QA147"/>
      <c r="QB147"/>
      <c r="QC147"/>
      <c r="QD147"/>
      <c r="QE147"/>
      <c r="QF147"/>
      <c r="QG147"/>
      <c r="QH147"/>
      <c r="QI147"/>
      <c r="QJ147"/>
      <c r="QK147"/>
      <c r="QL147"/>
      <c r="QM147"/>
      <c r="QN147"/>
      <c r="QO147"/>
      <c r="QP147"/>
      <c r="QQ147"/>
      <c r="QR147"/>
      <c r="QS147"/>
      <c r="QT147"/>
      <c r="QU147"/>
      <c r="QV147"/>
      <c r="QW147"/>
      <c r="QX147"/>
      <c r="QY147"/>
      <c r="QZ147"/>
      <c r="RA147"/>
      <c r="RB147"/>
      <c r="RC147"/>
      <c r="RD147"/>
      <c r="RE147"/>
      <c r="RF147"/>
      <c r="RG147"/>
      <c r="RH147"/>
      <c r="RI147"/>
      <c r="RJ147"/>
      <c r="RK147"/>
      <c r="RL147"/>
      <c r="RM147"/>
      <c r="RN147"/>
      <c r="RO147"/>
      <c r="RP147"/>
      <c r="RQ147"/>
      <c r="RR147"/>
      <c r="RS147"/>
      <c r="RT147"/>
      <c r="RU147"/>
      <c r="RV147"/>
      <c r="RW147"/>
      <c r="RX147"/>
      <c r="RY147"/>
      <c r="RZ147"/>
      <c r="SA147"/>
      <c r="SB147"/>
      <c r="SC147"/>
      <c r="SD147"/>
      <c r="SE147"/>
      <c r="SF147"/>
      <c r="SG147"/>
      <c r="SH147"/>
      <c r="SI147"/>
      <c r="SJ147"/>
      <c r="SK147"/>
      <c r="SL147"/>
      <c r="SM147"/>
      <c r="SN147"/>
      <c r="SO147"/>
      <c r="SP147"/>
      <c r="SQ147"/>
      <c r="SR147"/>
      <c r="SS147"/>
      <c r="ST147"/>
      <c r="SU147"/>
      <c r="SV147"/>
      <c r="SW147"/>
      <c r="SX147"/>
      <c r="SY147"/>
      <c r="SZ147"/>
      <c r="TA147"/>
      <c r="TB147"/>
      <c r="TC147"/>
      <c r="TD147"/>
      <c r="TE147"/>
      <c r="TF147"/>
      <c r="TG147"/>
      <c r="TH147"/>
      <c r="TI147"/>
      <c r="TJ147"/>
      <c r="TK147"/>
      <c r="TL147"/>
      <c r="TM147"/>
      <c r="TN147"/>
      <c r="TO147"/>
      <c r="TP147"/>
      <c r="TQ147"/>
      <c r="TR147"/>
      <c r="TS147"/>
      <c r="TT147"/>
      <c r="TU147"/>
      <c r="TV147"/>
      <c r="TW147"/>
      <c r="TX147"/>
      <c r="TY147"/>
      <c r="TZ147"/>
      <c r="UA147"/>
      <c r="UB147"/>
      <c r="UC147"/>
      <c r="UD147"/>
      <c r="UE147"/>
      <c r="UF147"/>
      <c r="UG147"/>
      <c r="UH147"/>
      <c r="UI147"/>
      <c r="UJ147"/>
      <c r="UK147"/>
      <c r="UL147"/>
      <c r="UM147"/>
      <c r="UN147"/>
      <c r="UO147"/>
      <c r="UP147"/>
      <c r="UQ147"/>
      <c r="UR147"/>
      <c r="US147"/>
      <c r="UT147"/>
      <c r="UU147"/>
      <c r="UV147"/>
      <c r="UW147"/>
      <c r="UX147"/>
      <c r="UY147"/>
      <c r="UZ147"/>
      <c r="VA147"/>
      <c r="VB147"/>
      <c r="VC147"/>
      <c r="VD147"/>
      <c r="VE147"/>
      <c r="VF147"/>
      <c r="VG147"/>
      <c r="VH147"/>
      <c r="VI147"/>
      <c r="VJ147"/>
      <c r="VK147"/>
      <c r="VL147"/>
      <c r="VM147"/>
      <c r="VN147"/>
      <c r="VO147"/>
      <c r="VP147"/>
      <c r="VQ147"/>
      <c r="VR147"/>
      <c r="VS147"/>
      <c r="VT147"/>
      <c r="VU147"/>
      <c r="VV147"/>
      <c r="VW147"/>
      <c r="VX147"/>
      <c r="VY147"/>
      <c r="VZ147"/>
      <c r="WA147"/>
      <c r="WB147"/>
      <c r="WC147"/>
      <c r="WD147"/>
      <c r="WE147"/>
      <c r="WF147"/>
      <c r="WG147"/>
      <c r="WH147"/>
      <c r="WI147"/>
      <c r="WJ147"/>
      <c r="WK147"/>
      <c r="WL147"/>
      <c r="WM147"/>
      <c r="WN147"/>
      <c r="WO147"/>
      <c r="WP147"/>
      <c r="WQ147"/>
      <c r="WR147"/>
      <c r="WS147"/>
      <c r="WT147"/>
      <c r="WU147"/>
      <c r="WV147"/>
      <c r="WW147"/>
      <c r="WX147"/>
      <c r="WY147"/>
      <c r="WZ147"/>
      <c r="XA147"/>
      <c r="XB147"/>
      <c r="XC147"/>
      <c r="XD147"/>
      <c r="XE147"/>
      <c r="XF147"/>
      <c r="XG147"/>
      <c r="XH147"/>
      <c r="XI147"/>
      <c r="XJ147"/>
      <c r="XK147"/>
      <c r="XL147"/>
      <c r="XM147"/>
      <c r="XN147"/>
      <c r="XO147"/>
      <c r="XP147"/>
      <c r="XQ147"/>
      <c r="XR147"/>
      <c r="XS147"/>
      <c r="XT147"/>
      <c r="XU147"/>
      <c r="XV147"/>
      <c r="XW147"/>
      <c r="XX147"/>
      <c r="XY147"/>
      <c r="XZ147"/>
      <c r="YA147"/>
      <c r="YB147"/>
      <c r="YC147"/>
      <c r="YD147"/>
      <c r="YE147"/>
      <c r="YF147"/>
      <c r="YG147"/>
      <c r="YH147"/>
      <c r="YI147"/>
      <c r="YJ147"/>
      <c r="YK147"/>
      <c r="YL147"/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/>
      <c r="ACD147"/>
      <c r="ACE147"/>
      <c r="ACF147"/>
      <c r="ACG147"/>
      <c r="ACH147"/>
      <c r="ACI147"/>
      <c r="ACJ147"/>
      <c r="ACK147"/>
      <c r="ACL147"/>
      <c r="ACM147"/>
      <c r="ACN147"/>
      <c r="ACO147"/>
      <c r="ACP147"/>
      <c r="ACQ147"/>
      <c r="ACR147"/>
      <c r="ACS147"/>
      <c r="ACT147"/>
      <c r="ACU147"/>
      <c r="ACV147"/>
      <c r="ACW147"/>
      <c r="ACX147"/>
      <c r="ACY147"/>
      <c r="ACZ147"/>
      <c r="ADA147"/>
      <c r="ADB147"/>
      <c r="ADC147"/>
      <c r="ADD147"/>
      <c r="ADE147"/>
      <c r="ADF147"/>
      <c r="ADG147"/>
      <c r="ADH147"/>
      <c r="ADI147"/>
      <c r="ADJ147"/>
      <c r="ADK147"/>
      <c r="ADL147"/>
      <c r="ADM147"/>
      <c r="ADN147"/>
      <c r="ADO147"/>
      <c r="ADP147"/>
      <c r="ADQ147"/>
      <c r="ADR147"/>
      <c r="ADS147"/>
      <c r="ADT147"/>
      <c r="ADU147"/>
      <c r="ADV147"/>
      <c r="ADW147"/>
      <c r="ADX147"/>
      <c r="ADY147"/>
      <c r="ADZ147"/>
      <c r="AEA147"/>
      <c r="AEB147"/>
      <c r="AEC147"/>
      <c r="AED147"/>
      <c r="AEE147"/>
      <c r="AEF147"/>
      <c r="AEG147"/>
      <c r="AEH147"/>
      <c r="AEI147"/>
      <c r="AEJ147"/>
      <c r="AEK147"/>
      <c r="AEL147"/>
      <c r="AEM147"/>
      <c r="AEN147"/>
      <c r="AEO147"/>
      <c r="AEP147"/>
      <c r="AEQ147"/>
      <c r="AER147"/>
      <c r="AES147"/>
      <c r="AET147"/>
      <c r="AEU147"/>
      <c r="AEV147"/>
      <c r="AEW147"/>
      <c r="AEX147"/>
      <c r="AEY147"/>
      <c r="AEZ147"/>
      <c r="AFA147"/>
      <c r="AFB147"/>
      <c r="AFC147"/>
      <c r="AFD147"/>
      <c r="AFE147"/>
      <c r="AFF147"/>
      <c r="AFG147"/>
      <c r="AFH147"/>
      <c r="AFI147"/>
      <c r="AFJ147"/>
      <c r="AFK147"/>
      <c r="AFL147"/>
      <c r="AFM147"/>
      <c r="AFN147"/>
      <c r="AFO147"/>
      <c r="AFP147"/>
      <c r="AFQ147"/>
      <c r="AFR147"/>
      <c r="AFS147"/>
      <c r="AFT147"/>
      <c r="AFU147"/>
      <c r="AFV147"/>
      <c r="AFW147"/>
      <c r="AFX147"/>
      <c r="AFY147"/>
      <c r="AFZ147"/>
      <c r="AGA147"/>
      <c r="AGB147"/>
      <c r="AGC147"/>
      <c r="AGD147"/>
      <c r="AGE147"/>
      <c r="AGF147"/>
      <c r="AGG147"/>
      <c r="AGH147"/>
      <c r="AGI147"/>
      <c r="AGJ147"/>
      <c r="AGK147"/>
      <c r="AGL147"/>
      <c r="AGM147"/>
      <c r="AGN147"/>
      <c r="AGO147"/>
      <c r="AGP147"/>
      <c r="AGQ147"/>
      <c r="AGR147"/>
      <c r="AGS147"/>
      <c r="AGT147"/>
      <c r="AGU147"/>
      <c r="AGV147"/>
      <c r="AGW147"/>
      <c r="AGX147"/>
      <c r="AGY147"/>
      <c r="AGZ147"/>
      <c r="AHA147"/>
      <c r="AHB147"/>
      <c r="AHC147"/>
      <c r="AHD147"/>
      <c r="AHE147"/>
      <c r="AHF147"/>
      <c r="AHG147"/>
      <c r="AHH147"/>
      <c r="AHI147"/>
      <c r="AHJ147"/>
      <c r="AHK147"/>
      <c r="AHL147"/>
      <c r="AHM147"/>
      <c r="AHN147"/>
      <c r="AHO147"/>
      <c r="AHP147"/>
      <c r="AHQ147"/>
      <c r="AHR147"/>
      <c r="AHS147"/>
      <c r="AHT147"/>
      <c r="AHU147"/>
      <c r="AHV147"/>
      <c r="AHW147"/>
      <c r="AHX147"/>
      <c r="AHY147"/>
      <c r="AHZ147"/>
      <c r="AIA147"/>
      <c r="AIB147"/>
      <c r="AIC147"/>
      <c r="AID147"/>
      <c r="AIE147"/>
      <c r="AIF147"/>
      <c r="AIG147"/>
      <c r="AIH147"/>
      <c r="AII147"/>
      <c r="AIJ147"/>
      <c r="AIK147"/>
      <c r="AIL147"/>
      <c r="AIM147"/>
      <c r="AIN147"/>
      <c r="AIO147"/>
      <c r="AIP147"/>
      <c r="AIQ147"/>
      <c r="AIR147"/>
      <c r="AIS147"/>
      <c r="AIT147"/>
      <c r="AIU147"/>
      <c r="AIV147"/>
      <c r="AIW147"/>
      <c r="AIX147"/>
      <c r="AIY147"/>
      <c r="AIZ147"/>
      <c r="AJA147"/>
      <c r="AJB147"/>
      <c r="AJC147"/>
      <c r="AJD147"/>
      <c r="AJE147"/>
      <c r="AJF147"/>
      <c r="AJG147"/>
      <c r="AJH147"/>
      <c r="AJI147"/>
      <c r="AJJ147"/>
      <c r="AJK147"/>
      <c r="AJL147"/>
      <c r="AJM147"/>
      <c r="AJN147"/>
      <c r="AJO147"/>
      <c r="AJP147"/>
      <c r="AJQ147"/>
      <c r="AJR147"/>
      <c r="AJS147"/>
      <c r="AJT147"/>
      <c r="AJU147"/>
      <c r="AJV147"/>
      <c r="AJW147"/>
      <c r="AJX147"/>
      <c r="AJY147"/>
      <c r="AJZ147"/>
      <c r="AKA147"/>
      <c r="AKB147"/>
      <c r="AKC147"/>
      <c r="AKD147"/>
      <c r="AKE147"/>
      <c r="AKF147"/>
      <c r="AKG147"/>
      <c r="AKH147"/>
      <c r="AKI147"/>
      <c r="AKJ147"/>
      <c r="AKK147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</row>
    <row r="148" spans="1:1024" x14ac:dyDescent="0.15">
      <c r="A148"/>
      <c r="B148"/>
      <c r="C148"/>
      <c r="D148" s="93" t="s">
        <v>36</v>
      </c>
      <c r="E148" s="94">
        <f>$B$45</f>
        <v>0</v>
      </c>
      <c r="F148" s="116">
        <f>SUM(E147*E148)</f>
        <v>0</v>
      </c>
      <c r="G148"/>
      <c r="H148"/>
      <c r="I148" s="119"/>
      <c r="J148" s="119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  <c r="OB148"/>
      <c r="OC148"/>
      <c r="OD148"/>
      <c r="OE148"/>
      <c r="OF148"/>
      <c r="OG148"/>
      <c r="OH148"/>
      <c r="OI148"/>
      <c r="OJ148"/>
      <c r="OK148"/>
      <c r="OL148"/>
      <c r="OM148"/>
      <c r="ON148"/>
      <c r="OO148"/>
      <c r="OP148"/>
      <c r="OQ148"/>
      <c r="OR148"/>
      <c r="OS148"/>
      <c r="OT148"/>
      <c r="OU148"/>
      <c r="OV148"/>
      <c r="OW148"/>
      <c r="OX148"/>
      <c r="OY148"/>
      <c r="OZ148"/>
      <c r="PA148"/>
      <c r="PB148"/>
      <c r="PC148"/>
      <c r="PD148"/>
      <c r="PE148"/>
      <c r="PF148"/>
      <c r="PG148"/>
      <c r="PH148"/>
      <c r="PI148"/>
      <c r="PJ148"/>
      <c r="PK148"/>
      <c r="PL148"/>
      <c r="PM148"/>
      <c r="PN148"/>
      <c r="PO148"/>
      <c r="PP148"/>
      <c r="PQ148"/>
      <c r="PR148"/>
      <c r="PS148"/>
      <c r="PT148"/>
      <c r="PU148"/>
      <c r="PV148"/>
      <c r="PW148"/>
      <c r="PX148"/>
      <c r="PY148"/>
      <c r="PZ148"/>
      <c r="QA148"/>
      <c r="QB148"/>
      <c r="QC148"/>
      <c r="QD148"/>
      <c r="QE148"/>
      <c r="QF148"/>
      <c r="QG148"/>
      <c r="QH148"/>
      <c r="QI148"/>
      <c r="QJ148"/>
      <c r="QK148"/>
      <c r="QL148"/>
      <c r="QM148"/>
      <c r="QN148"/>
      <c r="QO148"/>
      <c r="QP148"/>
      <c r="QQ148"/>
      <c r="QR148"/>
      <c r="QS148"/>
      <c r="QT148"/>
      <c r="QU148"/>
      <c r="QV148"/>
      <c r="QW148"/>
      <c r="QX148"/>
      <c r="QY148"/>
      <c r="QZ148"/>
      <c r="RA148"/>
      <c r="RB148"/>
      <c r="RC148"/>
      <c r="RD148"/>
      <c r="RE148"/>
      <c r="RF148"/>
      <c r="RG148"/>
      <c r="RH148"/>
      <c r="RI148"/>
      <c r="RJ148"/>
      <c r="RK148"/>
      <c r="RL148"/>
      <c r="RM148"/>
      <c r="RN148"/>
      <c r="RO148"/>
      <c r="RP148"/>
      <c r="RQ148"/>
      <c r="RR148"/>
      <c r="RS148"/>
      <c r="RT148"/>
      <c r="RU148"/>
      <c r="RV148"/>
      <c r="RW148"/>
      <c r="RX148"/>
      <c r="RY148"/>
      <c r="RZ148"/>
      <c r="SA148"/>
      <c r="SB148"/>
      <c r="SC148"/>
      <c r="SD148"/>
      <c r="SE148"/>
      <c r="SF148"/>
      <c r="SG148"/>
      <c r="SH148"/>
      <c r="SI148"/>
      <c r="SJ148"/>
      <c r="SK148"/>
      <c r="SL148"/>
      <c r="SM148"/>
      <c r="SN148"/>
      <c r="SO148"/>
      <c r="SP148"/>
      <c r="SQ148"/>
      <c r="SR148"/>
      <c r="SS148"/>
      <c r="ST148"/>
      <c r="SU148"/>
      <c r="SV148"/>
      <c r="SW148"/>
      <c r="SX148"/>
      <c r="SY148"/>
      <c r="SZ148"/>
      <c r="TA148"/>
      <c r="TB148"/>
      <c r="TC148"/>
      <c r="TD148"/>
      <c r="TE148"/>
      <c r="TF148"/>
      <c r="TG148"/>
      <c r="TH148"/>
      <c r="TI148"/>
      <c r="TJ148"/>
      <c r="TK148"/>
      <c r="TL148"/>
      <c r="TM148"/>
      <c r="TN148"/>
      <c r="TO148"/>
      <c r="TP148"/>
      <c r="TQ148"/>
      <c r="TR148"/>
      <c r="TS148"/>
      <c r="TT148"/>
      <c r="TU148"/>
      <c r="TV148"/>
      <c r="TW148"/>
      <c r="TX148"/>
      <c r="TY148"/>
      <c r="TZ148"/>
      <c r="UA148"/>
      <c r="UB148"/>
      <c r="UC148"/>
      <c r="UD148"/>
      <c r="UE148"/>
      <c r="UF148"/>
      <c r="UG148"/>
      <c r="UH148"/>
      <c r="UI148"/>
      <c r="UJ148"/>
      <c r="UK148"/>
      <c r="UL148"/>
      <c r="UM148"/>
      <c r="UN148"/>
      <c r="UO148"/>
      <c r="UP148"/>
      <c r="UQ148"/>
      <c r="UR148"/>
      <c r="US148"/>
      <c r="UT148"/>
      <c r="UU148"/>
      <c r="UV148"/>
      <c r="UW148"/>
      <c r="UX148"/>
      <c r="UY148"/>
      <c r="UZ148"/>
      <c r="VA148"/>
      <c r="VB148"/>
      <c r="VC148"/>
      <c r="VD148"/>
      <c r="VE148"/>
      <c r="VF148"/>
      <c r="VG148"/>
      <c r="VH148"/>
      <c r="VI148"/>
      <c r="VJ148"/>
      <c r="VK148"/>
      <c r="VL148"/>
      <c r="VM148"/>
      <c r="VN148"/>
      <c r="VO148"/>
      <c r="VP148"/>
      <c r="VQ148"/>
      <c r="VR148"/>
      <c r="VS148"/>
      <c r="VT148"/>
      <c r="VU148"/>
      <c r="VV148"/>
      <c r="VW148"/>
      <c r="VX148"/>
      <c r="VY148"/>
      <c r="VZ148"/>
      <c r="WA148"/>
      <c r="WB148"/>
      <c r="WC148"/>
      <c r="WD148"/>
      <c r="WE148"/>
      <c r="WF148"/>
      <c r="WG148"/>
      <c r="WH148"/>
      <c r="WI148"/>
      <c r="WJ148"/>
      <c r="WK148"/>
      <c r="WL148"/>
      <c r="WM148"/>
      <c r="WN148"/>
      <c r="WO148"/>
      <c r="WP148"/>
      <c r="WQ148"/>
      <c r="WR148"/>
      <c r="WS148"/>
      <c r="WT148"/>
      <c r="WU148"/>
      <c r="WV148"/>
      <c r="WW148"/>
      <c r="WX148"/>
      <c r="WY148"/>
      <c r="WZ148"/>
      <c r="XA148"/>
      <c r="XB148"/>
      <c r="XC148"/>
      <c r="XD148"/>
      <c r="XE148"/>
      <c r="XF148"/>
      <c r="XG148"/>
      <c r="XH148"/>
      <c r="XI148"/>
      <c r="XJ148"/>
      <c r="XK148"/>
      <c r="XL148"/>
      <c r="XM148"/>
      <c r="XN148"/>
      <c r="XO148"/>
      <c r="XP148"/>
      <c r="XQ148"/>
      <c r="XR148"/>
      <c r="XS148"/>
      <c r="XT148"/>
      <c r="XU148"/>
      <c r="XV148"/>
      <c r="XW148"/>
      <c r="XX148"/>
      <c r="XY148"/>
      <c r="XZ148"/>
      <c r="YA148"/>
      <c r="YB148"/>
      <c r="YC148"/>
      <c r="YD148"/>
      <c r="YE148"/>
      <c r="YF148"/>
      <c r="YG148"/>
      <c r="YH148"/>
      <c r="YI148"/>
      <c r="YJ148"/>
      <c r="YK148"/>
      <c r="YL148"/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/>
      <c r="ACD148"/>
      <c r="ACE148"/>
      <c r="ACF148"/>
      <c r="ACG148"/>
      <c r="ACH148"/>
      <c r="ACI148"/>
      <c r="ACJ148"/>
      <c r="ACK148"/>
      <c r="ACL148"/>
      <c r="ACM148"/>
      <c r="ACN148"/>
      <c r="ACO148"/>
      <c r="ACP148"/>
      <c r="ACQ148"/>
      <c r="ACR148"/>
      <c r="ACS148"/>
      <c r="ACT148"/>
      <c r="ACU148"/>
      <c r="ACV148"/>
      <c r="ACW148"/>
      <c r="ACX148"/>
      <c r="ACY148"/>
      <c r="ACZ148"/>
      <c r="ADA148"/>
      <c r="ADB148"/>
      <c r="ADC148"/>
      <c r="ADD148"/>
      <c r="ADE148"/>
      <c r="ADF148"/>
      <c r="ADG148"/>
      <c r="ADH148"/>
      <c r="ADI148"/>
      <c r="ADJ148"/>
      <c r="ADK148"/>
      <c r="ADL148"/>
      <c r="ADM148"/>
      <c r="ADN148"/>
      <c r="ADO148"/>
      <c r="ADP148"/>
      <c r="ADQ148"/>
      <c r="ADR148"/>
      <c r="ADS148"/>
      <c r="ADT148"/>
      <c r="ADU148"/>
      <c r="ADV148"/>
      <c r="ADW148"/>
      <c r="ADX148"/>
      <c r="ADY148"/>
      <c r="ADZ148"/>
      <c r="AEA148"/>
      <c r="AEB148"/>
      <c r="AEC148"/>
      <c r="AED148"/>
      <c r="AEE148"/>
      <c r="AEF148"/>
      <c r="AEG148"/>
      <c r="AEH148"/>
      <c r="AEI148"/>
      <c r="AEJ148"/>
      <c r="AEK148"/>
      <c r="AEL148"/>
      <c r="AEM148"/>
      <c r="AEN148"/>
      <c r="AEO148"/>
      <c r="AEP148"/>
      <c r="AEQ148"/>
      <c r="AER148"/>
      <c r="AES148"/>
      <c r="AET148"/>
      <c r="AEU148"/>
      <c r="AEV148"/>
      <c r="AEW148"/>
      <c r="AEX148"/>
      <c r="AEY148"/>
      <c r="AEZ148"/>
      <c r="AFA148"/>
      <c r="AFB148"/>
      <c r="AFC148"/>
      <c r="AFD148"/>
      <c r="AFE148"/>
      <c r="AFF148"/>
      <c r="AFG148"/>
      <c r="AFH148"/>
      <c r="AFI148"/>
      <c r="AFJ148"/>
      <c r="AFK148"/>
      <c r="AFL148"/>
      <c r="AFM148"/>
      <c r="AFN148"/>
      <c r="AFO148"/>
      <c r="AFP148"/>
      <c r="AFQ148"/>
      <c r="AFR148"/>
      <c r="AFS148"/>
      <c r="AFT148"/>
      <c r="AFU148"/>
      <c r="AFV148"/>
      <c r="AFW148"/>
      <c r="AFX148"/>
      <c r="AFY148"/>
      <c r="AFZ148"/>
      <c r="AGA148"/>
      <c r="AGB148"/>
      <c r="AGC148"/>
      <c r="AGD148"/>
      <c r="AGE148"/>
      <c r="AGF148"/>
      <c r="AGG148"/>
      <c r="AGH148"/>
      <c r="AGI148"/>
      <c r="AGJ148"/>
      <c r="AGK148"/>
      <c r="AGL148"/>
      <c r="AGM148"/>
      <c r="AGN148"/>
      <c r="AGO148"/>
      <c r="AGP148"/>
      <c r="AGQ148"/>
      <c r="AGR148"/>
      <c r="AGS148"/>
      <c r="AGT148"/>
      <c r="AGU148"/>
      <c r="AGV148"/>
      <c r="AGW148"/>
      <c r="AGX148"/>
      <c r="AGY148"/>
      <c r="AGZ148"/>
      <c r="AHA148"/>
      <c r="AHB148"/>
      <c r="AHC148"/>
      <c r="AHD148"/>
      <c r="AHE148"/>
      <c r="AHF148"/>
      <c r="AHG148"/>
      <c r="AHH148"/>
      <c r="AHI148"/>
      <c r="AHJ148"/>
      <c r="AHK148"/>
      <c r="AHL148"/>
      <c r="AHM148"/>
      <c r="AHN148"/>
      <c r="AHO148"/>
      <c r="AHP148"/>
      <c r="AHQ148"/>
      <c r="AHR148"/>
      <c r="AHS148"/>
      <c r="AHT148"/>
      <c r="AHU148"/>
      <c r="AHV148"/>
      <c r="AHW148"/>
      <c r="AHX148"/>
      <c r="AHY148"/>
      <c r="AHZ148"/>
      <c r="AIA148"/>
      <c r="AIB148"/>
      <c r="AIC148"/>
      <c r="AID148"/>
      <c r="AIE148"/>
      <c r="AIF148"/>
      <c r="AIG148"/>
      <c r="AIH148"/>
      <c r="AII148"/>
      <c r="AIJ148"/>
      <c r="AIK148"/>
      <c r="AIL148"/>
      <c r="AIM148"/>
      <c r="AIN148"/>
      <c r="AIO148"/>
      <c r="AIP148"/>
      <c r="AIQ148"/>
      <c r="AIR148"/>
      <c r="AIS148"/>
      <c r="AIT148"/>
      <c r="AIU148"/>
      <c r="AIV148"/>
      <c r="AIW148"/>
      <c r="AIX148"/>
      <c r="AIY148"/>
      <c r="AIZ148"/>
      <c r="AJA148"/>
      <c r="AJB148"/>
      <c r="AJC148"/>
      <c r="AJD148"/>
      <c r="AJE148"/>
      <c r="AJF148"/>
      <c r="AJG148"/>
      <c r="AJH148"/>
      <c r="AJI148"/>
      <c r="AJJ148"/>
      <c r="AJK148"/>
      <c r="AJL148"/>
      <c r="AJM148"/>
      <c r="AJN148"/>
      <c r="AJO148"/>
      <c r="AJP148"/>
      <c r="AJQ148"/>
      <c r="AJR148"/>
      <c r="AJS148"/>
      <c r="AJT148"/>
      <c r="AJU148"/>
      <c r="AJV148"/>
      <c r="AJW148"/>
      <c r="AJX148"/>
      <c r="AJY148"/>
      <c r="AJZ148"/>
      <c r="AKA148"/>
      <c r="AKB148"/>
      <c r="AKC148"/>
      <c r="AKD148"/>
      <c r="AKE148"/>
      <c r="AKF148"/>
      <c r="AKG148"/>
      <c r="AKH148"/>
      <c r="AKI148"/>
      <c r="AKJ148"/>
      <c r="AKK148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</row>
    <row r="149" spans="1:1024" ht="11.25" customHeight="1" x14ac:dyDescent="0.15">
      <c r="A149"/>
      <c r="B149"/>
      <c r="C149"/>
      <c r="D149"/>
      <c r="E149"/>
      <c r="F149"/>
      <c r="G149"/>
      <c r="H149"/>
      <c r="I149" s="119"/>
      <c r="J149" s="11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  <c r="KF149"/>
      <c r="KG149"/>
      <c r="KH149"/>
      <c r="KI149"/>
      <c r="KJ149"/>
      <c r="KK149"/>
      <c r="KL149"/>
      <c r="KM149"/>
      <c r="KN149"/>
      <c r="KO149"/>
      <c r="KP149"/>
      <c r="KQ149"/>
      <c r="KR149"/>
      <c r="KS149"/>
      <c r="KT149"/>
      <c r="KU149"/>
      <c r="KV149"/>
      <c r="KW149"/>
      <c r="KX149"/>
      <c r="KY149"/>
      <c r="KZ149"/>
      <c r="LA149"/>
      <c r="LB149"/>
      <c r="LC149"/>
      <c r="LD149"/>
      <c r="LE149"/>
      <c r="LF149"/>
      <c r="LG149"/>
      <c r="LH149"/>
      <c r="LI149"/>
      <c r="LJ149"/>
      <c r="LK149"/>
      <c r="LL149"/>
      <c r="LM149"/>
      <c r="LN149"/>
      <c r="LO149"/>
      <c r="LP149"/>
      <c r="LQ149"/>
      <c r="LR149"/>
      <c r="LS149"/>
      <c r="LT149"/>
      <c r="LU149"/>
      <c r="LV149"/>
      <c r="LW149"/>
      <c r="LX149"/>
      <c r="LY149"/>
      <c r="LZ149"/>
      <c r="MA149"/>
      <c r="MB149"/>
      <c r="MC149"/>
      <c r="MD149"/>
      <c r="ME149"/>
      <c r="MF149"/>
      <c r="MG149"/>
      <c r="MH149"/>
      <c r="MI149"/>
      <c r="MJ149"/>
      <c r="MK149"/>
      <c r="ML149"/>
      <c r="MM149"/>
      <c r="MN149"/>
      <c r="MO149"/>
      <c r="MP149"/>
      <c r="MQ149"/>
      <c r="MR149"/>
      <c r="MS149"/>
      <c r="MT149"/>
      <c r="MU149"/>
      <c r="MV149"/>
      <c r="MW149"/>
      <c r="MX149"/>
      <c r="MY149"/>
      <c r="MZ149"/>
      <c r="NA149"/>
      <c r="NB149"/>
      <c r="NC149"/>
      <c r="ND149"/>
      <c r="NE149"/>
      <c r="NF149"/>
      <c r="NG149"/>
      <c r="NH149"/>
      <c r="NI149"/>
      <c r="NJ149"/>
      <c r="NK149"/>
      <c r="NL149"/>
      <c r="NM149"/>
      <c r="NN149"/>
      <c r="NO149"/>
      <c r="NP149"/>
      <c r="NQ149"/>
      <c r="NR149"/>
      <c r="NS149"/>
      <c r="NT149"/>
      <c r="NU149"/>
      <c r="NV149"/>
      <c r="NW149"/>
      <c r="NX149"/>
      <c r="NY149"/>
      <c r="NZ149"/>
      <c r="OA149"/>
      <c r="OB149"/>
      <c r="OC149"/>
      <c r="OD149"/>
      <c r="OE149"/>
      <c r="OF149"/>
      <c r="OG149"/>
      <c r="OH149"/>
      <c r="OI149"/>
      <c r="OJ149"/>
      <c r="OK149"/>
      <c r="OL149"/>
      <c r="OM149"/>
      <c r="ON149"/>
      <c r="OO149"/>
      <c r="OP149"/>
      <c r="OQ149"/>
      <c r="OR149"/>
      <c r="OS149"/>
      <c r="OT149"/>
      <c r="OU149"/>
      <c r="OV149"/>
      <c r="OW149"/>
      <c r="OX149"/>
      <c r="OY149"/>
      <c r="OZ149"/>
      <c r="PA149"/>
      <c r="PB149"/>
      <c r="PC149"/>
      <c r="PD149"/>
      <c r="PE149"/>
      <c r="PF149"/>
      <c r="PG149"/>
      <c r="PH149"/>
      <c r="PI149"/>
      <c r="PJ149"/>
      <c r="PK149"/>
      <c r="PL149"/>
      <c r="PM149"/>
      <c r="PN149"/>
      <c r="PO149"/>
      <c r="PP149"/>
      <c r="PQ149"/>
      <c r="PR149"/>
      <c r="PS149"/>
      <c r="PT149"/>
      <c r="PU149"/>
      <c r="PV149"/>
      <c r="PW149"/>
      <c r="PX149"/>
      <c r="PY149"/>
      <c r="PZ149"/>
      <c r="QA149"/>
      <c r="QB149"/>
      <c r="QC149"/>
      <c r="QD149"/>
      <c r="QE149"/>
      <c r="QF149"/>
      <c r="QG149"/>
      <c r="QH149"/>
      <c r="QI149"/>
      <c r="QJ149"/>
      <c r="QK149"/>
      <c r="QL149"/>
      <c r="QM149"/>
      <c r="QN149"/>
      <c r="QO149"/>
      <c r="QP149"/>
      <c r="QQ149"/>
      <c r="QR149"/>
      <c r="QS149"/>
      <c r="QT149"/>
      <c r="QU149"/>
      <c r="QV149"/>
      <c r="QW149"/>
      <c r="QX149"/>
      <c r="QY149"/>
      <c r="QZ149"/>
      <c r="RA149"/>
      <c r="RB149"/>
      <c r="RC149"/>
      <c r="RD149"/>
      <c r="RE149"/>
      <c r="RF149"/>
      <c r="RG149"/>
      <c r="RH149"/>
      <c r="RI149"/>
      <c r="RJ149"/>
      <c r="RK149"/>
      <c r="RL149"/>
      <c r="RM149"/>
      <c r="RN149"/>
      <c r="RO149"/>
      <c r="RP149"/>
      <c r="RQ149"/>
      <c r="RR149"/>
      <c r="RS149"/>
      <c r="RT149"/>
      <c r="RU149"/>
      <c r="RV149"/>
      <c r="RW149"/>
      <c r="RX149"/>
      <c r="RY149"/>
      <c r="RZ149"/>
      <c r="SA149"/>
      <c r="SB149"/>
      <c r="SC149"/>
      <c r="SD149"/>
      <c r="SE149"/>
      <c r="SF149"/>
      <c r="SG149"/>
      <c r="SH149"/>
      <c r="SI149"/>
      <c r="SJ149"/>
      <c r="SK149"/>
      <c r="SL149"/>
      <c r="SM149"/>
      <c r="SN149"/>
      <c r="SO149"/>
      <c r="SP149"/>
      <c r="SQ149"/>
      <c r="SR149"/>
      <c r="SS149"/>
      <c r="ST149"/>
      <c r="SU149"/>
      <c r="SV149"/>
      <c r="SW149"/>
      <c r="SX149"/>
      <c r="SY149"/>
      <c r="SZ149"/>
      <c r="TA149"/>
      <c r="TB149"/>
      <c r="TC149"/>
      <c r="TD149"/>
      <c r="TE149"/>
      <c r="TF149"/>
      <c r="TG149"/>
      <c r="TH149"/>
      <c r="TI149"/>
      <c r="TJ149"/>
      <c r="TK149"/>
      <c r="TL149"/>
      <c r="TM149"/>
      <c r="TN149"/>
      <c r="TO149"/>
      <c r="TP149"/>
      <c r="TQ149"/>
      <c r="TR149"/>
      <c r="TS149"/>
      <c r="TT149"/>
      <c r="TU149"/>
      <c r="TV149"/>
      <c r="TW149"/>
      <c r="TX149"/>
      <c r="TY149"/>
      <c r="TZ149"/>
      <c r="UA149"/>
      <c r="UB149"/>
      <c r="UC149"/>
      <c r="UD149"/>
      <c r="UE149"/>
      <c r="UF149"/>
      <c r="UG149"/>
      <c r="UH149"/>
      <c r="UI149"/>
      <c r="UJ149"/>
      <c r="UK149"/>
      <c r="UL149"/>
      <c r="UM149"/>
      <c r="UN149"/>
      <c r="UO149"/>
      <c r="UP149"/>
      <c r="UQ149"/>
      <c r="UR149"/>
      <c r="US149"/>
      <c r="UT149"/>
      <c r="UU149"/>
      <c r="UV149"/>
      <c r="UW149"/>
      <c r="UX149"/>
      <c r="UY149"/>
      <c r="UZ149"/>
      <c r="VA149"/>
      <c r="VB149"/>
      <c r="VC149"/>
      <c r="VD149"/>
      <c r="VE149"/>
      <c r="VF149"/>
      <c r="VG149"/>
      <c r="VH149"/>
      <c r="VI149"/>
      <c r="VJ149"/>
      <c r="VK149"/>
      <c r="VL149"/>
      <c r="VM149"/>
      <c r="VN149"/>
      <c r="VO149"/>
      <c r="VP149"/>
      <c r="VQ149"/>
      <c r="VR149"/>
      <c r="VS149"/>
      <c r="VT149"/>
      <c r="VU149"/>
      <c r="VV149"/>
      <c r="VW149"/>
      <c r="VX149"/>
      <c r="VY149"/>
      <c r="VZ149"/>
      <c r="WA149"/>
      <c r="WB149"/>
      <c r="WC149"/>
      <c r="WD149"/>
      <c r="WE149"/>
      <c r="WF149"/>
      <c r="WG149"/>
      <c r="WH149"/>
      <c r="WI149"/>
      <c r="WJ149"/>
      <c r="WK149"/>
      <c r="WL149"/>
      <c r="WM149"/>
      <c r="WN149"/>
      <c r="WO149"/>
      <c r="WP149"/>
      <c r="WQ149"/>
      <c r="WR149"/>
      <c r="WS149"/>
      <c r="WT149"/>
      <c r="WU149"/>
      <c r="WV149"/>
      <c r="WW149"/>
      <c r="WX149"/>
      <c r="WY149"/>
      <c r="WZ149"/>
      <c r="XA149"/>
      <c r="XB149"/>
      <c r="XC149"/>
      <c r="XD149"/>
      <c r="XE149"/>
      <c r="XF149"/>
      <c r="XG149"/>
      <c r="XH149"/>
      <c r="XI149"/>
      <c r="XJ149"/>
      <c r="XK149"/>
      <c r="XL149"/>
      <c r="XM149"/>
      <c r="XN149"/>
      <c r="XO149"/>
      <c r="XP149"/>
      <c r="XQ149"/>
      <c r="XR149"/>
      <c r="XS149"/>
      <c r="XT149"/>
      <c r="XU149"/>
      <c r="XV149"/>
      <c r="XW149"/>
      <c r="XX149"/>
      <c r="XY149"/>
      <c r="XZ149"/>
      <c r="YA149"/>
      <c r="YB149"/>
      <c r="YC149"/>
      <c r="YD149"/>
      <c r="YE149"/>
      <c r="YF149"/>
      <c r="YG149"/>
      <c r="YH149"/>
      <c r="YI149"/>
      <c r="YJ149"/>
      <c r="YK149"/>
      <c r="YL149"/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/>
      <c r="ACD149"/>
      <c r="ACE149"/>
      <c r="ACF149"/>
      <c r="ACG149"/>
      <c r="ACH149"/>
      <c r="ACI149"/>
      <c r="ACJ149"/>
      <c r="ACK149"/>
      <c r="ACL149"/>
      <c r="ACM149"/>
      <c r="ACN149"/>
      <c r="ACO149"/>
      <c r="ACP149"/>
      <c r="ACQ149"/>
      <c r="ACR149"/>
      <c r="ACS149"/>
      <c r="ACT149"/>
      <c r="ACU149"/>
      <c r="ACV149"/>
      <c r="ACW149"/>
      <c r="ACX149"/>
      <c r="ACY149"/>
      <c r="ACZ149"/>
      <c r="ADA149"/>
      <c r="ADB149"/>
      <c r="ADC149"/>
      <c r="ADD149"/>
      <c r="ADE149"/>
      <c r="ADF149"/>
      <c r="ADG149"/>
      <c r="ADH149"/>
      <c r="ADI149"/>
      <c r="ADJ149"/>
      <c r="ADK149"/>
      <c r="ADL149"/>
      <c r="ADM149"/>
      <c r="ADN149"/>
      <c r="ADO149"/>
      <c r="ADP149"/>
      <c r="ADQ149"/>
      <c r="ADR149"/>
      <c r="ADS149"/>
      <c r="ADT149"/>
      <c r="ADU149"/>
      <c r="ADV149"/>
      <c r="ADW149"/>
      <c r="ADX149"/>
      <c r="ADY149"/>
      <c r="ADZ149"/>
      <c r="AEA149"/>
      <c r="AEB149"/>
      <c r="AEC149"/>
      <c r="AED149"/>
      <c r="AEE149"/>
      <c r="AEF149"/>
      <c r="AEG149"/>
      <c r="AEH149"/>
      <c r="AEI149"/>
      <c r="AEJ149"/>
      <c r="AEK149"/>
      <c r="AEL149"/>
      <c r="AEM149"/>
      <c r="AEN149"/>
      <c r="AEO149"/>
      <c r="AEP149"/>
      <c r="AEQ149"/>
      <c r="AER149"/>
      <c r="AES149"/>
      <c r="AET149"/>
      <c r="AEU149"/>
      <c r="AEV149"/>
      <c r="AEW149"/>
      <c r="AEX149"/>
      <c r="AEY149"/>
      <c r="AEZ149"/>
      <c r="AFA149"/>
      <c r="AFB149"/>
      <c r="AFC149"/>
      <c r="AFD149"/>
      <c r="AFE149"/>
      <c r="AFF149"/>
      <c r="AFG149"/>
      <c r="AFH149"/>
      <c r="AFI149"/>
      <c r="AFJ149"/>
      <c r="AFK149"/>
      <c r="AFL149"/>
      <c r="AFM149"/>
      <c r="AFN149"/>
      <c r="AFO149"/>
      <c r="AFP149"/>
      <c r="AFQ149"/>
      <c r="AFR149"/>
      <c r="AFS149"/>
      <c r="AFT149"/>
      <c r="AFU149"/>
      <c r="AFV149"/>
      <c r="AFW149"/>
      <c r="AFX149"/>
      <c r="AFY149"/>
      <c r="AFZ149"/>
      <c r="AGA149"/>
      <c r="AGB149"/>
      <c r="AGC149"/>
      <c r="AGD149"/>
      <c r="AGE149"/>
      <c r="AGF149"/>
      <c r="AGG149"/>
      <c r="AGH149"/>
      <c r="AGI149"/>
      <c r="AGJ149"/>
      <c r="AGK149"/>
      <c r="AGL149"/>
      <c r="AGM149"/>
      <c r="AGN149"/>
      <c r="AGO149"/>
      <c r="AGP149"/>
      <c r="AGQ149"/>
      <c r="AGR149"/>
      <c r="AGS149"/>
      <c r="AGT149"/>
      <c r="AGU149"/>
      <c r="AGV149"/>
      <c r="AGW149"/>
      <c r="AGX149"/>
      <c r="AGY149"/>
      <c r="AGZ149"/>
      <c r="AHA149"/>
      <c r="AHB149"/>
      <c r="AHC149"/>
      <c r="AHD149"/>
      <c r="AHE149"/>
      <c r="AHF149"/>
      <c r="AHG149"/>
      <c r="AHH149"/>
      <c r="AHI149"/>
      <c r="AHJ149"/>
      <c r="AHK149"/>
      <c r="AHL149"/>
      <c r="AHM149"/>
      <c r="AHN149"/>
      <c r="AHO149"/>
      <c r="AHP149"/>
      <c r="AHQ149"/>
      <c r="AHR149"/>
      <c r="AHS149"/>
      <c r="AHT149"/>
      <c r="AHU149"/>
      <c r="AHV149"/>
      <c r="AHW149"/>
      <c r="AHX149"/>
      <c r="AHY149"/>
      <c r="AHZ149"/>
      <c r="AIA149"/>
      <c r="AIB149"/>
      <c r="AIC149"/>
      <c r="AID149"/>
      <c r="AIE149"/>
      <c r="AIF149"/>
      <c r="AIG149"/>
      <c r="AIH149"/>
      <c r="AII149"/>
      <c r="AIJ149"/>
      <c r="AIK149"/>
      <c r="AIL149"/>
      <c r="AIM149"/>
      <c r="AIN149"/>
      <c r="AIO149"/>
      <c r="AIP149"/>
      <c r="AIQ149"/>
      <c r="AIR149"/>
      <c r="AIS149"/>
      <c r="AIT149"/>
      <c r="AIU149"/>
      <c r="AIV149"/>
      <c r="AIW149"/>
      <c r="AIX149"/>
      <c r="AIY149"/>
      <c r="AIZ149"/>
      <c r="AJA149"/>
      <c r="AJB149"/>
      <c r="AJC149"/>
      <c r="AJD149"/>
      <c r="AJE149"/>
      <c r="AJF149"/>
      <c r="AJG149"/>
      <c r="AJH149"/>
      <c r="AJI149"/>
      <c r="AJJ149"/>
      <c r="AJK149"/>
      <c r="AJL149"/>
      <c r="AJM149"/>
      <c r="AJN149"/>
      <c r="AJO149"/>
      <c r="AJP149"/>
      <c r="AJQ149"/>
      <c r="AJR149"/>
      <c r="AJS149"/>
      <c r="AJT149"/>
      <c r="AJU149"/>
      <c r="AJV149"/>
      <c r="AJW149"/>
      <c r="AJX149"/>
      <c r="AJY149"/>
      <c r="AJZ149"/>
      <c r="AKA149"/>
      <c r="AKB149"/>
      <c r="AKC149"/>
      <c r="AKD149"/>
      <c r="AKE149"/>
      <c r="AKF149"/>
      <c r="AKG149"/>
      <c r="AKH149"/>
      <c r="AKI149"/>
      <c r="AKJ149"/>
      <c r="AKK149"/>
      <c r="AKL149"/>
      <c r="AKM149"/>
      <c r="AKN149"/>
      <c r="AKO149"/>
      <c r="AKP149"/>
      <c r="AKQ149"/>
      <c r="AKR149"/>
      <c r="AKS149"/>
      <c r="AKT149"/>
      <c r="AKU149"/>
      <c r="AKV149"/>
      <c r="AKW149"/>
      <c r="AKX149"/>
      <c r="AKY149"/>
      <c r="AKZ149"/>
      <c r="AL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</row>
    <row r="150" spans="1:1024" x14ac:dyDescent="0.15">
      <c r="A150" s="19" t="s">
        <v>105</v>
      </c>
      <c r="B150"/>
      <c r="C150"/>
      <c r="D150"/>
      <c r="E150"/>
      <c r="F150"/>
      <c r="G150"/>
      <c r="H150"/>
      <c r="I150" s="119"/>
      <c r="J150" s="119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  <c r="KF150"/>
      <c r="KG150"/>
      <c r="KH150"/>
      <c r="KI150"/>
      <c r="KJ150"/>
      <c r="KK150"/>
      <c r="KL150"/>
      <c r="KM150"/>
      <c r="KN150"/>
      <c r="KO150"/>
      <c r="KP150"/>
      <c r="KQ150"/>
      <c r="KR150"/>
      <c r="KS150"/>
      <c r="KT150"/>
      <c r="KU150"/>
      <c r="KV150"/>
      <c r="KW150"/>
      <c r="KX150"/>
      <c r="KY150"/>
      <c r="KZ150"/>
      <c r="LA150"/>
      <c r="LB150"/>
      <c r="LC150"/>
      <c r="LD150"/>
      <c r="LE150"/>
      <c r="LF150"/>
      <c r="LG150"/>
      <c r="LH150"/>
      <c r="LI150"/>
      <c r="LJ150"/>
      <c r="LK150"/>
      <c r="LL150"/>
      <c r="LM150"/>
      <c r="LN150"/>
      <c r="LO150"/>
      <c r="LP150"/>
      <c r="LQ150"/>
      <c r="LR150"/>
      <c r="LS150"/>
      <c r="LT150"/>
      <c r="LU150"/>
      <c r="LV150"/>
      <c r="LW150"/>
      <c r="LX150"/>
      <c r="LY150"/>
      <c r="LZ150"/>
      <c r="MA150"/>
      <c r="MB150"/>
      <c r="MC150"/>
      <c r="MD150"/>
      <c r="ME150"/>
      <c r="MF150"/>
      <c r="MG150"/>
      <c r="MH150"/>
      <c r="MI150"/>
      <c r="MJ150"/>
      <c r="MK150"/>
      <c r="ML150"/>
      <c r="MM150"/>
      <c r="MN150"/>
      <c r="MO150"/>
      <c r="MP150"/>
      <c r="MQ150"/>
      <c r="MR150"/>
      <c r="MS150"/>
      <c r="MT150"/>
      <c r="MU150"/>
      <c r="MV150"/>
      <c r="MW150"/>
      <c r="MX150"/>
      <c r="MY150"/>
      <c r="MZ150"/>
      <c r="NA150"/>
      <c r="NB150"/>
      <c r="NC150"/>
      <c r="ND150"/>
      <c r="NE150"/>
      <c r="NF150"/>
      <c r="NG150"/>
      <c r="NH150"/>
      <c r="NI150"/>
      <c r="NJ150"/>
      <c r="NK150"/>
      <c r="NL150"/>
      <c r="NM150"/>
      <c r="NN150"/>
      <c r="NO150"/>
      <c r="NP150"/>
      <c r="NQ150"/>
      <c r="NR150"/>
      <c r="NS150"/>
      <c r="NT150"/>
      <c r="NU150"/>
      <c r="NV150"/>
      <c r="NW150"/>
      <c r="NX150"/>
      <c r="NY150"/>
      <c r="NZ150"/>
      <c r="OA150"/>
      <c r="OB150"/>
      <c r="OC150"/>
      <c r="OD150"/>
      <c r="OE150"/>
      <c r="OF150"/>
      <c r="OG150"/>
      <c r="OH150"/>
      <c r="OI150"/>
      <c r="OJ150"/>
      <c r="OK150"/>
      <c r="OL150"/>
      <c r="OM150"/>
      <c r="ON150"/>
      <c r="OO150"/>
      <c r="OP150"/>
      <c r="OQ150"/>
      <c r="OR150"/>
      <c r="OS150"/>
      <c r="OT150"/>
      <c r="OU150"/>
      <c r="OV150"/>
      <c r="OW150"/>
      <c r="OX150"/>
      <c r="OY150"/>
      <c r="OZ150"/>
      <c r="PA150"/>
      <c r="PB150"/>
      <c r="PC150"/>
      <c r="PD150"/>
      <c r="PE150"/>
      <c r="PF150"/>
      <c r="PG150"/>
      <c r="PH150"/>
      <c r="PI150"/>
      <c r="PJ150"/>
      <c r="PK150"/>
      <c r="PL150"/>
      <c r="PM150"/>
      <c r="PN150"/>
      <c r="PO150"/>
      <c r="PP150"/>
      <c r="PQ150"/>
      <c r="PR150"/>
      <c r="PS150"/>
      <c r="PT150"/>
      <c r="PU150"/>
      <c r="PV150"/>
      <c r="PW150"/>
      <c r="PX150"/>
      <c r="PY150"/>
      <c r="PZ150"/>
      <c r="QA150"/>
      <c r="QB150"/>
      <c r="QC150"/>
      <c r="QD150"/>
      <c r="QE150"/>
      <c r="QF150"/>
      <c r="QG150"/>
      <c r="QH150"/>
      <c r="QI150"/>
      <c r="QJ150"/>
      <c r="QK150"/>
      <c r="QL150"/>
      <c r="QM150"/>
      <c r="QN150"/>
      <c r="QO150"/>
      <c r="QP150"/>
      <c r="QQ150"/>
      <c r="QR150"/>
      <c r="QS150"/>
      <c r="QT150"/>
      <c r="QU150"/>
      <c r="QV150"/>
      <c r="QW150"/>
      <c r="QX150"/>
      <c r="QY150"/>
      <c r="QZ150"/>
      <c r="RA150"/>
      <c r="RB150"/>
      <c r="RC150"/>
      <c r="RD150"/>
      <c r="RE150"/>
      <c r="RF150"/>
      <c r="RG150"/>
      <c r="RH150"/>
      <c r="RI150"/>
      <c r="RJ150"/>
      <c r="RK150"/>
      <c r="RL150"/>
      <c r="RM150"/>
      <c r="RN150"/>
      <c r="RO150"/>
      <c r="RP150"/>
      <c r="RQ150"/>
      <c r="RR150"/>
      <c r="RS150"/>
      <c r="RT150"/>
      <c r="RU150"/>
      <c r="RV150"/>
      <c r="RW150"/>
      <c r="RX150"/>
      <c r="RY150"/>
      <c r="RZ150"/>
      <c r="SA150"/>
      <c r="SB150"/>
      <c r="SC150"/>
      <c r="SD150"/>
      <c r="SE150"/>
      <c r="SF150"/>
      <c r="SG150"/>
      <c r="SH150"/>
      <c r="SI150"/>
      <c r="SJ150"/>
      <c r="SK150"/>
      <c r="SL150"/>
      <c r="SM150"/>
      <c r="SN150"/>
      <c r="SO150"/>
      <c r="SP150"/>
      <c r="SQ150"/>
      <c r="SR150"/>
      <c r="SS150"/>
      <c r="ST150"/>
      <c r="SU150"/>
      <c r="SV150"/>
      <c r="SW150"/>
      <c r="SX150"/>
      <c r="SY150"/>
      <c r="SZ150"/>
      <c r="TA150"/>
      <c r="TB150"/>
      <c r="TC150"/>
      <c r="TD150"/>
      <c r="TE150"/>
      <c r="TF150"/>
      <c r="TG150"/>
      <c r="TH150"/>
      <c r="TI150"/>
      <c r="TJ150"/>
      <c r="TK150"/>
      <c r="TL150"/>
      <c r="TM150"/>
      <c r="TN150"/>
      <c r="TO150"/>
      <c r="TP150"/>
      <c r="TQ150"/>
      <c r="TR150"/>
      <c r="TS150"/>
      <c r="TT150"/>
      <c r="TU150"/>
      <c r="TV150"/>
      <c r="TW150"/>
      <c r="TX150"/>
      <c r="TY150"/>
      <c r="TZ150"/>
      <c r="UA150"/>
      <c r="UB150"/>
      <c r="UC150"/>
      <c r="UD150"/>
      <c r="UE150"/>
      <c r="UF150"/>
      <c r="UG150"/>
      <c r="UH150"/>
      <c r="UI150"/>
      <c r="UJ150"/>
      <c r="UK150"/>
      <c r="UL150"/>
      <c r="UM150"/>
      <c r="UN150"/>
      <c r="UO150"/>
      <c r="UP150"/>
      <c r="UQ150"/>
      <c r="UR150"/>
      <c r="US150"/>
      <c r="UT150"/>
      <c r="UU150"/>
      <c r="UV150"/>
      <c r="UW150"/>
      <c r="UX150"/>
      <c r="UY150"/>
      <c r="UZ150"/>
      <c r="VA150"/>
      <c r="VB150"/>
      <c r="VC150"/>
      <c r="VD150"/>
      <c r="VE150"/>
      <c r="VF150"/>
      <c r="VG150"/>
      <c r="VH150"/>
      <c r="VI150"/>
      <c r="VJ150"/>
      <c r="VK150"/>
      <c r="VL150"/>
      <c r="VM150"/>
      <c r="VN150"/>
      <c r="VO150"/>
      <c r="VP150"/>
      <c r="VQ150"/>
      <c r="VR150"/>
      <c r="VS150"/>
      <c r="VT150"/>
      <c r="VU150"/>
      <c r="VV150"/>
      <c r="VW150"/>
      <c r="VX150"/>
      <c r="VY150"/>
      <c r="VZ150"/>
      <c r="WA150"/>
      <c r="WB150"/>
      <c r="WC150"/>
      <c r="WD150"/>
      <c r="WE150"/>
      <c r="WF150"/>
      <c r="WG150"/>
      <c r="WH150"/>
      <c r="WI150"/>
      <c r="WJ150"/>
      <c r="WK150"/>
      <c r="WL150"/>
      <c r="WM150"/>
      <c r="WN150"/>
      <c r="WO150"/>
      <c r="WP150"/>
      <c r="WQ150"/>
      <c r="WR150"/>
      <c r="WS150"/>
      <c r="WT150"/>
      <c r="WU150"/>
      <c r="WV150"/>
      <c r="WW150"/>
      <c r="WX150"/>
      <c r="WY150"/>
      <c r="WZ150"/>
      <c r="XA150"/>
      <c r="XB150"/>
      <c r="XC150"/>
      <c r="XD150"/>
      <c r="XE150"/>
      <c r="XF150"/>
      <c r="XG150"/>
      <c r="XH150"/>
      <c r="XI150"/>
      <c r="XJ150"/>
      <c r="XK150"/>
      <c r="XL150"/>
      <c r="XM150"/>
      <c r="XN150"/>
      <c r="XO150"/>
      <c r="XP150"/>
      <c r="XQ150"/>
      <c r="XR150"/>
      <c r="XS150"/>
      <c r="XT150"/>
      <c r="XU150"/>
      <c r="XV150"/>
      <c r="XW150"/>
      <c r="XX150"/>
      <c r="XY150"/>
      <c r="XZ150"/>
      <c r="YA150"/>
      <c r="YB150"/>
      <c r="YC150"/>
      <c r="YD150"/>
      <c r="YE150"/>
      <c r="YF150"/>
      <c r="YG150"/>
      <c r="YH150"/>
      <c r="YI150"/>
      <c r="YJ150"/>
      <c r="YK150"/>
      <c r="YL150"/>
      <c r="YM150"/>
      <c r="YN150"/>
      <c r="YO150"/>
      <c r="YP150"/>
      <c r="YQ150"/>
      <c r="YR150"/>
      <c r="YS150"/>
      <c r="YT150"/>
      <c r="YU150"/>
      <c r="YV150"/>
      <c r="YW150"/>
      <c r="YX150"/>
      <c r="YY150"/>
      <c r="YZ150"/>
      <c r="ZA150"/>
      <c r="ZB150"/>
      <c r="ZC150"/>
      <c r="ZD150"/>
      <c r="ZE150"/>
      <c r="ZF150"/>
      <c r="ZG150"/>
      <c r="ZH150"/>
      <c r="ZI150"/>
      <c r="ZJ150"/>
      <c r="ZK150"/>
      <c r="ZL150"/>
      <c r="ZM150"/>
      <c r="ZN150"/>
      <c r="ZO150"/>
      <c r="ZP150"/>
      <c r="ZQ150"/>
      <c r="ZR150"/>
      <c r="ZS150"/>
      <c r="ZT150"/>
      <c r="ZU150"/>
      <c r="ZV150"/>
      <c r="ZW150"/>
      <c r="ZX150"/>
      <c r="ZY150"/>
      <c r="ZZ150"/>
      <c r="AAA150"/>
      <c r="AAB150"/>
      <c r="AAC150"/>
      <c r="AAD150"/>
      <c r="AAE150"/>
      <c r="AAF150"/>
      <c r="AAG150"/>
      <c r="AAH150"/>
      <c r="AAI150"/>
      <c r="AAJ150"/>
      <c r="AAK150"/>
      <c r="AAL150"/>
      <c r="AAM150"/>
      <c r="AAN150"/>
      <c r="AAO150"/>
      <c r="AAP150"/>
      <c r="AAQ150"/>
      <c r="AAR150"/>
      <c r="AAS150"/>
      <c r="AAT150"/>
      <c r="AAU150"/>
      <c r="AAV150"/>
      <c r="AAW150"/>
      <c r="AAX150"/>
      <c r="AAY150"/>
      <c r="AAZ150"/>
      <c r="ABA150"/>
      <c r="ABB150"/>
      <c r="ABC150"/>
      <c r="ABD150"/>
      <c r="ABE150"/>
      <c r="ABF150"/>
      <c r="ABG150"/>
      <c r="ABH150"/>
      <c r="ABI150"/>
      <c r="ABJ150"/>
      <c r="ABK150"/>
      <c r="ABL150"/>
      <c r="ABM150"/>
      <c r="ABN150"/>
      <c r="ABO150"/>
      <c r="ABP150"/>
      <c r="ABQ150"/>
      <c r="ABR150"/>
      <c r="ABS150"/>
      <c r="ABT150"/>
      <c r="ABU150"/>
      <c r="ABV150"/>
      <c r="ABW150"/>
      <c r="ABX150"/>
      <c r="ABY150"/>
      <c r="ABZ150"/>
      <c r="ACA150"/>
      <c r="ACB150"/>
      <c r="ACC150"/>
      <c r="ACD150"/>
      <c r="ACE150"/>
      <c r="ACF150"/>
      <c r="ACG150"/>
      <c r="ACH150"/>
      <c r="ACI150"/>
      <c r="ACJ150"/>
      <c r="ACK150"/>
      <c r="ACL150"/>
      <c r="ACM150"/>
      <c r="ACN150"/>
      <c r="ACO150"/>
      <c r="ACP150"/>
      <c r="ACQ150"/>
      <c r="ACR150"/>
      <c r="ACS150"/>
      <c r="ACT150"/>
      <c r="ACU150"/>
      <c r="ACV150"/>
      <c r="ACW150"/>
      <c r="ACX150"/>
      <c r="ACY150"/>
      <c r="ACZ150"/>
      <c r="ADA150"/>
      <c r="ADB150"/>
      <c r="ADC150"/>
      <c r="ADD150"/>
      <c r="ADE150"/>
      <c r="ADF150"/>
      <c r="ADG150"/>
      <c r="ADH150"/>
      <c r="ADI150"/>
      <c r="ADJ150"/>
      <c r="ADK150"/>
      <c r="ADL150"/>
      <c r="ADM150"/>
      <c r="ADN150"/>
      <c r="ADO150"/>
      <c r="ADP150"/>
      <c r="ADQ150"/>
      <c r="ADR150"/>
      <c r="ADS150"/>
      <c r="ADT150"/>
      <c r="ADU150"/>
      <c r="ADV150"/>
      <c r="ADW150"/>
      <c r="ADX150"/>
      <c r="ADY150"/>
      <c r="ADZ150"/>
      <c r="AEA150"/>
      <c r="AEB150"/>
      <c r="AEC150"/>
      <c r="AED150"/>
      <c r="AEE150"/>
      <c r="AEF150"/>
      <c r="AEG150"/>
      <c r="AEH150"/>
      <c r="AEI150"/>
      <c r="AEJ150"/>
      <c r="AEK150"/>
      <c r="AEL150"/>
      <c r="AEM150"/>
      <c r="AEN150"/>
      <c r="AEO150"/>
      <c r="AEP150"/>
      <c r="AEQ150"/>
      <c r="AER150"/>
      <c r="AES150"/>
      <c r="AET150"/>
      <c r="AEU150"/>
      <c r="AEV150"/>
      <c r="AEW150"/>
      <c r="AEX150"/>
      <c r="AEY150"/>
      <c r="AEZ150"/>
      <c r="AFA150"/>
      <c r="AFB150"/>
      <c r="AFC150"/>
      <c r="AFD150"/>
      <c r="AFE150"/>
      <c r="AFF150"/>
      <c r="AFG150"/>
      <c r="AFH150"/>
      <c r="AFI150"/>
      <c r="AFJ150"/>
      <c r="AFK150"/>
      <c r="AFL150"/>
      <c r="AFM150"/>
      <c r="AFN150"/>
      <c r="AFO150"/>
      <c r="AFP150"/>
      <c r="AFQ150"/>
      <c r="AFR150"/>
      <c r="AFS150"/>
      <c r="AFT150"/>
      <c r="AFU150"/>
      <c r="AFV150"/>
      <c r="AFW150"/>
      <c r="AFX150"/>
      <c r="AFY150"/>
      <c r="AFZ150"/>
      <c r="AGA150"/>
      <c r="AGB150"/>
      <c r="AGC150"/>
      <c r="AGD150"/>
      <c r="AGE150"/>
      <c r="AGF150"/>
      <c r="AGG150"/>
      <c r="AGH150"/>
      <c r="AGI150"/>
      <c r="AGJ150"/>
      <c r="AGK150"/>
      <c r="AGL150"/>
      <c r="AGM150"/>
      <c r="AGN150"/>
      <c r="AGO150"/>
      <c r="AGP150"/>
      <c r="AGQ150"/>
      <c r="AGR150"/>
      <c r="AGS150"/>
      <c r="AGT150"/>
      <c r="AGU150"/>
      <c r="AGV150"/>
      <c r="AGW150"/>
      <c r="AGX150"/>
      <c r="AGY150"/>
      <c r="AGZ150"/>
      <c r="AHA150"/>
      <c r="AHB150"/>
      <c r="AHC150"/>
      <c r="AHD150"/>
      <c r="AHE150"/>
      <c r="AHF150"/>
      <c r="AHG150"/>
      <c r="AHH150"/>
      <c r="AHI150"/>
      <c r="AHJ150"/>
      <c r="AHK150"/>
      <c r="AHL150"/>
      <c r="AHM150"/>
      <c r="AHN150"/>
      <c r="AHO150"/>
      <c r="AHP150"/>
      <c r="AHQ150"/>
      <c r="AHR150"/>
      <c r="AHS150"/>
      <c r="AHT150"/>
      <c r="AHU150"/>
      <c r="AHV150"/>
      <c r="AHW150"/>
      <c r="AHX150"/>
      <c r="AHY150"/>
      <c r="AHZ150"/>
      <c r="AIA150"/>
      <c r="AIB150"/>
      <c r="AIC150"/>
      <c r="AID150"/>
      <c r="AIE150"/>
      <c r="AIF150"/>
      <c r="AIG150"/>
      <c r="AIH150"/>
      <c r="AII150"/>
      <c r="AIJ150"/>
      <c r="AIK150"/>
      <c r="AIL150"/>
      <c r="AIM150"/>
      <c r="AIN150"/>
      <c r="AIO150"/>
      <c r="AIP150"/>
      <c r="AIQ150"/>
      <c r="AIR150"/>
      <c r="AIS150"/>
      <c r="AIT150"/>
      <c r="AIU150"/>
      <c r="AIV150"/>
      <c r="AIW150"/>
      <c r="AIX150"/>
      <c r="AIY150"/>
      <c r="AIZ150"/>
      <c r="AJA150"/>
      <c r="AJB150"/>
      <c r="AJC150"/>
      <c r="AJD150"/>
      <c r="AJE150"/>
      <c r="AJF150"/>
      <c r="AJG150"/>
      <c r="AJH150"/>
      <c r="AJI150"/>
      <c r="AJJ150"/>
      <c r="AJK150"/>
      <c r="AJL150"/>
      <c r="AJM150"/>
      <c r="AJN150"/>
      <c r="AJO150"/>
      <c r="AJP150"/>
      <c r="AJQ150"/>
      <c r="AJR150"/>
      <c r="AJS150"/>
      <c r="AJT150"/>
      <c r="AJU150"/>
      <c r="AJV150"/>
      <c r="AJW150"/>
      <c r="AJX150"/>
      <c r="AJY150"/>
      <c r="AJZ150"/>
      <c r="AKA150"/>
      <c r="AKB150"/>
      <c r="AKC150"/>
      <c r="AKD150"/>
      <c r="AKE150"/>
      <c r="AKF150"/>
      <c r="AKG150"/>
      <c r="AKH150"/>
      <c r="AKI150"/>
      <c r="AKJ150"/>
      <c r="AKK150"/>
      <c r="AKL150"/>
      <c r="AKM150"/>
      <c r="AKN150"/>
      <c r="AKO150"/>
      <c r="AKP150"/>
      <c r="AKQ150"/>
      <c r="AKR150"/>
      <c r="AKS150"/>
      <c r="AKT150"/>
      <c r="AKU150"/>
      <c r="AKV150"/>
      <c r="AKW150"/>
      <c r="AKX150"/>
      <c r="AKY150"/>
      <c r="AKZ150"/>
      <c r="AL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</row>
    <row r="151" spans="1:1024" x14ac:dyDescent="0.15">
      <c r="A151" s="76" t="s">
        <v>23</v>
      </c>
      <c r="B151" s="77" t="s">
        <v>24</v>
      </c>
      <c r="C151" s="77" t="s">
        <v>15</v>
      </c>
      <c r="D151" s="78" t="s">
        <v>25</v>
      </c>
      <c r="E151" s="78" t="s">
        <v>26</v>
      </c>
      <c r="F151" s="79" t="s">
        <v>27</v>
      </c>
      <c r="G151"/>
      <c r="H151"/>
      <c r="I151" s="119"/>
      <c r="J151" s="119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</row>
    <row r="152" spans="1:1024" x14ac:dyDescent="0.15">
      <c r="A152" s="80" t="s">
        <v>106</v>
      </c>
      <c r="B152" s="81" t="s">
        <v>45</v>
      </c>
      <c r="C152" s="140"/>
      <c r="D152" s="82"/>
      <c r="E152" s="83">
        <f>C152*D152</f>
        <v>0</v>
      </c>
      <c r="F152"/>
      <c r="G152"/>
      <c r="H152"/>
      <c r="I152" s="119"/>
      <c r="J152" s="119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  <c r="OB152"/>
      <c r="OC152"/>
      <c r="OD152"/>
      <c r="OE152"/>
      <c r="OF152"/>
      <c r="OG152"/>
      <c r="OH152"/>
      <c r="OI152"/>
      <c r="OJ152"/>
      <c r="OK152"/>
      <c r="OL152"/>
      <c r="OM152"/>
      <c r="ON152"/>
      <c r="OO152"/>
      <c r="OP152"/>
      <c r="OQ152"/>
      <c r="OR152"/>
      <c r="OS152"/>
      <c r="OT152"/>
      <c r="OU152"/>
      <c r="OV152"/>
      <c r="OW152"/>
      <c r="OX152"/>
      <c r="OY152"/>
      <c r="OZ152"/>
      <c r="PA152"/>
      <c r="PB152"/>
      <c r="PC152"/>
      <c r="PD152"/>
      <c r="PE152"/>
      <c r="PF152"/>
      <c r="PG152"/>
      <c r="PH152"/>
      <c r="PI152"/>
      <c r="PJ152"/>
      <c r="PK152"/>
      <c r="PL152"/>
      <c r="PM152"/>
      <c r="PN152"/>
      <c r="PO152"/>
      <c r="PP152"/>
      <c r="PQ152"/>
      <c r="PR152"/>
      <c r="PS152"/>
      <c r="PT152"/>
      <c r="PU152"/>
      <c r="PV152"/>
      <c r="PW152"/>
      <c r="PX152"/>
      <c r="PY152"/>
      <c r="PZ152"/>
      <c r="QA152"/>
      <c r="QB152"/>
      <c r="QC152"/>
      <c r="QD152"/>
      <c r="QE152"/>
      <c r="QF152"/>
      <c r="QG152"/>
      <c r="QH152"/>
      <c r="QI152"/>
      <c r="QJ152"/>
      <c r="QK152"/>
      <c r="QL152"/>
      <c r="QM152"/>
      <c r="QN152"/>
      <c r="QO152"/>
      <c r="QP152"/>
      <c r="QQ152"/>
      <c r="QR152"/>
      <c r="QS152"/>
      <c r="QT152"/>
      <c r="QU152"/>
      <c r="QV152"/>
      <c r="QW152"/>
      <c r="QX152"/>
      <c r="QY152"/>
      <c r="QZ152"/>
      <c r="RA152"/>
      <c r="RB152"/>
      <c r="RC152"/>
      <c r="RD152"/>
      <c r="RE152"/>
      <c r="RF152"/>
      <c r="RG152"/>
      <c r="RH152"/>
      <c r="RI152"/>
      <c r="RJ152"/>
      <c r="RK152"/>
      <c r="RL152"/>
      <c r="RM152"/>
      <c r="RN152"/>
      <c r="RO152"/>
      <c r="RP152"/>
      <c r="RQ152"/>
      <c r="RR152"/>
      <c r="RS152"/>
      <c r="RT152"/>
      <c r="RU152"/>
      <c r="RV152"/>
      <c r="RW152"/>
      <c r="RX152"/>
      <c r="RY152"/>
      <c r="RZ152"/>
      <c r="SA152"/>
      <c r="SB152"/>
      <c r="SC152"/>
      <c r="SD152"/>
      <c r="SE152"/>
      <c r="SF152"/>
      <c r="SG152"/>
      <c r="SH152"/>
      <c r="SI152"/>
      <c r="SJ152"/>
      <c r="SK152"/>
      <c r="SL152"/>
      <c r="SM152"/>
      <c r="SN152"/>
      <c r="SO152"/>
      <c r="SP152"/>
      <c r="SQ152"/>
      <c r="SR152"/>
      <c r="SS152"/>
      <c r="ST152"/>
      <c r="SU152"/>
      <c r="SV152"/>
      <c r="SW152"/>
      <c r="SX152"/>
      <c r="SY152"/>
      <c r="SZ152"/>
      <c r="TA152"/>
      <c r="TB152"/>
      <c r="TC152"/>
      <c r="TD152"/>
      <c r="TE152"/>
      <c r="TF152"/>
      <c r="TG152"/>
      <c r="TH152"/>
      <c r="TI152"/>
      <c r="TJ152"/>
      <c r="TK152"/>
      <c r="TL152"/>
      <c r="TM152"/>
      <c r="TN152"/>
      <c r="TO152"/>
      <c r="TP152"/>
      <c r="TQ152"/>
      <c r="TR152"/>
      <c r="TS152"/>
      <c r="TT152"/>
      <c r="TU152"/>
      <c r="TV152"/>
      <c r="TW152"/>
      <c r="TX152"/>
      <c r="TY152"/>
      <c r="TZ152"/>
      <c r="UA152"/>
      <c r="UB152"/>
      <c r="UC152"/>
      <c r="UD152"/>
      <c r="UE152"/>
      <c r="UF152"/>
      <c r="UG152"/>
      <c r="UH152"/>
      <c r="UI152"/>
      <c r="UJ152"/>
      <c r="UK152"/>
      <c r="UL152"/>
      <c r="UM152"/>
      <c r="UN152"/>
      <c r="UO152"/>
      <c r="UP152"/>
      <c r="UQ152"/>
      <c r="UR152"/>
      <c r="US152"/>
      <c r="UT152"/>
      <c r="UU152"/>
      <c r="UV152"/>
      <c r="UW152"/>
      <c r="UX152"/>
      <c r="UY152"/>
      <c r="UZ152"/>
      <c r="VA152"/>
      <c r="VB152"/>
      <c r="VC152"/>
      <c r="VD152"/>
      <c r="VE152"/>
      <c r="VF152"/>
      <c r="VG152"/>
      <c r="VH152"/>
      <c r="VI152"/>
      <c r="VJ152"/>
      <c r="VK152"/>
      <c r="VL152"/>
      <c r="VM152"/>
      <c r="VN152"/>
      <c r="VO152"/>
      <c r="VP152"/>
      <c r="VQ152"/>
      <c r="VR152"/>
      <c r="VS152"/>
      <c r="VT152"/>
      <c r="VU152"/>
      <c r="VV152"/>
      <c r="VW152"/>
      <c r="VX152"/>
      <c r="VY152"/>
      <c r="VZ152"/>
      <c r="WA152"/>
      <c r="WB152"/>
      <c r="WC152"/>
      <c r="WD152"/>
      <c r="WE152"/>
      <c r="WF152"/>
      <c r="WG152"/>
      <c r="WH152"/>
      <c r="WI152"/>
      <c r="WJ152"/>
      <c r="WK152"/>
      <c r="WL152"/>
      <c r="WM152"/>
      <c r="WN152"/>
      <c r="WO152"/>
      <c r="WP152"/>
      <c r="WQ152"/>
      <c r="WR152"/>
      <c r="WS152"/>
      <c r="WT152"/>
      <c r="WU152"/>
      <c r="WV152"/>
      <c r="WW152"/>
      <c r="WX152"/>
      <c r="WY152"/>
      <c r="WZ152"/>
      <c r="XA152"/>
      <c r="XB152"/>
      <c r="XC152"/>
      <c r="XD152"/>
      <c r="XE152"/>
      <c r="XF152"/>
      <c r="XG152"/>
      <c r="XH152"/>
      <c r="XI152"/>
      <c r="XJ152"/>
      <c r="XK152"/>
      <c r="XL152"/>
      <c r="XM152"/>
      <c r="XN152"/>
      <c r="XO152"/>
      <c r="XP152"/>
      <c r="XQ152"/>
      <c r="XR152"/>
      <c r="XS152"/>
      <c r="XT152"/>
      <c r="XU152"/>
      <c r="XV152"/>
      <c r="XW152"/>
      <c r="XX152"/>
      <c r="XY152"/>
      <c r="XZ152"/>
      <c r="YA152"/>
      <c r="YB152"/>
      <c r="YC152"/>
      <c r="YD152"/>
      <c r="YE152"/>
      <c r="YF152"/>
      <c r="YG152"/>
      <c r="YH152"/>
      <c r="YI152"/>
      <c r="YJ152"/>
      <c r="YK152"/>
      <c r="YL152"/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/>
      <c r="ACD152"/>
      <c r="ACE152"/>
      <c r="ACF152"/>
      <c r="ACG152"/>
      <c r="ACH152"/>
      <c r="ACI152"/>
      <c r="ACJ152"/>
      <c r="ACK152"/>
      <c r="ACL152"/>
      <c r="ACM152"/>
      <c r="ACN152"/>
      <c r="ACO152"/>
      <c r="ACP152"/>
      <c r="ACQ152"/>
      <c r="ACR152"/>
      <c r="ACS152"/>
      <c r="ACT152"/>
      <c r="ACU152"/>
      <c r="ACV152"/>
      <c r="ACW152"/>
      <c r="ACX152"/>
      <c r="ACY152"/>
      <c r="ACZ152"/>
      <c r="ADA152"/>
      <c r="ADB152"/>
      <c r="ADC152"/>
      <c r="ADD152"/>
      <c r="ADE152"/>
      <c r="ADF152"/>
      <c r="ADG152"/>
      <c r="ADH152"/>
      <c r="ADI152"/>
      <c r="ADJ152"/>
      <c r="ADK152"/>
      <c r="ADL152"/>
      <c r="ADM152"/>
      <c r="ADN152"/>
      <c r="ADO152"/>
      <c r="ADP152"/>
      <c r="ADQ152"/>
      <c r="ADR152"/>
      <c r="ADS152"/>
      <c r="ADT152"/>
      <c r="ADU152"/>
      <c r="ADV152"/>
      <c r="ADW152"/>
      <c r="ADX152"/>
      <c r="ADY152"/>
      <c r="ADZ152"/>
      <c r="AEA152"/>
      <c r="AEB152"/>
      <c r="AEC152"/>
      <c r="AED152"/>
      <c r="AEE152"/>
      <c r="AEF152"/>
      <c r="AEG152"/>
      <c r="AEH152"/>
      <c r="AEI152"/>
      <c r="AEJ152"/>
      <c r="AEK152"/>
      <c r="AEL152"/>
      <c r="AEM152"/>
      <c r="AEN152"/>
      <c r="AEO152"/>
      <c r="AEP152"/>
      <c r="AEQ152"/>
      <c r="AER152"/>
      <c r="AES152"/>
      <c r="AET152"/>
      <c r="AEU152"/>
      <c r="AEV152"/>
      <c r="AEW152"/>
      <c r="AEX152"/>
      <c r="AEY152"/>
      <c r="AEZ152"/>
      <c r="AFA152"/>
      <c r="AFB152"/>
      <c r="AFC152"/>
      <c r="AFD152"/>
      <c r="AFE152"/>
      <c r="AFF152"/>
      <c r="AFG152"/>
      <c r="AFH152"/>
      <c r="AFI152"/>
      <c r="AFJ152"/>
      <c r="AFK152"/>
      <c r="AFL152"/>
      <c r="AFM152"/>
      <c r="AFN152"/>
      <c r="AFO152"/>
      <c r="AFP152"/>
      <c r="AFQ152"/>
      <c r="AFR152"/>
      <c r="AFS152"/>
      <c r="AFT152"/>
      <c r="AFU152"/>
      <c r="AFV152"/>
      <c r="AFW152"/>
      <c r="AFX152"/>
      <c r="AFY152"/>
      <c r="AFZ152"/>
      <c r="AGA152"/>
      <c r="AGB152"/>
      <c r="AGC152"/>
      <c r="AGD152"/>
      <c r="AGE152"/>
      <c r="AGF152"/>
      <c r="AGG152"/>
      <c r="AGH152"/>
      <c r="AGI152"/>
      <c r="AGJ152"/>
      <c r="AGK152"/>
      <c r="AGL152"/>
      <c r="AGM152"/>
      <c r="AGN152"/>
      <c r="AGO152"/>
      <c r="AGP152"/>
      <c r="AGQ152"/>
      <c r="AGR152"/>
      <c r="AGS152"/>
      <c r="AGT152"/>
      <c r="AGU152"/>
      <c r="AGV152"/>
      <c r="AGW152"/>
      <c r="AGX152"/>
      <c r="AGY152"/>
      <c r="AGZ152"/>
      <c r="AHA152"/>
      <c r="AHB152"/>
      <c r="AHC152"/>
      <c r="AHD152"/>
      <c r="AHE152"/>
      <c r="AHF152"/>
      <c r="AHG152"/>
      <c r="AHH152"/>
      <c r="AHI152"/>
      <c r="AHJ152"/>
      <c r="AHK152"/>
      <c r="AHL152"/>
      <c r="AHM152"/>
      <c r="AHN152"/>
      <c r="AHO152"/>
      <c r="AHP152"/>
      <c r="AHQ152"/>
      <c r="AHR152"/>
      <c r="AHS152"/>
      <c r="AHT152"/>
      <c r="AHU152"/>
      <c r="AHV152"/>
      <c r="AHW152"/>
      <c r="AHX152"/>
      <c r="AHY152"/>
      <c r="AHZ152"/>
      <c r="AIA152"/>
      <c r="AIB152"/>
      <c r="AIC152"/>
      <c r="AID152"/>
      <c r="AIE152"/>
      <c r="AIF152"/>
      <c r="AIG152"/>
      <c r="AIH152"/>
      <c r="AII152"/>
      <c r="AIJ152"/>
      <c r="AIK152"/>
      <c r="AIL152"/>
      <c r="AIM152"/>
      <c r="AIN152"/>
      <c r="AIO152"/>
      <c r="AIP152"/>
      <c r="AIQ152"/>
      <c r="AIR152"/>
      <c r="AIS152"/>
      <c r="AIT152"/>
      <c r="AIU152"/>
      <c r="AIV152"/>
      <c r="AIW152"/>
      <c r="AIX152"/>
      <c r="AIY152"/>
      <c r="AIZ152"/>
      <c r="AJA152"/>
      <c r="AJB152"/>
      <c r="AJC152"/>
      <c r="AJD152"/>
      <c r="AJE152"/>
      <c r="AJF152"/>
      <c r="AJG152"/>
      <c r="AJH152"/>
      <c r="AJI152"/>
      <c r="AJJ152"/>
      <c r="AJK152"/>
      <c r="AJL152"/>
      <c r="AJM152"/>
      <c r="AJN152"/>
      <c r="AJO152"/>
      <c r="AJP152"/>
      <c r="AJQ152"/>
      <c r="AJR152"/>
      <c r="AJS152"/>
      <c r="AJT152"/>
      <c r="AJU152"/>
      <c r="AJV152"/>
      <c r="AJW152"/>
      <c r="AJX152"/>
      <c r="AJY152"/>
      <c r="AJZ152"/>
      <c r="AKA152"/>
      <c r="AKB152"/>
      <c r="AKC152"/>
      <c r="AKD152"/>
      <c r="AKE152"/>
      <c r="AKF152"/>
      <c r="AKG152"/>
      <c r="AKH152"/>
      <c r="AKI152"/>
      <c r="AKJ152"/>
      <c r="AKK152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</row>
    <row r="153" spans="1:1024" x14ac:dyDescent="0.15">
      <c r="A153" s="80" t="s">
        <v>107</v>
      </c>
      <c r="B153" s="81" t="s">
        <v>45</v>
      </c>
      <c r="C153" s="140"/>
      <c r="D153" s="83"/>
      <c r="E153" s="83"/>
      <c r="F153"/>
      <c r="G153"/>
      <c r="H153"/>
      <c r="I153" s="119"/>
      <c r="J153" s="119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</row>
    <row r="154" spans="1:1024" x14ac:dyDescent="0.15">
      <c r="A154" s="80" t="s">
        <v>108</v>
      </c>
      <c r="B154" s="81" t="s">
        <v>45</v>
      </c>
      <c r="C154" s="83">
        <f>C152*C153</f>
        <v>0</v>
      </c>
      <c r="D154" s="82"/>
      <c r="E154" s="83">
        <f>C154*D154</f>
        <v>0</v>
      </c>
      <c r="F154"/>
      <c r="G154"/>
      <c r="H154"/>
      <c r="I154" s="119"/>
      <c r="J154" s="119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  <c r="OB154"/>
      <c r="OC154"/>
      <c r="OD154"/>
      <c r="OE154"/>
      <c r="OF154"/>
      <c r="OG154"/>
      <c r="OH154"/>
      <c r="OI154"/>
      <c r="OJ154"/>
      <c r="OK154"/>
      <c r="OL154"/>
      <c r="OM154"/>
      <c r="ON154"/>
      <c r="OO154"/>
      <c r="OP154"/>
      <c r="OQ154"/>
      <c r="OR154"/>
      <c r="OS154"/>
      <c r="OT154"/>
      <c r="OU154"/>
      <c r="OV154"/>
      <c r="OW154"/>
      <c r="OX154"/>
      <c r="OY154"/>
      <c r="OZ154"/>
      <c r="PA154"/>
      <c r="PB154"/>
      <c r="PC154"/>
      <c r="PD154"/>
      <c r="PE154"/>
      <c r="PF154"/>
      <c r="PG154"/>
      <c r="PH154"/>
      <c r="PI154"/>
      <c r="PJ154"/>
      <c r="PK154"/>
      <c r="PL154"/>
      <c r="PM154"/>
      <c r="PN154"/>
      <c r="PO154"/>
      <c r="PP154"/>
      <c r="PQ154"/>
      <c r="PR154"/>
      <c r="PS154"/>
      <c r="PT154"/>
      <c r="PU154"/>
      <c r="PV154"/>
      <c r="PW154"/>
      <c r="PX154"/>
      <c r="PY154"/>
      <c r="PZ154"/>
      <c r="QA154"/>
      <c r="QB154"/>
      <c r="QC154"/>
      <c r="QD154"/>
      <c r="QE154"/>
      <c r="QF154"/>
      <c r="QG154"/>
      <c r="QH154"/>
      <c r="QI154"/>
      <c r="QJ154"/>
      <c r="QK154"/>
      <c r="QL154"/>
      <c r="QM154"/>
      <c r="QN154"/>
      <c r="QO154"/>
      <c r="QP154"/>
      <c r="QQ154"/>
      <c r="QR154"/>
      <c r="QS154"/>
      <c r="QT154"/>
      <c r="QU154"/>
      <c r="QV154"/>
      <c r="QW154"/>
      <c r="QX154"/>
      <c r="QY154"/>
      <c r="QZ154"/>
      <c r="RA154"/>
      <c r="RB154"/>
      <c r="RC154"/>
      <c r="RD154"/>
      <c r="RE154"/>
      <c r="RF154"/>
      <c r="RG154"/>
      <c r="RH154"/>
      <c r="RI154"/>
      <c r="RJ154"/>
      <c r="RK154"/>
      <c r="RL154"/>
      <c r="RM154"/>
      <c r="RN154"/>
      <c r="RO154"/>
      <c r="RP154"/>
      <c r="RQ154"/>
      <c r="RR154"/>
      <c r="RS154"/>
      <c r="RT154"/>
      <c r="RU154"/>
      <c r="RV154"/>
      <c r="RW154"/>
      <c r="RX154"/>
      <c r="RY154"/>
      <c r="RZ154"/>
      <c r="SA154"/>
      <c r="SB154"/>
      <c r="SC154"/>
      <c r="SD154"/>
      <c r="SE154"/>
      <c r="SF154"/>
      <c r="SG154"/>
      <c r="SH154"/>
      <c r="SI154"/>
      <c r="SJ154"/>
      <c r="SK154"/>
      <c r="SL154"/>
      <c r="SM154"/>
      <c r="SN154"/>
      <c r="SO154"/>
      <c r="SP154"/>
      <c r="SQ154"/>
      <c r="SR154"/>
      <c r="SS154"/>
      <c r="ST154"/>
      <c r="SU154"/>
      <c r="SV154"/>
      <c r="SW154"/>
      <c r="SX154"/>
      <c r="SY154"/>
      <c r="SZ154"/>
      <c r="TA154"/>
      <c r="TB154"/>
      <c r="TC154"/>
      <c r="TD154"/>
      <c r="TE154"/>
      <c r="TF154"/>
      <c r="TG154"/>
      <c r="TH154"/>
      <c r="TI154"/>
      <c r="TJ154"/>
      <c r="TK154"/>
      <c r="TL154"/>
      <c r="TM154"/>
      <c r="TN154"/>
      <c r="TO154"/>
      <c r="TP154"/>
      <c r="TQ154"/>
      <c r="TR154"/>
      <c r="TS154"/>
      <c r="TT154"/>
      <c r="TU154"/>
      <c r="TV154"/>
      <c r="TW154"/>
      <c r="TX154"/>
      <c r="TY154"/>
      <c r="TZ154"/>
      <c r="UA154"/>
      <c r="UB154"/>
      <c r="UC154"/>
      <c r="UD154"/>
      <c r="UE154"/>
      <c r="UF154"/>
      <c r="UG154"/>
      <c r="UH154"/>
      <c r="UI154"/>
      <c r="UJ154"/>
      <c r="UK154"/>
      <c r="UL154"/>
      <c r="UM154"/>
      <c r="UN154"/>
      <c r="UO154"/>
      <c r="UP154"/>
      <c r="UQ154"/>
      <c r="UR154"/>
      <c r="US154"/>
      <c r="UT154"/>
      <c r="UU154"/>
      <c r="UV154"/>
      <c r="UW154"/>
      <c r="UX154"/>
      <c r="UY154"/>
      <c r="UZ154"/>
      <c r="VA154"/>
      <c r="VB154"/>
      <c r="VC154"/>
      <c r="VD154"/>
      <c r="VE154"/>
      <c r="VF154"/>
      <c r="VG154"/>
      <c r="VH154"/>
      <c r="VI154"/>
      <c r="VJ154"/>
      <c r="VK154"/>
      <c r="VL154"/>
      <c r="VM154"/>
      <c r="VN154"/>
      <c r="VO154"/>
      <c r="VP154"/>
      <c r="VQ154"/>
      <c r="VR154"/>
      <c r="VS154"/>
      <c r="VT154"/>
      <c r="VU154"/>
      <c r="VV154"/>
      <c r="VW154"/>
      <c r="VX154"/>
      <c r="VY154"/>
      <c r="VZ154"/>
      <c r="WA154"/>
      <c r="WB154"/>
      <c r="WC154"/>
      <c r="WD154"/>
      <c r="WE154"/>
      <c r="WF154"/>
      <c r="WG154"/>
      <c r="WH154"/>
      <c r="WI154"/>
      <c r="WJ154"/>
      <c r="WK154"/>
      <c r="WL154"/>
      <c r="WM154"/>
      <c r="WN154"/>
      <c r="WO154"/>
      <c r="WP154"/>
      <c r="WQ154"/>
      <c r="WR154"/>
      <c r="WS154"/>
      <c r="WT154"/>
      <c r="WU154"/>
      <c r="WV154"/>
      <c r="WW154"/>
      <c r="WX154"/>
      <c r="WY154"/>
      <c r="WZ154"/>
      <c r="XA154"/>
      <c r="XB154"/>
      <c r="XC154"/>
      <c r="XD154"/>
      <c r="XE154"/>
      <c r="XF154"/>
      <c r="XG154"/>
      <c r="XH154"/>
      <c r="XI154"/>
      <c r="XJ154"/>
      <c r="XK154"/>
      <c r="XL154"/>
      <c r="XM154"/>
      <c r="XN154"/>
      <c r="XO154"/>
      <c r="XP154"/>
      <c r="XQ154"/>
      <c r="XR154"/>
      <c r="XS154"/>
      <c r="XT154"/>
      <c r="XU154"/>
      <c r="XV154"/>
      <c r="XW154"/>
      <c r="XX154"/>
      <c r="XY154"/>
      <c r="XZ154"/>
      <c r="YA154"/>
      <c r="YB154"/>
      <c r="YC154"/>
      <c r="YD154"/>
      <c r="YE154"/>
      <c r="YF154"/>
      <c r="YG154"/>
      <c r="YH154"/>
      <c r="YI154"/>
      <c r="YJ154"/>
      <c r="YK154"/>
      <c r="YL154"/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/>
      <c r="ACD154"/>
      <c r="ACE154"/>
      <c r="ACF154"/>
      <c r="ACG154"/>
      <c r="ACH154"/>
      <c r="ACI154"/>
      <c r="ACJ154"/>
      <c r="ACK154"/>
      <c r="ACL154"/>
      <c r="ACM154"/>
      <c r="ACN154"/>
      <c r="ACO154"/>
      <c r="ACP154"/>
      <c r="ACQ154"/>
      <c r="ACR154"/>
      <c r="ACS154"/>
      <c r="ACT154"/>
      <c r="ACU154"/>
      <c r="ACV154"/>
      <c r="ACW154"/>
      <c r="ACX154"/>
      <c r="ACY154"/>
      <c r="ACZ154"/>
      <c r="ADA154"/>
      <c r="ADB154"/>
      <c r="ADC154"/>
      <c r="ADD154"/>
      <c r="ADE154"/>
      <c r="ADF154"/>
      <c r="ADG154"/>
      <c r="ADH154"/>
      <c r="ADI154"/>
      <c r="ADJ154"/>
      <c r="ADK154"/>
      <c r="ADL154"/>
      <c r="ADM154"/>
      <c r="ADN154"/>
      <c r="ADO154"/>
      <c r="ADP154"/>
      <c r="ADQ154"/>
      <c r="ADR154"/>
      <c r="ADS154"/>
      <c r="ADT154"/>
      <c r="ADU154"/>
      <c r="ADV154"/>
      <c r="ADW154"/>
      <c r="ADX154"/>
      <c r="ADY154"/>
      <c r="ADZ154"/>
      <c r="AEA154"/>
      <c r="AEB154"/>
      <c r="AEC154"/>
      <c r="AED154"/>
      <c r="AEE154"/>
      <c r="AEF154"/>
      <c r="AEG154"/>
      <c r="AEH154"/>
      <c r="AEI154"/>
      <c r="AEJ154"/>
      <c r="AEK154"/>
      <c r="AEL154"/>
      <c r="AEM154"/>
      <c r="AEN154"/>
      <c r="AEO154"/>
      <c r="AEP154"/>
      <c r="AEQ154"/>
      <c r="AER154"/>
      <c r="AES154"/>
      <c r="AET154"/>
      <c r="AEU154"/>
      <c r="AEV154"/>
      <c r="AEW154"/>
      <c r="AEX154"/>
      <c r="AEY154"/>
      <c r="AEZ154"/>
      <c r="AFA154"/>
      <c r="AFB154"/>
      <c r="AFC154"/>
      <c r="AFD154"/>
      <c r="AFE154"/>
      <c r="AFF154"/>
      <c r="AFG154"/>
      <c r="AFH154"/>
      <c r="AFI154"/>
      <c r="AFJ154"/>
      <c r="AFK154"/>
      <c r="AFL154"/>
      <c r="AFM154"/>
      <c r="AFN154"/>
      <c r="AFO154"/>
      <c r="AFP154"/>
      <c r="AFQ154"/>
      <c r="AFR154"/>
      <c r="AFS154"/>
      <c r="AFT154"/>
      <c r="AFU154"/>
      <c r="AFV154"/>
      <c r="AFW154"/>
      <c r="AFX154"/>
      <c r="AFY154"/>
      <c r="AFZ154"/>
      <c r="AGA154"/>
      <c r="AGB154"/>
      <c r="AGC154"/>
      <c r="AGD154"/>
      <c r="AGE154"/>
      <c r="AGF154"/>
      <c r="AGG154"/>
      <c r="AGH154"/>
      <c r="AGI154"/>
      <c r="AGJ154"/>
      <c r="AGK154"/>
      <c r="AGL154"/>
      <c r="AGM154"/>
      <c r="AGN154"/>
      <c r="AGO154"/>
      <c r="AGP154"/>
      <c r="AGQ154"/>
      <c r="AGR154"/>
      <c r="AGS154"/>
      <c r="AGT154"/>
      <c r="AGU154"/>
      <c r="AGV154"/>
      <c r="AGW154"/>
      <c r="AGX154"/>
      <c r="AGY154"/>
      <c r="AGZ154"/>
      <c r="AHA154"/>
      <c r="AHB154"/>
      <c r="AHC154"/>
      <c r="AHD154"/>
      <c r="AHE154"/>
      <c r="AHF154"/>
      <c r="AHG154"/>
      <c r="AHH154"/>
      <c r="AHI154"/>
      <c r="AHJ154"/>
      <c r="AHK154"/>
      <c r="AHL154"/>
      <c r="AHM154"/>
      <c r="AHN154"/>
      <c r="AHO154"/>
      <c r="AHP154"/>
      <c r="AHQ154"/>
      <c r="AHR154"/>
      <c r="AHS154"/>
      <c r="AHT154"/>
      <c r="AHU154"/>
      <c r="AHV154"/>
      <c r="AHW154"/>
      <c r="AHX154"/>
      <c r="AHY154"/>
      <c r="AHZ154"/>
      <c r="AIA154"/>
      <c r="AIB154"/>
      <c r="AIC154"/>
      <c r="AID154"/>
      <c r="AIE154"/>
      <c r="AIF154"/>
      <c r="AIG154"/>
      <c r="AIH154"/>
      <c r="AII154"/>
      <c r="AIJ154"/>
      <c r="AIK154"/>
      <c r="AIL154"/>
      <c r="AIM154"/>
      <c r="AIN154"/>
      <c r="AIO154"/>
      <c r="AIP154"/>
      <c r="AIQ154"/>
      <c r="AIR154"/>
      <c r="AIS154"/>
      <c r="AIT154"/>
      <c r="AIU154"/>
      <c r="AIV154"/>
      <c r="AIW154"/>
      <c r="AIX154"/>
      <c r="AIY154"/>
      <c r="AIZ154"/>
      <c r="AJA154"/>
      <c r="AJB154"/>
      <c r="AJC154"/>
      <c r="AJD154"/>
      <c r="AJE154"/>
      <c r="AJF154"/>
      <c r="AJG154"/>
      <c r="AJH154"/>
      <c r="AJI154"/>
      <c r="AJJ154"/>
      <c r="AJK154"/>
      <c r="AJL154"/>
      <c r="AJM154"/>
      <c r="AJN154"/>
      <c r="AJO154"/>
      <c r="AJP154"/>
      <c r="AJQ154"/>
      <c r="AJR154"/>
      <c r="AJS154"/>
      <c r="AJT154"/>
      <c r="AJU154"/>
      <c r="AJV154"/>
      <c r="AJW154"/>
      <c r="AJX154"/>
      <c r="AJY154"/>
      <c r="AJZ154"/>
      <c r="AKA154"/>
      <c r="AKB154"/>
      <c r="AKC154"/>
      <c r="AKD154"/>
      <c r="AKE154"/>
      <c r="AKF154"/>
      <c r="AKG154"/>
      <c r="AKH154"/>
      <c r="AKI154"/>
      <c r="AKJ154"/>
      <c r="AKK154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</row>
    <row r="155" spans="1:1024" x14ac:dyDescent="0.15">
      <c r="A155" s="84" t="s">
        <v>109</v>
      </c>
      <c r="B155" s="85" t="s">
        <v>110</v>
      </c>
      <c r="C155" s="141"/>
      <c r="D155" s="86">
        <f>E152+E154</f>
        <v>0</v>
      </c>
      <c r="E155" s="86" t="str">
        <f>IFERROR(D155/C155,"-")</f>
        <v>-</v>
      </c>
      <c r="F155"/>
      <c r="G155"/>
      <c r="H155"/>
      <c r="I155" s="119"/>
      <c r="J155" s="119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  <c r="OB155"/>
      <c r="OC155"/>
      <c r="OD155"/>
      <c r="OE155"/>
      <c r="OF155"/>
      <c r="OG155"/>
      <c r="OH155"/>
      <c r="OI155"/>
      <c r="OJ155"/>
      <c r="OK155"/>
      <c r="OL155"/>
      <c r="OM155"/>
      <c r="ON155"/>
      <c r="OO155"/>
      <c r="OP155"/>
      <c r="OQ155"/>
      <c r="OR155"/>
      <c r="OS155"/>
      <c r="OT155"/>
      <c r="OU155"/>
      <c r="OV155"/>
      <c r="OW155"/>
      <c r="OX155"/>
      <c r="OY155"/>
      <c r="OZ155"/>
      <c r="PA155"/>
      <c r="PB155"/>
      <c r="PC155"/>
      <c r="PD155"/>
      <c r="PE155"/>
      <c r="PF155"/>
      <c r="PG155"/>
      <c r="PH155"/>
      <c r="PI155"/>
      <c r="PJ155"/>
      <c r="PK155"/>
      <c r="PL155"/>
      <c r="PM155"/>
      <c r="PN155"/>
      <c r="PO155"/>
      <c r="PP155"/>
      <c r="PQ155"/>
      <c r="PR155"/>
      <c r="PS155"/>
      <c r="PT155"/>
      <c r="PU155"/>
      <c r="PV155"/>
      <c r="PW155"/>
      <c r="PX155"/>
      <c r="PY155"/>
      <c r="PZ155"/>
      <c r="QA155"/>
      <c r="QB155"/>
      <c r="QC155"/>
      <c r="QD155"/>
      <c r="QE155"/>
      <c r="QF155"/>
      <c r="QG155"/>
      <c r="QH155"/>
      <c r="QI155"/>
      <c r="QJ155"/>
      <c r="QK155"/>
      <c r="QL155"/>
      <c r="QM155"/>
      <c r="QN155"/>
      <c r="QO155"/>
      <c r="QP155"/>
      <c r="QQ155"/>
      <c r="QR155"/>
      <c r="QS155"/>
      <c r="QT155"/>
      <c r="QU155"/>
      <c r="QV155"/>
      <c r="QW155"/>
      <c r="QX155"/>
      <c r="QY155"/>
      <c r="QZ155"/>
      <c r="RA155"/>
      <c r="RB155"/>
      <c r="RC155"/>
      <c r="RD155"/>
      <c r="RE155"/>
      <c r="RF155"/>
      <c r="RG155"/>
      <c r="RH155"/>
      <c r="RI155"/>
      <c r="RJ155"/>
      <c r="RK155"/>
      <c r="RL155"/>
      <c r="RM155"/>
      <c r="RN155"/>
      <c r="RO155"/>
      <c r="RP155"/>
      <c r="RQ155"/>
      <c r="RR155"/>
      <c r="RS155"/>
      <c r="RT155"/>
      <c r="RU155"/>
      <c r="RV155"/>
      <c r="RW155"/>
      <c r="RX155"/>
      <c r="RY155"/>
      <c r="RZ155"/>
      <c r="SA155"/>
      <c r="SB155"/>
      <c r="SC155"/>
      <c r="SD155"/>
      <c r="SE155"/>
      <c r="SF155"/>
      <c r="SG155"/>
      <c r="SH155"/>
      <c r="SI155"/>
      <c r="SJ155"/>
      <c r="SK155"/>
      <c r="SL155"/>
      <c r="SM155"/>
      <c r="SN155"/>
      <c r="SO155"/>
      <c r="SP155"/>
      <c r="SQ155"/>
      <c r="SR155"/>
      <c r="SS155"/>
      <c r="ST155"/>
      <c r="SU155"/>
      <c r="SV155"/>
      <c r="SW155"/>
      <c r="SX155"/>
      <c r="SY155"/>
      <c r="SZ155"/>
      <c r="TA155"/>
      <c r="TB155"/>
      <c r="TC155"/>
      <c r="TD155"/>
      <c r="TE155"/>
      <c r="TF155"/>
      <c r="TG155"/>
      <c r="TH155"/>
      <c r="TI155"/>
      <c r="TJ155"/>
      <c r="TK155"/>
      <c r="TL155"/>
      <c r="TM155"/>
      <c r="TN155"/>
      <c r="TO155"/>
      <c r="TP155"/>
      <c r="TQ155"/>
      <c r="TR155"/>
      <c r="TS155"/>
      <c r="TT155"/>
      <c r="TU155"/>
      <c r="TV155"/>
      <c r="TW155"/>
      <c r="TX155"/>
      <c r="TY155"/>
      <c r="TZ155"/>
      <c r="UA155"/>
      <c r="UB155"/>
      <c r="UC155"/>
      <c r="UD155"/>
      <c r="UE155"/>
      <c r="UF155"/>
      <c r="UG155"/>
      <c r="UH155"/>
      <c r="UI155"/>
      <c r="UJ155"/>
      <c r="UK155"/>
      <c r="UL155"/>
      <c r="UM155"/>
      <c r="UN155"/>
      <c r="UO155"/>
      <c r="UP155"/>
      <c r="UQ155"/>
      <c r="UR155"/>
      <c r="US155"/>
      <c r="UT155"/>
      <c r="UU155"/>
      <c r="UV155"/>
      <c r="UW155"/>
      <c r="UX155"/>
      <c r="UY155"/>
      <c r="UZ155"/>
      <c r="VA155"/>
      <c r="VB155"/>
      <c r="VC155"/>
      <c r="VD155"/>
      <c r="VE155"/>
      <c r="VF155"/>
      <c r="VG155"/>
      <c r="VH155"/>
      <c r="VI155"/>
      <c r="VJ155"/>
      <c r="VK155"/>
      <c r="VL155"/>
      <c r="VM155"/>
      <c r="VN155"/>
      <c r="VO155"/>
      <c r="VP155"/>
      <c r="VQ155"/>
      <c r="VR155"/>
      <c r="VS155"/>
      <c r="VT155"/>
      <c r="VU155"/>
      <c r="VV155"/>
      <c r="VW155"/>
      <c r="VX155"/>
      <c r="VY155"/>
      <c r="VZ155"/>
      <c r="WA155"/>
      <c r="WB155"/>
      <c r="WC155"/>
      <c r="WD155"/>
      <c r="WE155"/>
      <c r="WF155"/>
      <c r="WG155"/>
      <c r="WH155"/>
      <c r="WI155"/>
      <c r="WJ155"/>
      <c r="WK155"/>
      <c r="WL155"/>
      <c r="WM155"/>
      <c r="WN155"/>
      <c r="WO155"/>
      <c r="WP155"/>
      <c r="WQ155"/>
      <c r="WR155"/>
      <c r="WS155"/>
      <c r="WT155"/>
      <c r="WU155"/>
      <c r="WV155"/>
      <c r="WW155"/>
      <c r="WX155"/>
      <c r="WY155"/>
      <c r="WZ155"/>
      <c r="XA155"/>
      <c r="XB155"/>
      <c r="XC155"/>
      <c r="XD155"/>
      <c r="XE155"/>
      <c r="XF155"/>
      <c r="XG155"/>
      <c r="XH155"/>
      <c r="XI155"/>
      <c r="XJ155"/>
      <c r="XK155"/>
      <c r="XL155"/>
      <c r="XM155"/>
      <c r="XN155"/>
      <c r="XO155"/>
      <c r="XP155"/>
      <c r="XQ155"/>
      <c r="XR155"/>
      <c r="XS155"/>
      <c r="XT155"/>
      <c r="XU155"/>
      <c r="XV155"/>
      <c r="XW155"/>
      <c r="XX155"/>
      <c r="XY155"/>
      <c r="XZ155"/>
      <c r="YA155"/>
      <c r="YB155"/>
      <c r="YC155"/>
      <c r="YD155"/>
      <c r="YE155"/>
      <c r="YF155"/>
      <c r="YG155"/>
      <c r="YH155"/>
      <c r="YI155"/>
      <c r="YJ155"/>
      <c r="YK155"/>
      <c r="YL155"/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/>
      <c r="ACD155"/>
      <c r="ACE155"/>
      <c r="ACF155"/>
      <c r="ACG155"/>
      <c r="ACH155"/>
      <c r="ACI155"/>
      <c r="ACJ155"/>
      <c r="ACK155"/>
      <c r="ACL155"/>
      <c r="ACM155"/>
      <c r="ACN155"/>
      <c r="ACO155"/>
      <c r="ACP155"/>
      <c r="ACQ155"/>
      <c r="ACR155"/>
      <c r="ACS155"/>
      <c r="ACT155"/>
      <c r="ACU155"/>
      <c r="ACV155"/>
      <c r="ACW155"/>
      <c r="ACX155"/>
      <c r="ACY155"/>
      <c r="ACZ155"/>
      <c r="ADA155"/>
      <c r="ADB155"/>
      <c r="ADC155"/>
      <c r="ADD155"/>
      <c r="ADE155"/>
      <c r="ADF155"/>
      <c r="ADG155"/>
      <c r="ADH155"/>
      <c r="ADI155"/>
      <c r="ADJ155"/>
      <c r="ADK155"/>
      <c r="ADL155"/>
      <c r="ADM155"/>
      <c r="ADN155"/>
      <c r="ADO155"/>
      <c r="ADP155"/>
      <c r="ADQ155"/>
      <c r="ADR155"/>
      <c r="ADS155"/>
      <c r="ADT155"/>
      <c r="ADU155"/>
      <c r="ADV155"/>
      <c r="ADW155"/>
      <c r="ADX155"/>
      <c r="ADY155"/>
      <c r="ADZ155"/>
      <c r="AEA155"/>
      <c r="AEB155"/>
      <c r="AEC155"/>
      <c r="AED155"/>
      <c r="AEE155"/>
      <c r="AEF155"/>
      <c r="AEG155"/>
      <c r="AEH155"/>
      <c r="AEI155"/>
      <c r="AEJ155"/>
      <c r="AEK155"/>
      <c r="AEL155"/>
      <c r="AEM155"/>
      <c r="AEN155"/>
      <c r="AEO155"/>
      <c r="AEP155"/>
      <c r="AEQ155"/>
      <c r="AER155"/>
      <c r="AES155"/>
      <c r="AET155"/>
      <c r="AEU155"/>
      <c r="AEV155"/>
      <c r="AEW155"/>
      <c r="AEX155"/>
      <c r="AEY155"/>
      <c r="AEZ155"/>
      <c r="AFA155"/>
      <c r="AFB155"/>
      <c r="AFC155"/>
      <c r="AFD155"/>
      <c r="AFE155"/>
      <c r="AFF155"/>
      <c r="AFG155"/>
      <c r="AFH155"/>
      <c r="AFI155"/>
      <c r="AFJ155"/>
      <c r="AFK155"/>
      <c r="AFL155"/>
      <c r="AFM155"/>
      <c r="AFN155"/>
      <c r="AFO155"/>
      <c r="AFP155"/>
      <c r="AFQ155"/>
      <c r="AFR155"/>
      <c r="AFS155"/>
      <c r="AFT155"/>
      <c r="AFU155"/>
      <c r="AFV155"/>
      <c r="AFW155"/>
      <c r="AFX155"/>
      <c r="AFY155"/>
      <c r="AFZ155"/>
      <c r="AGA155"/>
      <c r="AGB155"/>
      <c r="AGC155"/>
      <c r="AGD155"/>
      <c r="AGE155"/>
      <c r="AGF155"/>
      <c r="AGG155"/>
      <c r="AGH155"/>
      <c r="AGI155"/>
      <c r="AGJ155"/>
      <c r="AGK155"/>
      <c r="AGL155"/>
      <c r="AGM155"/>
      <c r="AGN155"/>
      <c r="AGO155"/>
      <c r="AGP155"/>
      <c r="AGQ155"/>
      <c r="AGR155"/>
      <c r="AGS155"/>
      <c r="AGT155"/>
      <c r="AGU155"/>
      <c r="AGV155"/>
      <c r="AGW155"/>
      <c r="AGX155"/>
      <c r="AGY155"/>
      <c r="AGZ155"/>
      <c r="AHA155"/>
      <c r="AHB155"/>
      <c r="AHC155"/>
      <c r="AHD155"/>
      <c r="AHE155"/>
      <c r="AHF155"/>
      <c r="AHG155"/>
      <c r="AHH155"/>
      <c r="AHI155"/>
      <c r="AHJ155"/>
      <c r="AHK155"/>
      <c r="AHL155"/>
      <c r="AHM155"/>
      <c r="AHN155"/>
      <c r="AHO155"/>
      <c r="AHP155"/>
      <c r="AHQ155"/>
      <c r="AHR155"/>
      <c r="AHS155"/>
      <c r="AHT155"/>
      <c r="AHU155"/>
      <c r="AHV155"/>
      <c r="AHW155"/>
      <c r="AHX155"/>
      <c r="AHY155"/>
      <c r="AHZ155"/>
      <c r="AIA155"/>
      <c r="AIB155"/>
      <c r="AIC155"/>
      <c r="AID155"/>
      <c r="AIE155"/>
      <c r="AIF155"/>
      <c r="AIG155"/>
      <c r="AIH155"/>
      <c r="AII155"/>
      <c r="AIJ155"/>
      <c r="AIK155"/>
      <c r="AIL155"/>
      <c r="AIM155"/>
      <c r="AIN155"/>
      <c r="AIO155"/>
      <c r="AIP155"/>
      <c r="AIQ155"/>
      <c r="AIR155"/>
      <c r="AIS155"/>
      <c r="AIT155"/>
      <c r="AIU155"/>
      <c r="AIV155"/>
      <c r="AIW155"/>
      <c r="AIX155"/>
      <c r="AIY155"/>
      <c r="AIZ155"/>
      <c r="AJA155"/>
      <c r="AJB155"/>
      <c r="AJC155"/>
      <c r="AJD155"/>
      <c r="AJE155"/>
      <c r="AJF155"/>
      <c r="AJG155"/>
      <c r="AJH155"/>
      <c r="AJI155"/>
      <c r="AJJ155"/>
      <c r="AJK155"/>
      <c r="AJL155"/>
      <c r="AJM155"/>
      <c r="AJN155"/>
      <c r="AJO155"/>
      <c r="AJP155"/>
      <c r="AJQ155"/>
      <c r="AJR155"/>
      <c r="AJS155"/>
      <c r="AJT155"/>
      <c r="AJU155"/>
      <c r="AJV155"/>
      <c r="AJW155"/>
      <c r="AJX155"/>
      <c r="AJY155"/>
      <c r="AJZ155"/>
      <c r="AKA155"/>
      <c r="AKB155"/>
      <c r="AKC155"/>
      <c r="AKD155"/>
      <c r="AKE155"/>
      <c r="AKF155"/>
      <c r="AKG155"/>
      <c r="AKH155"/>
      <c r="AKI155"/>
      <c r="AKJ155"/>
      <c r="AKK155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</row>
    <row r="156" spans="1:1024" x14ac:dyDescent="0.15">
      <c r="A156" s="84" t="s">
        <v>111</v>
      </c>
      <c r="B156" s="85" t="s">
        <v>90</v>
      </c>
      <c r="C156" s="97">
        <f>B129</f>
        <v>0</v>
      </c>
      <c r="D156" s="86" t="str">
        <f>E155</f>
        <v>-</v>
      </c>
      <c r="E156" s="86">
        <f>IFERROR(C156*D156,0)</f>
        <v>0</v>
      </c>
      <c r="F156"/>
      <c r="G156"/>
      <c r="H156"/>
      <c r="I156" s="119"/>
      <c r="J156" s="119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</row>
    <row r="157" spans="1:1024" x14ac:dyDescent="0.15">
      <c r="A157"/>
      <c r="B157"/>
      <c r="C157"/>
      <c r="D157" s="93" t="s">
        <v>36</v>
      </c>
      <c r="E157" s="94">
        <f>$B$45</f>
        <v>0</v>
      </c>
      <c r="F157" s="116">
        <f>SUM(E156*E157)</f>
        <v>0</v>
      </c>
      <c r="G157"/>
      <c r="H157"/>
      <c r="I157" s="119"/>
      <c r="J157" s="119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</row>
    <row r="158" spans="1:1024" ht="11.25" customHeight="1" x14ac:dyDescent="0.15">
      <c r="A158" s="19" t="s">
        <v>112</v>
      </c>
      <c r="B158"/>
      <c r="C158"/>
      <c r="D158"/>
      <c r="E158"/>
      <c r="F158"/>
      <c r="G158"/>
      <c r="H158"/>
      <c r="I158" s="119"/>
      <c r="J158" s="119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</row>
    <row r="159" spans="1:1024" ht="11.25" customHeight="1" x14ac:dyDescent="0.15">
      <c r="A159"/>
      <c r="B159"/>
      <c r="C159"/>
      <c r="D159"/>
      <c r="E159"/>
      <c r="F159"/>
      <c r="G159"/>
      <c r="H159"/>
      <c r="I159" s="119"/>
      <c r="J159" s="11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</row>
    <row r="160" spans="1:1024" ht="11.25" customHeight="1" x14ac:dyDescent="0.15">
      <c r="A160" s="117" t="s">
        <v>7</v>
      </c>
      <c r="B160"/>
      <c r="C160"/>
      <c r="D160"/>
      <c r="E160"/>
      <c r="F160"/>
      <c r="G160"/>
      <c r="H160"/>
      <c r="I160" s="119"/>
      <c r="J160" s="119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</row>
    <row r="161" spans="1:1024" ht="11.25" customHeight="1" x14ac:dyDescent="0.15">
      <c r="A161" s="76" t="s">
        <v>23</v>
      </c>
      <c r="B161" s="77" t="s">
        <v>24</v>
      </c>
      <c r="C161" s="77" t="s">
        <v>15</v>
      </c>
      <c r="D161" s="78" t="s">
        <v>25</v>
      </c>
      <c r="E161" s="78" t="s">
        <v>26</v>
      </c>
      <c r="F161" s="79" t="s">
        <v>27</v>
      </c>
      <c r="G161"/>
      <c r="H161"/>
      <c r="I161" s="119"/>
      <c r="J161" s="119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</row>
    <row r="162" spans="1:1024" ht="11.25" customHeight="1" x14ac:dyDescent="0.15">
      <c r="A162" s="80" t="s">
        <v>113</v>
      </c>
      <c r="B162" s="81" t="s">
        <v>45</v>
      </c>
      <c r="C162" s="81"/>
      <c r="D162" s="82"/>
      <c r="E162" s="83">
        <f>C162*D162</f>
        <v>0</v>
      </c>
      <c r="F162"/>
      <c r="G162"/>
      <c r="H162"/>
      <c r="I162" s="119"/>
      <c r="J162" s="119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</row>
    <row r="163" spans="1:1024" ht="11.25" customHeight="1" x14ac:dyDescent="0.15">
      <c r="A163" s="84" t="s">
        <v>114</v>
      </c>
      <c r="B163" s="85" t="s">
        <v>69</v>
      </c>
      <c r="C163" s="92"/>
      <c r="D163" s="86"/>
      <c r="E163" s="86"/>
      <c r="F163"/>
      <c r="G163"/>
      <c r="H163"/>
      <c r="I163" s="119"/>
      <c r="J163" s="119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</row>
    <row r="164" spans="1:1024" ht="11.25" customHeight="1" x14ac:dyDescent="0.15">
      <c r="A164" s="84" t="s">
        <v>115</v>
      </c>
      <c r="B164" s="85" t="s">
        <v>69</v>
      </c>
      <c r="C164" s="92"/>
      <c r="D164" s="86"/>
      <c r="E164" s="86"/>
      <c r="F164" s="118"/>
      <c r="G164"/>
      <c r="H164"/>
      <c r="I164" s="119"/>
      <c r="J164" s="119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</row>
    <row r="165" spans="1:1024" ht="11.25" customHeight="1" x14ac:dyDescent="0.15">
      <c r="A165" s="84" t="s">
        <v>116</v>
      </c>
      <c r="B165" s="85" t="s">
        <v>5</v>
      </c>
      <c r="C165" s="91">
        <f>IFERROR(VLOOKUP(C163,'5. Depreciação'!A3:B17,2,0),0)</f>
        <v>0</v>
      </c>
      <c r="D165" s="86">
        <f>E162</f>
        <v>0</v>
      </c>
      <c r="E165" s="86">
        <f>C165*D165/100</f>
        <v>0</v>
      </c>
      <c r="F165"/>
      <c r="G165"/>
      <c r="H165"/>
      <c r="I165" s="119"/>
      <c r="J165" s="119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</row>
    <row r="166" spans="1:1024" ht="11.25" customHeight="1" x14ac:dyDescent="0.15">
      <c r="A166" s="120" t="s">
        <v>117</v>
      </c>
      <c r="B166" s="121" t="s">
        <v>29</v>
      </c>
      <c r="C166" s="121">
        <f>C163*12</f>
        <v>0</v>
      </c>
      <c r="D166" s="122">
        <f>IF(C164&lt;=C163,E165,0)</f>
        <v>0</v>
      </c>
      <c r="E166" s="122">
        <f>IFERROR(D166/C166,0)</f>
        <v>0</v>
      </c>
      <c r="F166"/>
      <c r="G166"/>
      <c r="H166"/>
      <c r="I166" s="119"/>
      <c r="J166" s="119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</row>
    <row r="167" spans="1:1024" ht="11.25" customHeight="1" x14ac:dyDescent="0.15">
      <c r="A167" s="87" t="s">
        <v>118</v>
      </c>
      <c r="B167" s="88"/>
      <c r="C167" s="88"/>
      <c r="D167" s="89"/>
      <c r="E167" s="90">
        <f>E166</f>
        <v>0</v>
      </c>
      <c r="F167"/>
      <c r="G167"/>
      <c r="H167"/>
      <c r="I167" s="119"/>
      <c r="J167" s="119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</row>
    <row r="168" spans="1:1024" ht="11.25" customHeight="1" x14ac:dyDescent="0.15">
      <c r="A168" s="123" t="s">
        <v>119</v>
      </c>
      <c r="B168" s="124" t="s">
        <v>45</v>
      </c>
      <c r="C168" s="92"/>
      <c r="D168" s="125">
        <f>E167</f>
        <v>0</v>
      </c>
      <c r="E168" s="90">
        <f>C168*D168</f>
        <v>0</v>
      </c>
      <c r="F168"/>
      <c r="G168"/>
      <c r="H168"/>
      <c r="I168" s="119"/>
      <c r="J168" s="119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</row>
    <row r="169" spans="1:1024" ht="11.25" customHeight="1" x14ac:dyDescent="0.15">
      <c r="A169" s="126"/>
      <c r="B169" s="126"/>
      <c r="C169" s="126"/>
      <c r="D169" s="93" t="s">
        <v>36</v>
      </c>
      <c r="E169" s="94">
        <f>$B$45</f>
        <v>0</v>
      </c>
      <c r="F169" s="116">
        <f>E168*E169</f>
        <v>0</v>
      </c>
      <c r="G169"/>
      <c r="H169"/>
      <c r="I169" s="119"/>
      <c r="J169" s="11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</row>
    <row r="170" spans="1:1024" ht="11.25" customHeight="1" x14ac:dyDescent="0.15">
      <c r="A170"/>
      <c r="B170"/>
      <c r="C170"/>
      <c r="D170"/>
      <c r="E170"/>
      <c r="F170"/>
      <c r="G170"/>
      <c r="H170"/>
      <c r="I170" s="119"/>
      <c r="J170" s="119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</row>
    <row r="171" spans="1:1024" ht="11.25" customHeight="1" x14ac:dyDescent="0.15">
      <c r="A171" s="117" t="s">
        <v>8</v>
      </c>
      <c r="B171"/>
      <c r="C171"/>
      <c r="D171"/>
      <c r="E171"/>
      <c r="F171"/>
      <c r="G171"/>
      <c r="H171"/>
      <c r="I171" s="119"/>
      <c r="J171" s="119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</row>
    <row r="172" spans="1:1024" ht="11.25" customHeight="1" x14ac:dyDescent="0.15">
      <c r="A172" s="127" t="s">
        <v>23</v>
      </c>
      <c r="B172" s="128" t="s">
        <v>24</v>
      </c>
      <c r="C172" s="128" t="s">
        <v>15</v>
      </c>
      <c r="D172" s="78" t="s">
        <v>25</v>
      </c>
      <c r="E172" s="129" t="s">
        <v>26</v>
      </c>
      <c r="F172" s="79" t="s">
        <v>27</v>
      </c>
      <c r="G172"/>
      <c r="H172"/>
      <c r="I172" s="119"/>
      <c r="J172" s="119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</row>
    <row r="173" spans="1:1024" ht="11.25" customHeight="1" x14ac:dyDescent="0.15">
      <c r="A173" s="84" t="s">
        <v>120</v>
      </c>
      <c r="B173" s="85" t="s">
        <v>45</v>
      </c>
      <c r="C173" s="81"/>
      <c r="D173" s="86">
        <f>D162</f>
        <v>0</v>
      </c>
      <c r="E173" s="86">
        <f>C173*D173</f>
        <v>0</v>
      </c>
      <c r="F173" s="118"/>
      <c r="G173"/>
      <c r="H173"/>
      <c r="I173" s="119"/>
      <c r="J173" s="119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</row>
    <row r="174" spans="1:1024" ht="11.25" customHeight="1" x14ac:dyDescent="0.15">
      <c r="A174" s="84" t="s">
        <v>77</v>
      </c>
      <c r="B174" s="85" t="s">
        <v>5</v>
      </c>
      <c r="C174" s="92"/>
      <c r="D174" s="86"/>
      <c r="E174" s="86"/>
      <c r="F174" s="118"/>
      <c r="G174"/>
      <c r="H174"/>
      <c r="I174" s="119"/>
      <c r="J174" s="119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</row>
    <row r="175" spans="1:1024" ht="11.25" customHeight="1" x14ac:dyDescent="0.15">
      <c r="A175" s="84" t="s">
        <v>121</v>
      </c>
      <c r="B175" s="85" t="s">
        <v>39</v>
      </c>
      <c r="C175" s="130">
        <f>IFERROR(IF(C164&lt;=C163,E162-(C165/(100*C163)*C164)*E162,E162-E165),0)</f>
        <v>0</v>
      </c>
      <c r="D175" s="86"/>
      <c r="E175" s="86"/>
      <c r="F175" s="118"/>
      <c r="G175"/>
      <c r="H175"/>
      <c r="I175" s="119"/>
      <c r="J175" s="119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</row>
    <row r="176" spans="1:1024" ht="11.25" customHeight="1" x14ac:dyDescent="0.15">
      <c r="A176" s="84" t="s">
        <v>122</v>
      </c>
      <c r="B176" s="85" t="s">
        <v>39</v>
      </c>
      <c r="C176" s="86">
        <f>IFERROR(IF(C164&gt;=C163,C175,((((C175)-(E162-E165))*(((C163-C164)+1)/(2*(C163-C164))))+(E162-E165))),0)</f>
        <v>0</v>
      </c>
      <c r="D176" s="86"/>
      <c r="E176" s="86"/>
      <c r="F176" s="118"/>
      <c r="G176"/>
      <c r="H176"/>
      <c r="I176" s="119"/>
      <c r="J176" s="119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</row>
    <row r="177" spans="1:1024" ht="11.25" customHeight="1" x14ac:dyDescent="0.15">
      <c r="A177" s="120" t="s">
        <v>123</v>
      </c>
      <c r="B177" s="121" t="s">
        <v>39</v>
      </c>
      <c r="C177" s="121"/>
      <c r="D177" s="122">
        <f>C174*C176/12/100</f>
        <v>0</v>
      </c>
      <c r="E177" s="122">
        <f>D177</f>
        <v>0</v>
      </c>
      <c r="F177" s="118"/>
      <c r="G177"/>
      <c r="H177"/>
      <c r="I177" s="119"/>
      <c r="J177" s="119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</row>
    <row r="178" spans="1:1024" ht="11.25" customHeight="1" x14ac:dyDescent="0.15">
      <c r="A178" s="87" t="s">
        <v>124</v>
      </c>
      <c r="B178" s="88"/>
      <c r="C178" s="88"/>
      <c r="D178" s="89"/>
      <c r="E178" s="90">
        <f>E177</f>
        <v>0</v>
      </c>
      <c r="F178" s="118"/>
      <c r="G178"/>
      <c r="H178"/>
      <c r="I178" s="119"/>
      <c r="J178" s="119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</row>
    <row r="179" spans="1:1024" ht="11.25" customHeight="1" x14ac:dyDescent="0.15">
      <c r="A179" s="123" t="s">
        <v>119</v>
      </c>
      <c r="B179" s="124" t="s">
        <v>45</v>
      </c>
      <c r="C179" s="85">
        <f>C168</f>
        <v>0</v>
      </c>
      <c r="D179" s="125">
        <f>E178</f>
        <v>0</v>
      </c>
      <c r="E179" s="90">
        <f>C179*D179</f>
        <v>0</v>
      </c>
      <c r="F179" s="118"/>
      <c r="G179"/>
      <c r="H179"/>
      <c r="I179" s="119"/>
      <c r="J179" s="11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</row>
    <row r="180" spans="1:1024" ht="11.25" customHeight="1" x14ac:dyDescent="0.15">
      <c r="A180"/>
      <c r="B180"/>
      <c r="C180" s="131"/>
      <c r="D180" s="93" t="s">
        <v>36</v>
      </c>
      <c r="E180" s="94">
        <f>$B$45</f>
        <v>0</v>
      </c>
      <c r="F180" s="116">
        <f>E179*E180</f>
        <v>0</v>
      </c>
      <c r="G180"/>
      <c r="H180"/>
      <c r="I180" s="119"/>
      <c r="J180" s="119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</row>
    <row r="181" spans="1:1024" ht="11.25" customHeight="1" x14ac:dyDescent="0.15">
      <c r="A181"/>
      <c r="B181"/>
      <c r="C181"/>
      <c r="D181"/>
      <c r="E181"/>
      <c r="F181"/>
      <c r="G181"/>
      <c r="H181"/>
      <c r="I181" s="119"/>
      <c r="J181" s="119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</row>
    <row r="182" spans="1:1024" ht="11.25" customHeight="1" x14ac:dyDescent="0.15">
      <c r="A182" s="19" t="s">
        <v>9</v>
      </c>
      <c r="B182"/>
      <c r="C182"/>
      <c r="D182"/>
      <c r="E182"/>
      <c r="F182"/>
      <c r="G182"/>
      <c r="H182"/>
      <c r="I182" s="119"/>
      <c r="J182" s="119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</row>
    <row r="183" spans="1:1024" ht="11.25" customHeight="1" x14ac:dyDescent="0.15">
      <c r="A183"/>
      <c r="B183"/>
      <c r="C183"/>
      <c r="D183"/>
      <c r="E183"/>
      <c r="F183"/>
      <c r="G183"/>
      <c r="H183"/>
      <c r="I183" s="119"/>
      <c r="J183" s="119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</row>
    <row r="184" spans="1:1024" ht="11.25" customHeight="1" x14ac:dyDescent="0.15">
      <c r="A184" s="117" t="s">
        <v>10</v>
      </c>
      <c r="B184"/>
      <c r="C184"/>
      <c r="D184"/>
      <c r="E184"/>
      <c r="F184"/>
      <c r="G184"/>
      <c r="H184"/>
      <c r="I184" s="119"/>
      <c r="J184" s="119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</row>
    <row r="185" spans="1:1024" ht="11.25" customHeight="1" x14ac:dyDescent="0.15">
      <c r="A185" s="76" t="s">
        <v>23</v>
      </c>
      <c r="B185" s="77" t="s">
        <v>24</v>
      </c>
      <c r="C185" s="77" t="s">
        <v>15</v>
      </c>
      <c r="D185" s="78" t="s">
        <v>25</v>
      </c>
      <c r="E185" s="78" t="s">
        <v>26</v>
      </c>
      <c r="F185" s="79" t="s">
        <v>27</v>
      </c>
      <c r="G185"/>
      <c r="H185"/>
      <c r="I185" s="119"/>
      <c r="J185" s="119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</row>
    <row r="186" spans="1:1024" ht="11.25" customHeight="1" x14ac:dyDescent="0.15">
      <c r="A186" s="80" t="s">
        <v>125</v>
      </c>
      <c r="B186" s="81" t="s">
        <v>45</v>
      </c>
      <c r="C186" s="81"/>
      <c r="D186" s="82"/>
      <c r="E186" s="83">
        <f>C186*D186</f>
        <v>0</v>
      </c>
      <c r="F186"/>
      <c r="G186"/>
      <c r="H186"/>
      <c r="I186" s="119"/>
      <c r="J186" s="119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</row>
    <row r="187" spans="1:1024" ht="11.25" customHeight="1" x14ac:dyDescent="0.15">
      <c r="A187" s="84" t="s">
        <v>126</v>
      </c>
      <c r="B187" s="85" t="s">
        <v>69</v>
      </c>
      <c r="C187" s="92"/>
      <c r="D187" s="86"/>
      <c r="E187" s="86"/>
      <c r="F187"/>
      <c r="G187"/>
      <c r="H187"/>
      <c r="I187" s="119"/>
      <c r="J187" s="119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</row>
    <row r="188" spans="1:1024" ht="11.25" customHeight="1" x14ac:dyDescent="0.15">
      <c r="A188" s="84" t="s">
        <v>127</v>
      </c>
      <c r="B188" s="85" t="s">
        <v>69</v>
      </c>
      <c r="C188" s="92"/>
      <c r="D188" s="86"/>
      <c r="E188" s="86"/>
      <c r="F188" s="118"/>
      <c r="G188"/>
      <c r="H188"/>
      <c r="I188" s="119"/>
      <c r="J188" s="119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</row>
    <row r="189" spans="1:1024" ht="11.25" customHeight="1" x14ac:dyDescent="0.15">
      <c r="A189" s="84" t="s">
        <v>128</v>
      </c>
      <c r="B189" s="85" t="s">
        <v>5</v>
      </c>
      <c r="C189" s="91">
        <f>IFERROR(VLOOKUP(C187,'5. Depreciação'!A3:B17,2,0),0)</f>
        <v>0</v>
      </c>
      <c r="D189" s="86">
        <f>E186</f>
        <v>0</v>
      </c>
      <c r="E189" s="86">
        <f>C189*D189/100</f>
        <v>0</v>
      </c>
      <c r="F189"/>
      <c r="G189"/>
      <c r="H189"/>
      <c r="I189" s="119"/>
      <c r="J189" s="11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</row>
    <row r="190" spans="1:1024" ht="11.25" customHeight="1" x14ac:dyDescent="0.15">
      <c r="A190" s="120" t="s">
        <v>129</v>
      </c>
      <c r="B190" s="121" t="s">
        <v>29</v>
      </c>
      <c r="C190" s="121">
        <f>C187*12</f>
        <v>0</v>
      </c>
      <c r="D190" s="122">
        <f>IF(C188&lt;=C187,E189,0)</f>
        <v>0</v>
      </c>
      <c r="E190" s="122">
        <f>IFERROR(D190/C190,0)</f>
        <v>0</v>
      </c>
      <c r="F190"/>
      <c r="G190"/>
      <c r="H190"/>
      <c r="I190" s="119"/>
      <c r="J190" s="119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</row>
    <row r="191" spans="1:1024" ht="11.25" customHeight="1" x14ac:dyDescent="0.15">
      <c r="A191" s="87" t="s">
        <v>130</v>
      </c>
      <c r="B191" s="88"/>
      <c r="C191" s="88"/>
      <c r="D191" s="89"/>
      <c r="E191" s="90">
        <f>E190</f>
        <v>0</v>
      </c>
      <c r="F191"/>
      <c r="G191"/>
      <c r="H191"/>
      <c r="I191" s="119"/>
      <c r="J191" s="119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</row>
    <row r="192" spans="1:1024" ht="11.25" customHeight="1" x14ac:dyDescent="0.15">
      <c r="A192" s="123" t="s">
        <v>119</v>
      </c>
      <c r="B192" s="124" t="s">
        <v>45</v>
      </c>
      <c r="C192" s="92">
        <v>4</v>
      </c>
      <c r="D192" s="125">
        <f>E191</f>
        <v>0</v>
      </c>
      <c r="E192" s="90">
        <f>C192*D192</f>
        <v>0</v>
      </c>
      <c r="F192"/>
      <c r="G192"/>
      <c r="H192"/>
      <c r="I192" s="119"/>
      <c r="J192" s="119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</row>
    <row r="193" spans="1:1024" ht="11.25" customHeight="1" x14ac:dyDescent="0.15">
      <c r="A193" s="126"/>
      <c r="B193" s="126"/>
      <c r="C193" s="126"/>
      <c r="D193" s="93" t="s">
        <v>36</v>
      </c>
      <c r="E193" s="94">
        <f>$B$45</f>
        <v>0</v>
      </c>
      <c r="F193" s="116">
        <f>E192*E193</f>
        <v>0</v>
      </c>
      <c r="G193"/>
      <c r="H193"/>
      <c r="I193" s="119"/>
      <c r="J193" s="119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</row>
    <row r="194" spans="1:1024" ht="11.25" customHeight="1" x14ac:dyDescent="0.15">
      <c r="A194"/>
      <c r="B194"/>
      <c r="C194"/>
      <c r="D194"/>
      <c r="E194"/>
      <c r="F194"/>
      <c r="G194"/>
      <c r="H194"/>
      <c r="I194" s="119"/>
      <c r="J194" s="119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</row>
    <row r="195" spans="1:1024" ht="11.25" customHeight="1" x14ac:dyDescent="0.15">
      <c r="A195" s="117" t="s">
        <v>11</v>
      </c>
      <c r="B195"/>
      <c r="C195"/>
      <c r="D195"/>
      <c r="E195"/>
      <c r="F195"/>
      <c r="G195"/>
      <c r="H195"/>
      <c r="I195" s="119"/>
      <c r="J195" s="119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</row>
    <row r="196" spans="1:1024" ht="11.25" customHeight="1" x14ac:dyDescent="0.15">
      <c r="A196" s="127" t="s">
        <v>23</v>
      </c>
      <c r="B196" s="128" t="s">
        <v>24</v>
      </c>
      <c r="C196" s="128" t="s">
        <v>15</v>
      </c>
      <c r="D196" s="78" t="s">
        <v>25</v>
      </c>
      <c r="E196" s="129" t="s">
        <v>26</v>
      </c>
      <c r="F196" s="79" t="s">
        <v>27</v>
      </c>
      <c r="G196"/>
      <c r="H196"/>
      <c r="I196" s="119"/>
      <c r="J196" s="119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</row>
    <row r="197" spans="1:1024" ht="11.25" customHeight="1" x14ac:dyDescent="0.15">
      <c r="A197" s="84" t="s">
        <v>131</v>
      </c>
      <c r="B197" s="85" t="s">
        <v>45</v>
      </c>
      <c r="C197" s="81"/>
      <c r="D197" s="86">
        <f>D186</f>
        <v>0</v>
      </c>
      <c r="E197" s="86">
        <f>C197*D197</f>
        <v>0</v>
      </c>
      <c r="F197" s="118"/>
      <c r="G197"/>
      <c r="H197"/>
      <c r="I197" s="119"/>
      <c r="J197" s="119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</row>
    <row r="198" spans="1:1024" ht="11.25" customHeight="1" x14ac:dyDescent="0.15">
      <c r="A198" s="84" t="s">
        <v>77</v>
      </c>
      <c r="B198" s="85" t="s">
        <v>5</v>
      </c>
      <c r="C198" s="92"/>
      <c r="D198" s="86"/>
      <c r="E198" s="86"/>
      <c r="F198" s="118"/>
      <c r="G198"/>
      <c r="H198"/>
      <c r="I198" s="119"/>
      <c r="J198" s="119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</row>
    <row r="199" spans="1:1024" ht="11.25" customHeight="1" x14ac:dyDescent="0.15">
      <c r="A199" s="84" t="s">
        <v>121</v>
      </c>
      <c r="B199" s="85" t="s">
        <v>39</v>
      </c>
      <c r="C199" s="130">
        <f>IFERROR(IF(C188&lt;=C187,E186-(C189/(100*C187)*C188)*E186,E186-E189),0)</f>
        <v>0</v>
      </c>
      <c r="D199" s="86"/>
      <c r="E199" s="86"/>
      <c r="F199" s="118"/>
      <c r="G199"/>
      <c r="H199"/>
      <c r="I199" s="119"/>
      <c r="J199" s="11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</row>
    <row r="200" spans="1:1024" ht="11.25" customHeight="1" x14ac:dyDescent="0.15">
      <c r="A200" s="84" t="s">
        <v>132</v>
      </c>
      <c r="B200" s="85" t="s">
        <v>39</v>
      </c>
      <c r="C200" s="86">
        <f>IFERROR(IF(C188&gt;=C187,C199,((((C199)-(E186-E189))*(((C187-C188)+1)/(2*(C187-C188))))+(E186-E189))),0)</f>
        <v>0</v>
      </c>
      <c r="D200" s="86"/>
      <c r="E200" s="86"/>
      <c r="F200" s="118"/>
      <c r="G200"/>
      <c r="H200"/>
      <c r="I200" s="119"/>
      <c r="J200" s="119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</row>
    <row r="201" spans="1:1024" ht="11.25" customHeight="1" x14ac:dyDescent="0.15">
      <c r="A201" s="120" t="s">
        <v>133</v>
      </c>
      <c r="B201" s="121" t="s">
        <v>39</v>
      </c>
      <c r="C201" s="121"/>
      <c r="D201" s="122">
        <f>C198*C200/12/100</f>
        <v>0</v>
      </c>
      <c r="E201" s="122">
        <f>D201</f>
        <v>0</v>
      </c>
      <c r="F201" s="118"/>
      <c r="G201"/>
      <c r="H201"/>
      <c r="I201" s="119"/>
      <c r="J201" s="119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</row>
    <row r="202" spans="1:1024" ht="11.25" customHeight="1" x14ac:dyDescent="0.15">
      <c r="A202" s="87" t="s">
        <v>134</v>
      </c>
      <c r="B202" s="88"/>
      <c r="C202" s="88"/>
      <c r="D202" s="89"/>
      <c r="E202" s="90">
        <f>E201</f>
        <v>0</v>
      </c>
      <c r="F202" s="118"/>
      <c r="G202"/>
      <c r="H202"/>
      <c r="I202" s="119"/>
      <c r="J202" s="119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</row>
    <row r="203" spans="1:1024" ht="11.25" customHeight="1" x14ac:dyDescent="0.15">
      <c r="A203" s="123" t="s">
        <v>119</v>
      </c>
      <c r="B203" s="124" t="s">
        <v>45</v>
      </c>
      <c r="C203" s="85"/>
      <c r="D203" s="125">
        <f>E202</f>
        <v>0</v>
      </c>
      <c r="E203" s="90">
        <f>C203*D203</f>
        <v>0</v>
      </c>
      <c r="F203" s="118"/>
      <c r="G203"/>
      <c r="H203"/>
      <c r="I203" s="119"/>
      <c r="J203" s="119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</row>
    <row r="204" spans="1:1024" ht="11.25" customHeight="1" x14ac:dyDescent="0.15">
      <c r="A204"/>
      <c r="B204"/>
      <c r="C204" s="131"/>
      <c r="D204" s="93" t="s">
        <v>36</v>
      </c>
      <c r="E204" s="94">
        <f>$B$45</f>
        <v>0</v>
      </c>
      <c r="F204" s="116">
        <f>E203*E204</f>
        <v>0</v>
      </c>
      <c r="G204"/>
      <c r="H204"/>
      <c r="I204" s="119"/>
      <c r="J204" s="119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</row>
    <row r="205" spans="1:1024" ht="11.25" customHeight="1" x14ac:dyDescent="0.15">
      <c r="A205"/>
      <c r="B205"/>
      <c r="C205"/>
      <c r="D205"/>
      <c r="E205"/>
      <c r="F205"/>
      <c r="G205" s="19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</row>
    <row r="206" spans="1:1024" x14ac:dyDescent="0.15">
      <c r="A206" s="103" t="s">
        <v>135</v>
      </c>
      <c r="B206" s="104"/>
      <c r="C206" s="104"/>
      <c r="D206" s="49"/>
      <c r="E206" s="105"/>
      <c r="F206" s="116">
        <f>+SUM(F101:F205)</f>
        <v>-0.01</v>
      </c>
      <c r="G206" s="19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</row>
    <row r="207" spans="1:1024" ht="11.25" customHeight="1" x14ac:dyDescent="0.15">
      <c r="A207"/>
      <c r="B207"/>
      <c r="C207"/>
      <c r="D207"/>
      <c r="E207"/>
      <c r="F207"/>
      <c r="G207" s="19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</row>
    <row r="208" spans="1:1024" x14ac:dyDescent="0.15">
      <c r="A208" s="74" t="s">
        <v>136</v>
      </c>
      <c r="B208" s="74"/>
      <c r="C208" s="74"/>
      <c r="D208" s="36"/>
      <c r="E208" s="36"/>
      <c r="F208" s="89"/>
      <c r="G208" s="19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</row>
    <row r="209" spans="1:1024" ht="11.25" customHeight="1" x14ac:dyDescent="0.15">
      <c r="A209"/>
      <c r="B209"/>
      <c r="C209"/>
      <c r="D209"/>
      <c r="E209"/>
      <c r="F209"/>
      <c r="G209" s="1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</row>
    <row r="210" spans="1:1024" x14ac:dyDescent="0.15">
      <c r="A210" s="76" t="s">
        <v>23</v>
      </c>
      <c r="B210" s="77" t="s">
        <v>24</v>
      </c>
      <c r="C210" s="77" t="s">
        <v>15</v>
      </c>
      <c r="D210" s="78" t="s">
        <v>25</v>
      </c>
      <c r="E210" s="78" t="s">
        <v>26</v>
      </c>
      <c r="F210" s="79" t="s">
        <v>27</v>
      </c>
      <c r="G210" s="19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</row>
    <row r="211" spans="1:1024" x14ac:dyDescent="0.15">
      <c r="A211" s="84" t="s">
        <v>137</v>
      </c>
      <c r="B211" s="85" t="s">
        <v>45</v>
      </c>
      <c r="C211" s="107"/>
      <c r="D211" s="82"/>
      <c r="E211" s="86">
        <f>C211*D211</f>
        <v>0</v>
      </c>
      <c r="F211" s="118"/>
      <c r="G211" s="19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</row>
    <row r="212" spans="1:1024" x14ac:dyDescent="0.15">
      <c r="A212" s="84" t="s">
        <v>138</v>
      </c>
      <c r="B212" s="85" t="s">
        <v>45</v>
      </c>
      <c r="C212" s="107"/>
      <c r="D212" s="82"/>
      <c r="E212" s="86">
        <f>C212*D212</f>
        <v>0</v>
      </c>
      <c r="F212" s="118"/>
      <c r="G212" s="19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</row>
    <row r="213" spans="1:1024" x14ac:dyDescent="0.15">
      <c r="A213" s="84" t="s">
        <v>139</v>
      </c>
      <c r="B213" s="85" t="s">
        <v>45</v>
      </c>
      <c r="C213" s="107"/>
      <c r="D213" s="82"/>
      <c r="E213" s="86">
        <f>C213*D213</f>
        <v>0</v>
      </c>
      <c r="F213" s="118"/>
      <c r="G213" s="19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</row>
    <row r="214" spans="1:1024" x14ac:dyDescent="0.15">
      <c r="A214" s="84" t="s">
        <v>140</v>
      </c>
      <c r="B214" s="85" t="s">
        <v>45</v>
      </c>
      <c r="C214" s="107"/>
      <c r="D214" s="82"/>
      <c r="E214" s="86">
        <f>C214*D214</f>
        <v>0</v>
      </c>
      <c r="F214" s="118"/>
      <c r="G214" s="19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</row>
    <row r="215" spans="1:1024" x14ac:dyDescent="0.15">
      <c r="A215" s="74"/>
      <c r="B215" s="74"/>
      <c r="C215" s="74"/>
      <c r="D215" s="93" t="s">
        <v>36</v>
      </c>
      <c r="E215" s="94">
        <f>$B$45</f>
        <v>0</v>
      </c>
      <c r="F215" s="116">
        <f>SUM(E211:E214)*(E215)*(81.76%)</f>
        <v>0</v>
      </c>
      <c r="G215" s="19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</row>
    <row r="216" spans="1:1024" ht="11.25" customHeight="1" x14ac:dyDescent="0.15">
      <c r="A216"/>
      <c r="B216"/>
      <c r="C216"/>
      <c r="D216"/>
      <c r="E216"/>
      <c r="F216"/>
      <c r="G216" s="19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</row>
    <row r="217" spans="1:1024" x14ac:dyDescent="0.15">
      <c r="A217" s="103" t="s">
        <v>141</v>
      </c>
      <c r="B217" s="104"/>
      <c r="C217" s="104"/>
      <c r="D217" s="49"/>
      <c r="E217" s="105"/>
      <c r="F217" s="116">
        <f>+F215</f>
        <v>0</v>
      </c>
      <c r="G217" s="19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</row>
    <row r="218" spans="1:1024" ht="11.25" customHeight="1" x14ac:dyDescent="0.15">
      <c r="A218"/>
      <c r="B218"/>
      <c r="C218"/>
      <c r="D218"/>
      <c r="E218"/>
      <c r="F218"/>
      <c r="G218" s="19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</row>
    <row r="219" spans="1:1024" ht="17.25" customHeight="1" x14ac:dyDescent="0.15">
      <c r="A219" s="103" t="s">
        <v>142</v>
      </c>
      <c r="B219" s="113"/>
      <c r="C219" s="113"/>
      <c r="D219" s="114"/>
      <c r="E219" s="115"/>
      <c r="F219" s="102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</row>
    <row r="220" spans="1:1024" ht="11.25" customHeight="1" x14ac:dyDescent="0.1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</row>
    <row r="221" spans="1:1024" x14ac:dyDescent="0.15">
      <c r="A221" s="15" t="s">
        <v>143</v>
      </c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</row>
    <row r="222" spans="1:1024" ht="11.25" customHeight="1" x14ac:dyDescent="0.1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</row>
    <row r="223" spans="1:1024" x14ac:dyDescent="0.15">
      <c r="A223" s="76" t="s">
        <v>23</v>
      </c>
      <c r="B223" s="77" t="s">
        <v>24</v>
      </c>
      <c r="C223" s="77" t="s">
        <v>15</v>
      </c>
      <c r="D223" s="78" t="s">
        <v>25</v>
      </c>
      <c r="E223" s="78" t="s">
        <v>26</v>
      </c>
      <c r="F223" s="79" t="s">
        <v>27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</row>
    <row r="224" spans="1:1024" x14ac:dyDescent="0.15">
      <c r="A224" s="80" t="s">
        <v>144</v>
      </c>
      <c r="B224" s="81" t="s">
        <v>5</v>
      </c>
      <c r="C224" s="91"/>
      <c r="D224" s="83"/>
      <c r="E224" s="83">
        <f>C224*D224/100</f>
        <v>0</v>
      </c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</row>
    <row r="225" spans="1:1024" x14ac:dyDescent="0.15">
      <c r="A225"/>
      <c r="B225"/>
      <c r="C225"/>
      <c r="D225"/>
      <c r="E225"/>
      <c r="F225" s="116">
        <f>+E224</f>
        <v>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</row>
    <row r="226" spans="1:1024" ht="11.25" customHeight="1" x14ac:dyDescent="0.1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</row>
    <row r="227" spans="1:1024" x14ac:dyDescent="0.15">
      <c r="A227" s="103" t="s">
        <v>145</v>
      </c>
      <c r="B227" s="113"/>
      <c r="C227" s="113"/>
      <c r="D227" s="114"/>
      <c r="E227" s="115"/>
      <c r="F227" s="102">
        <f>F225</f>
        <v>0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</row>
    <row r="228" spans="1:1024" x14ac:dyDescent="0.15">
      <c r="A228" s="74"/>
      <c r="B228" s="74"/>
      <c r="C228" s="74"/>
      <c r="D228" s="36"/>
      <c r="E228" s="36"/>
      <c r="F228" s="89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</row>
    <row r="229" spans="1:1024" ht="11.25" customHeight="1" x14ac:dyDescent="0.1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</row>
    <row r="230" spans="1:1024" ht="24.75" customHeight="1" x14ac:dyDescent="0.15">
      <c r="A230" s="103" t="s">
        <v>146</v>
      </c>
      <c r="B230" s="113"/>
      <c r="C230" s="113"/>
      <c r="D230" s="114"/>
      <c r="E230" s="115"/>
      <c r="F230" s="102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</row>
    <row r="231" spans="1:1024" ht="12.6" customHeight="1" x14ac:dyDescent="0.15"/>
    <row r="261" ht="9" customHeight="1" x14ac:dyDescent="0.15"/>
  </sheetData>
  <mergeCells count="7">
    <mergeCell ref="A35:D35"/>
    <mergeCell ref="A39:D39"/>
    <mergeCell ref="A4:F4"/>
    <mergeCell ref="A5:F5"/>
    <mergeCell ref="A7:F7"/>
    <mergeCell ref="A13:C13"/>
    <mergeCell ref="A34:E34"/>
  </mergeCells>
  <hyperlinks>
    <hyperlink ref="A99" location="AbaDeprec" display="3.1.1. Depreciação" xr:uid="{00000000-0004-0000-0000-000000000000}"/>
    <hyperlink ref="A110" location="AbaRemun" display="3.1.2. Remuneração do Capital" xr:uid="{00000000-0004-0000-0000-000001000000}"/>
  </hyperlinks>
  <pageMargins left="0.905555555555556" right="0.51180555555555596" top="0.74791666666666701" bottom="0.749305555555556" header="0.511811023622047" footer="0.31527777777777799"/>
  <pageSetup paperSize="9" fitToHeight="0" orientation="portrait" horizontalDpi="300" verticalDpi="300"/>
  <headerFooter>
    <oddFooter>&amp;R&amp;P de &amp;N</oddFooter>
  </headerFooter>
  <rowBreaks count="4" manualBreakCount="4">
    <brk id="47" max="16383" man="1"/>
    <brk id="60" max="16383" man="1"/>
    <brk id="94" max="16383" man="1"/>
    <brk id="149" max="16383" man="1"/>
  </rowBreak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36"/>
  <sheetViews>
    <sheetView view="pageBreakPreview" zoomScaleNormal="100" workbookViewId="0">
      <selection activeCell="D8" sqref="D8"/>
    </sheetView>
  </sheetViews>
  <sheetFormatPr defaultColWidth="7.68359375" defaultRowHeight="12.75" x14ac:dyDescent="0.15"/>
  <cols>
    <col min="1" max="1" width="12.26953125" style="111" customWidth="1"/>
    <col min="2" max="2" width="32.6328125" style="111" customWidth="1"/>
    <col min="3" max="3" width="12.67578125" style="111" customWidth="1"/>
    <col min="4" max="4" width="33.30859375" style="142" customWidth="1"/>
    <col min="5" max="10" width="7.68359375" style="111"/>
    <col min="11" max="11" width="9.70703125" style="111" customWidth="1"/>
    <col min="12" max="1024" width="7.68359375" style="111"/>
  </cols>
  <sheetData>
    <row r="1" spans="1:12" x14ac:dyDescent="0.15">
      <c r="A1" s="15" t="s">
        <v>147</v>
      </c>
      <c r="B1"/>
      <c r="C1"/>
      <c r="D1"/>
      <c r="E1"/>
      <c r="F1"/>
      <c r="G1"/>
      <c r="H1"/>
      <c r="I1"/>
      <c r="J1"/>
      <c r="K1"/>
      <c r="L1"/>
    </row>
    <row r="2" spans="1:12" x14ac:dyDescent="0.15">
      <c r="A2" s="143" t="s">
        <v>148</v>
      </c>
      <c r="B2"/>
      <c r="C2"/>
      <c r="D2"/>
      <c r="E2"/>
      <c r="F2"/>
      <c r="G2"/>
      <c r="H2"/>
      <c r="I2"/>
      <c r="J2"/>
      <c r="K2"/>
      <c r="L2"/>
    </row>
    <row r="3" spans="1:12" x14ac:dyDescent="0.15">
      <c r="A3"/>
      <c r="B3"/>
      <c r="C3"/>
      <c r="D3"/>
      <c r="E3"/>
      <c r="F3"/>
      <c r="G3"/>
      <c r="H3"/>
      <c r="I3"/>
      <c r="J3"/>
      <c r="K3"/>
      <c r="L3"/>
    </row>
    <row r="4" spans="1:12" ht="18" x14ac:dyDescent="0.15">
      <c r="A4" s="6" t="s">
        <v>149</v>
      </c>
      <c r="B4" s="6"/>
      <c r="C4" s="6"/>
      <c r="D4" s="144"/>
      <c r="E4" s="144"/>
      <c r="F4" s="144"/>
      <c r="G4"/>
      <c r="H4"/>
      <c r="I4"/>
      <c r="J4"/>
      <c r="K4"/>
      <c r="L4"/>
    </row>
    <row r="5" spans="1:12" ht="13.5" x14ac:dyDescent="0.15">
      <c r="A5" s="145" t="s">
        <v>150</v>
      </c>
      <c r="B5" s="146" t="s">
        <v>151</v>
      </c>
      <c r="C5" s="147" t="s">
        <v>152</v>
      </c>
      <c r="D5" s="148"/>
      <c r="E5"/>
      <c r="F5"/>
      <c r="G5"/>
      <c r="H5"/>
      <c r="I5"/>
      <c r="J5"/>
      <c r="K5"/>
      <c r="L5"/>
    </row>
    <row r="6" spans="1:12" ht="13.5" x14ac:dyDescent="0.15">
      <c r="A6" s="145" t="s">
        <v>153</v>
      </c>
      <c r="B6" s="146" t="s">
        <v>154</v>
      </c>
      <c r="C6" s="149">
        <v>0.2</v>
      </c>
      <c r="D6" s="148"/>
      <c r="E6"/>
      <c r="F6" s="142"/>
      <c r="G6" s="142"/>
      <c r="H6" s="142"/>
      <c r="I6" s="142"/>
      <c r="J6" s="142"/>
      <c r="K6" s="142"/>
      <c r="L6" s="142"/>
    </row>
    <row r="7" spans="1:12" ht="13.5" x14ac:dyDescent="0.15">
      <c r="A7" s="145" t="s">
        <v>155</v>
      </c>
      <c r="B7" s="146" t="s">
        <v>156</v>
      </c>
      <c r="C7" s="149">
        <v>1.4999999999999999E-2</v>
      </c>
      <c r="D7" s="148"/>
      <c r="E7"/>
      <c r="F7" s="142"/>
      <c r="G7" s="142"/>
      <c r="H7" s="142"/>
      <c r="I7" s="142"/>
      <c r="J7" s="142"/>
      <c r="K7" s="142"/>
      <c r="L7" s="142"/>
    </row>
    <row r="8" spans="1:12" ht="13.5" x14ac:dyDescent="0.15">
      <c r="A8" s="145" t="s">
        <v>157</v>
      </c>
      <c r="B8" s="146" t="s">
        <v>158</v>
      </c>
      <c r="C8" s="149">
        <v>0.01</v>
      </c>
      <c r="D8" s="148"/>
      <c r="E8"/>
      <c r="F8" s="142"/>
      <c r="G8" s="142"/>
      <c r="H8" s="142"/>
      <c r="I8" s="142"/>
      <c r="J8" s="142"/>
      <c r="K8" s="142"/>
      <c r="L8" s="142"/>
    </row>
    <row r="9" spans="1:12" ht="13.5" x14ac:dyDescent="0.15">
      <c r="A9" s="145" t="s">
        <v>159</v>
      </c>
      <c r="B9" s="146" t="s">
        <v>160</v>
      </c>
      <c r="C9" s="149">
        <v>2E-3</v>
      </c>
      <c r="D9" s="148"/>
      <c r="E9"/>
      <c r="F9" s="142"/>
      <c r="G9" s="142"/>
      <c r="H9" s="142"/>
      <c r="I9" s="142"/>
      <c r="J9" s="142"/>
      <c r="K9" s="142"/>
      <c r="L9" s="142"/>
    </row>
    <row r="10" spans="1:12" ht="13.5" x14ac:dyDescent="0.15">
      <c r="A10" s="145" t="s">
        <v>161</v>
      </c>
      <c r="B10" s="146" t="s">
        <v>162</v>
      </c>
      <c r="C10" s="149">
        <v>6.0000000000000001E-3</v>
      </c>
      <c r="D10" s="148"/>
      <c r="E10"/>
      <c r="F10" s="142"/>
      <c r="G10" s="142"/>
      <c r="H10" s="142"/>
      <c r="I10" s="142"/>
      <c r="J10" s="142"/>
      <c r="K10" s="142"/>
      <c r="L10" s="142"/>
    </row>
    <row r="11" spans="1:12" ht="13.5" x14ac:dyDescent="0.15">
      <c r="A11" s="145" t="s">
        <v>163</v>
      </c>
      <c r="B11" s="146" t="s">
        <v>164</v>
      </c>
      <c r="C11" s="149">
        <v>2.5000000000000001E-2</v>
      </c>
      <c r="D11" s="148"/>
      <c r="E11"/>
      <c r="F11" s="142"/>
      <c r="G11" s="142"/>
      <c r="H11" s="142"/>
      <c r="I11" s="142"/>
      <c r="J11" s="142"/>
      <c r="K11" s="142"/>
      <c r="L11" s="142"/>
    </row>
    <row r="12" spans="1:12" ht="13.5" x14ac:dyDescent="0.15">
      <c r="A12" s="145" t="s">
        <v>165</v>
      </c>
      <c r="B12" s="146" t="s">
        <v>166</v>
      </c>
      <c r="C12" s="149">
        <v>0.03</v>
      </c>
      <c r="D12" s="148"/>
      <c r="E12"/>
      <c r="F12" s="142"/>
      <c r="G12" s="142"/>
      <c r="H12" s="142"/>
      <c r="I12" s="142"/>
      <c r="J12" s="142"/>
      <c r="K12" s="142"/>
      <c r="L12" s="142"/>
    </row>
    <row r="13" spans="1:12" ht="13.5" x14ac:dyDescent="0.15">
      <c r="A13" s="145" t="s">
        <v>167</v>
      </c>
      <c r="B13" s="146" t="s">
        <v>168</v>
      </c>
      <c r="C13" s="149">
        <v>0.08</v>
      </c>
      <c r="D13" s="148"/>
      <c r="E13"/>
      <c r="F13" s="142"/>
      <c r="G13" s="142"/>
      <c r="H13" s="142"/>
      <c r="I13" s="142"/>
      <c r="J13" s="142"/>
      <c r="K13" s="142"/>
      <c r="L13" s="142"/>
    </row>
    <row r="14" spans="1:12" ht="13.5" x14ac:dyDescent="0.15">
      <c r="A14" s="145" t="s">
        <v>169</v>
      </c>
      <c r="B14" s="150" t="s">
        <v>170</v>
      </c>
      <c r="C14" s="151">
        <f>SUM(C6:C13)</f>
        <v>0.36800000000000005</v>
      </c>
      <c r="D14" s="148"/>
      <c r="E14"/>
      <c r="F14" s="142"/>
      <c r="G14" s="142"/>
      <c r="H14" s="142"/>
      <c r="I14" s="142"/>
      <c r="J14" s="142"/>
      <c r="K14" s="142"/>
      <c r="L14" s="142"/>
    </row>
    <row r="15" spans="1:12" ht="13.5" x14ac:dyDescent="0.15">
      <c r="A15" s="152"/>
      <c r="B15" s="153"/>
      <c r="C15" s="154"/>
      <c r="D15" s="148"/>
      <c r="E15"/>
      <c r="F15" s="142"/>
      <c r="G15" s="142"/>
      <c r="H15" s="142"/>
      <c r="I15" s="142"/>
      <c r="J15" s="142"/>
      <c r="K15" s="142"/>
      <c r="L15" s="142"/>
    </row>
    <row r="16" spans="1:12" ht="13.5" x14ac:dyDescent="0.15">
      <c r="A16" s="145" t="s">
        <v>171</v>
      </c>
      <c r="B16" s="146" t="s">
        <v>172</v>
      </c>
      <c r="C16" s="149">
        <f>ROUND(IF('3.CAGED'!C39&gt;24,(1-12/'3.CAGED'!C39)*0.1111,0.1111-C25),4)</f>
        <v>0</v>
      </c>
      <c r="D16" s="148"/>
      <c r="E16"/>
      <c r="F16" s="142"/>
      <c r="G16" s="142"/>
      <c r="H16" s="142"/>
      <c r="I16" s="142"/>
      <c r="J16" s="142"/>
      <c r="K16" s="142"/>
      <c r="L16" s="142"/>
    </row>
    <row r="17" spans="1:12" ht="13.5" x14ac:dyDescent="0.15">
      <c r="A17" s="145" t="s">
        <v>173</v>
      </c>
      <c r="B17" s="146" t="s">
        <v>174</v>
      </c>
      <c r="C17" s="149" t="e">
        <f>ROUND('3.CAGED'!C33/'3.CAGED'!C30,4)</f>
        <v>#DIV/0!</v>
      </c>
      <c r="D17" s="148"/>
      <c r="E17"/>
      <c r="F17" s="142"/>
      <c r="G17" s="142"/>
      <c r="H17" s="142"/>
      <c r="I17" s="142"/>
      <c r="J17" s="142"/>
      <c r="K17" s="142"/>
      <c r="L17" s="142"/>
    </row>
    <row r="18" spans="1:12" ht="13.5" x14ac:dyDescent="0.15">
      <c r="A18" s="145" t="s">
        <v>175</v>
      </c>
      <c r="B18" s="146" t="s">
        <v>176</v>
      </c>
      <c r="C18" s="149">
        <v>5.9999999999999995E-4</v>
      </c>
      <c r="D18" s="148"/>
      <c r="E18"/>
      <c r="F18" s="142"/>
      <c r="G18" s="142"/>
      <c r="H18" s="142"/>
      <c r="I18" s="142"/>
      <c r="J18" s="142"/>
      <c r="K18" s="142"/>
      <c r="L18" s="142"/>
    </row>
    <row r="19" spans="1:12" ht="13.5" x14ac:dyDescent="0.15">
      <c r="A19" s="145" t="s">
        <v>177</v>
      </c>
      <c r="B19" s="146" t="s">
        <v>178</v>
      </c>
      <c r="C19" s="149">
        <v>8.2000000000000007E-3</v>
      </c>
      <c r="D19" s="148"/>
      <c r="E19"/>
      <c r="F19" s="142"/>
      <c r="G19" s="142"/>
      <c r="H19" s="142"/>
      <c r="I19" s="142"/>
      <c r="J19" s="142"/>
      <c r="K19" s="142"/>
      <c r="L19" s="142"/>
    </row>
    <row r="20" spans="1:12" ht="13.5" x14ac:dyDescent="0.15">
      <c r="A20" s="145" t="s">
        <v>179</v>
      </c>
      <c r="B20" s="146" t="s">
        <v>180</v>
      </c>
      <c r="C20" s="149">
        <v>3.0999999999999999E-3</v>
      </c>
      <c r="D20" s="148"/>
      <c r="E20"/>
      <c r="F20" s="142"/>
      <c r="G20" s="142"/>
      <c r="H20" s="142"/>
      <c r="I20" s="142"/>
      <c r="J20" s="142"/>
      <c r="K20" s="142"/>
      <c r="L20" s="142"/>
    </row>
    <row r="21" spans="1:12" ht="13.5" x14ac:dyDescent="0.15">
      <c r="A21" s="145" t="s">
        <v>181</v>
      </c>
      <c r="B21" s="146" t="s">
        <v>182</v>
      </c>
      <c r="C21" s="149">
        <v>1.66E-2</v>
      </c>
      <c r="D21" s="148"/>
      <c r="E21"/>
      <c r="F21" s="142"/>
      <c r="G21" s="142"/>
      <c r="H21" s="142"/>
      <c r="I21" s="142"/>
      <c r="J21" s="142"/>
      <c r="K21" s="142"/>
      <c r="L21" s="142"/>
    </row>
    <row r="22" spans="1:12" ht="13.5" x14ac:dyDescent="0.15">
      <c r="A22" s="145" t="s">
        <v>183</v>
      </c>
      <c r="B22" s="150" t="s">
        <v>184</v>
      </c>
      <c r="C22" s="151" t="e">
        <f>SUM(C16:C21)</f>
        <v>#DIV/0!</v>
      </c>
      <c r="D22" s="155"/>
      <c r="E22"/>
      <c r="F22" s="142"/>
      <c r="G22" s="142"/>
      <c r="H22" s="142"/>
      <c r="I22" s="142"/>
      <c r="J22" s="142"/>
      <c r="K22" s="142"/>
      <c r="L22" s="142"/>
    </row>
    <row r="23" spans="1:12" ht="13.5" x14ac:dyDescent="0.15">
      <c r="A23" s="152"/>
      <c r="B23" s="153"/>
      <c r="C23" s="154"/>
      <c r="D23" s="155"/>
      <c r="E23"/>
      <c r="F23" s="142"/>
      <c r="G23" s="142"/>
      <c r="H23" s="142"/>
      <c r="I23" s="142"/>
      <c r="J23" s="142"/>
      <c r="K23" s="142"/>
      <c r="L23" s="142"/>
    </row>
    <row r="24" spans="1:12" ht="13.5" x14ac:dyDescent="0.15">
      <c r="A24" s="145" t="s">
        <v>185</v>
      </c>
      <c r="B24" s="146" t="s">
        <v>186</v>
      </c>
      <c r="C24" s="149" t="e">
        <f>ROUND(('3.CAGED'!C38) *'3.CAGED'!C29/'3.CAGED'!C30,4)</f>
        <v>#DIV/0!</v>
      </c>
      <c r="D24" s="148"/>
      <c r="E24" s="156"/>
      <c r="F24" s="142"/>
      <c r="G24" s="142"/>
      <c r="H24" s="142"/>
      <c r="I24" s="142"/>
      <c r="J24" s="142"/>
      <c r="K24" s="142"/>
      <c r="L24" s="142"/>
    </row>
    <row r="25" spans="1:12" ht="13.5" x14ac:dyDescent="0.15">
      <c r="A25" s="145" t="s">
        <v>187</v>
      </c>
      <c r="B25" s="146" t="s">
        <v>188</v>
      </c>
      <c r="C25" s="149">
        <f>ROUND(IF('3.CAGED'!C39&gt;12,12/'3.CAGED'!C39*0.1111,0.1111),4)</f>
        <v>0.1111</v>
      </c>
      <c r="D25" s="148"/>
      <c r="E25"/>
      <c r="F25" s="142"/>
      <c r="G25" s="142"/>
      <c r="H25" s="157"/>
      <c r="I25" s="142"/>
      <c r="J25" s="142"/>
      <c r="K25" s="142"/>
      <c r="L25" s="142"/>
    </row>
    <row r="26" spans="1:12" ht="13.5" x14ac:dyDescent="0.15">
      <c r="A26" s="145" t="s">
        <v>189</v>
      </c>
      <c r="B26" s="146" t="s">
        <v>190</v>
      </c>
      <c r="C26" s="149" t="e">
        <f>ROUND(('3.CAGED'!C32+'3.CAGED'!C31)/360*C24,4)</f>
        <v>#DIV/0!</v>
      </c>
      <c r="D26" s="148"/>
      <c r="E26"/>
      <c r="F26" s="142"/>
      <c r="G26" s="142"/>
      <c r="H26" s="142"/>
      <c r="I26" s="142"/>
      <c r="J26" s="142"/>
      <c r="K26" s="142"/>
      <c r="L26" s="142"/>
    </row>
    <row r="27" spans="1:12" ht="13.5" x14ac:dyDescent="0.15">
      <c r="A27" s="145" t="s">
        <v>191</v>
      </c>
      <c r="B27" s="146" t="s">
        <v>192</v>
      </c>
      <c r="C27" s="149" t="e">
        <f>ROUND(('3.CAGED'!C30+'3.CAGED'!C31+'3.CAGED'!C33)/'3.CAGED'!C28*'3.CAGED'!C35*'3.CAGED'!C36*'3.CAGED'!C29/'3.CAGED'!C30,4)</f>
        <v>#DIV/0!</v>
      </c>
      <c r="D27" s="148"/>
      <c r="E27"/>
      <c r="F27" s="142"/>
      <c r="G27" s="158"/>
      <c r="H27" s="142"/>
      <c r="I27" s="142"/>
      <c r="J27" s="142"/>
      <c r="K27" s="142"/>
      <c r="L27" s="142"/>
    </row>
    <row r="28" spans="1:12" ht="13.5" x14ac:dyDescent="0.15">
      <c r="A28" s="145" t="s">
        <v>193</v>
      </c>
      <c r="B28" s="146" t="s">
        <v>194</v>
      </c>
      <c r="C28" s="149" t="e">
        <f>ROUND(('3.CAGED'!C32/'3.CAGED'!C30)*'3.CAGED'!C29/12,4)</f>
        <v>#DIV/0!</v>
      </c>
      <c r="D28" s="148"/>
      <c r="E28"/>
      <c r="F28" s="142"/>
      <c r="G28" s="142"/>
      <c r="H28" s="142"/>
      <c r="I28" s="142"/>
      <c r="J28" s="142"/>
      <c r="K28" s="142"/>
      <c r="L28" s="142"/>
    </row>
    <row r="29" spans="1:12" ht="13.5" x14ac:dyDescent="0.15">
      <c r="A29" s="145" t="s">
        <v>195</v>
      </c>
      <c r="B29" s="150" t="s">
        <v>196</v>
      </c>
      <c r="C29" s="151" t="e">
        <f>SUM(C24:C28)</f>
        <v>#DIV/0!</v>
      </c>
      <c r="D29" s="155"/>
      <c r="E29"/>
      <c r="F29" s="142"/>
      <c r="G29" s="142"/>
      <c r="H29" s="142"/>
      <c r="I29" s="142"/>
      <c r="J29" s="142"/>
      <c r="K29" s="142"/>
      <c r="L29" s="142"/>
    </row>
    <row r="30" spans="1:12" ht="13.5" x14ac:dyDescent="0.15">
      <c r="A30" s="152"/>
      <c r="B30" s="153"/>
      <c r="C30" s="154"/>
      <c r="D30" s="155"/>
      <c r="E30"/>
      <c r="F30" s="142"/>
      <c r="G30" s="142"/>
      <c r="H30" s="142"/>
      <c r="I30" s="142"/>
      <c r="J30" s="142"/>
      <c r="K30" s="142"/>
      <c r="L30" s="142"/>
    </row>
    <row r="31" spans="1:12" ht="13.5" x14ac:dyDescent="0.15">
      <c r="A31" s="145" t="s">
        <v>197</v>
      </c>
      <c r="B31" s="146" t="s">
        <v>198</v>
      </c>
      <c r="C31" s="149" t="e">
        <f>ROUND(C14*C22,4)</f>
        <v>#DIV/0!</v>
      </c>
      <c r="D31" s="148"/>
      <c r="E31"/>
      <c r="F31" s="142"/>
      <c r="G31" s="142"/>
      <c r="H31" s="142"/>
      <c r="I31" s="142"/>
      <c r="J31" s="142"/>
      <c r="K31" s="142"/>
      <c r="L31" s="142"/>
    </row>
    <row r="32" spans="1:12" ht="26.25" x14ac:dyDescent="0.15">
      <c r="A32" s="145" t="s">
        <v>199</v>
      </c>
      <c r="B32" s="159" t="s">
        <v>200</v>
      </c>
      <c r="C32" s="149" t="e">
        <f>ROUND((C24*C14),4)</f>
        <v>#DIV/0!</v>
      </c>
      <c r="D32" s="148"/>
      <c r="E32"/>
      <c r="F32" s="142"/>
      <c r="G32" s="142"/>
      <c r="H32" s="142"/>
      <c r="I32" s="142"/>
      <c r="J32" s="142"/>
      <c r="K32" s="142"/>
      <c r="L32" s="142"/>
    </row>
    <row r="33" spans="1:12" ht="13.5" x14ac:dyDescent="0.15">
      <c r="A33" s="145" t="s">
        <v>201</v>
      </c>
      <c r="B33" s="150" t="s">
        <v>202</v>
      </c>
      <c r="C33" s="151" t="e">
        <f>SUM(C31:C32)</f>
        <v>#DIV/0!</v>
      </c>
      <c r="D33" s="155"/>
      <c r="E33"/>
      <c r="F33" s="142"/>
      <c r="G33" s="142"/>
      <c r="H33" s="142"/>
      <c r="I33" s="142"/>
      <c r="J33" s="142"/>
      <c r="K33" s="142"/>
      <c r="L33" s="142"/>
    </row>
    <row r="34" spans="1:12" ht="13.5" x14ac:dyDescent="0.15">
      <c r="A34" s="160"/>
      <c r="B34" s="161" t="s">
        <v>203</v>
      </c>
      <c r="C34" s="162" t="e">
        <f>C33+C29+C22+C14</f>
        <v>#DIV/0!</v>
      </c>
      <c r="D34" s="155"/>
      <c r="E34"/>
      <c r="F34" s="142"/>
      <c r="G34" s="142"/>
      <c r="H34" s="142"/>
      <c r="I34" s="142"/>
      <c r="J34" s="142"/>
      <c r="K34" s="142"/>
      <c r="L34" s="142"/>
    </row>
    <row r="35" spans="1:12" ht="13.5" x14ac:dyDescent="0.15">
      <c r="A35" s="148"/>
      <c r="B35" s="163"/>
      <c r="C35" s="164"/>
      <c r="D35" s="165"/>
      <c r="E35"/>
      <c r="F35" s="142"/>
      <c r="G35" s="142"/>
      <c r="H35" s="142"/>
      <c r="I35" s="142"/>
      <c r="J35" s="142"/>
      <c r="K35" s="142"/>
      <c r="L35" s="142"/>
    </row>
    <row r="36" spans="1:12" ht="13.5" x14ac:dyDescent="0.15">
      <c r="A36" s="148"/>
      <c r="B36" s="148"/>
      <c r="C36" s="166"/>
      <c r="D36" s="167"/>
      <c r="E36"/>
      <c r="F36" s="142"/>
      <c r="G36" s="142"/>
      <c r="H36" s="142"/>
      <c r="I36" s="142"/>
      <c r="J36" s="142"/>
      <c r="K36" s="142"/>
      <c r="L36" s="142"/>
    </row>
  </sheetData>
  <mergeCells count="1">
    <mergeCell ref="A4:C4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G37"/>
  <sheetViews>
    <sheetView view="pageBreakPreview" zoomScaleNormal="100" workbookViewId="0"/>
  </sheetViews>
  <sheetFormatPr defaultColWidth="11.32421875" defaultRowHeight="12.75" x14ac:dyDescent="0.15"/>
  <sheetData>
    <row r="37" spans="7:7" x14ac:dyDescent="0.15"/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Roman,Normal"&amp;12Página &amp;P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view="pageBreakPreview" zoomScaleNormal="100" workbookViewId="0">
      <selection activeCell="E14" sqref="E14"/>
    </sheetView>
  </sheetViews>
  <sheetFormatPr defaultColWidth="8.4921875" defaultRowHeight="12.75" x14ac:dyDescent="0.15"/>
  <cols>
    <col min="1" max="1" width="37.3515625" customWidth="1"/>
    <col min="2" max="2" width="4.3125" customWidth="1"/>
    <col min="4" max="4" width="8.22265625" customWidth="1"/>
    <col min="5" max="5" width="8.08984375" style="168" customWidth="1"/>
    <col min="6" max="6" width="8.22265625" customWidth="1"/>
  </cols>
  <sheetData>
    <row r="1" spans="1:8" s="169" customFormat="1" ht="13.5" x14ac:dyDescent="0.15">
      <c r="A1" s="15" t="s">
        <v>147</v>
      </c>
      <c r="B1" s="22"/>
      <c r="C1" s="22"/>
      <c r="E1" s="170"/>
    </row>
    <row r="2" spans="1:8" ht="13.5" x14ac:dyDescent="0.15">
      <c r="A2" s="143" t="s">
        <v>204</v>
      </c>
      <c r="B2" s="22"/>
      <c r="C2" s="22"/>
      <c r="E2" s="170"/>
    </row>
    <row r="3" spans="1:8" ht="13.5" x14ac:dyDescent="0.15">
      <c r="A3" s="19" t="s">
        <v>205</v>
      </c>
      <c r="B3" s="22"/>
      <c r="C3" s="22"/>
      <c r="E3" s="170"/>
    </row>
    <row r="4" spans="1:8" ht="13.5" x14ac:dyDescent="0.15">
      <c r="A4" s="143"/>
      <c r="B4" s="22"/>
      <c r="C4" s="22"/>
      <c r="E4" s="170"/>
    </row>
    <row r="5" spans="1:8" ht="13.5" x14ac:dyDescent="0.15">
      <c r="B5" s="22"/>
      <c r="C5" s="22"/>
      <c r="E5" s="170"/>
    </row>
    <row r="6" spans="1:8" ht="14.25" x14ac:dyDescent="0.15">
      <c r="A6" s="5" t="s">
        <v>206</v>
      </c>
      <c r="B6" s="5"/>
      <c r="C6" s="5"/>
      <c r="D6" s="5"/>
      <c r="E6" s="5"/>
      <c r="F6" s="5"/>
    </row>
    <row r="7" spans="1:8" ht="14.25" x14ac:dyDescent="0.15">
      <c r="A7" s="171"/>
      <c r="B7" s="172"/>
      <c r="C7" s="172"/>
      <c r="D7" s="172"/>
      <c r="E7" s="172"/>
      <c r="F7" s="173"/>
    </row>
    <row r="8" spans="1:8" ht="13.5" x14ac:dyDescent="0.15">
      <c r="A8" s="174"/>
      <c r="B8" s="175"/>
      <c r="C8" s="175"/>
      <c r="D8" s="4" t="s">
        <v>207</v>
      </c>
      <c r="E8" s="4"/>
      <c r="F8" s="4"/>
      <c r="G8" s="169"/>
      <c r="H8" s="169"/>
    </row>
    <row r="9" spans="1:8" ht="13.5" x14ac:dyDescent="0.15">
      <c r="A9" s="176"/>
      <c r="B9" s="177"/>
      <c r="C9" s="177"/>
      <c r="D9" s="178" t="s">
        <v>208</v>
      </c>
      <c r="E9" s="179" t="s">
        <v>209</v>
      </c>
      <c r="F9" s="180" t="s">
        <v>210</v>
      </c>
      <c r="G9" s="169"/>
      <c r="H9" s="169"/>
    </row>
    <row r="10" spans="1:8" ht="13.5" x14ac:dyDescent="0.15">
      <c r="A10" s="181" t="s">
        <v>211</v>
      </c>
      <c r="B10" s="182" t="s">
        <v>212</v>
      </c>
      <c r="C10" s="183">
        <v>5.0799999999999998E-2</v>
      </c>
      <c r="D10" s="184">
        <v>2.9700000000000001E-2</v>
      </c>
      <c r="E10" s="185">
        <v>5.0799999999999998E-2</v>
      </c>
      <c r="F10" s="186">
        <v>6.2700000000000006E-2</v>
      </c>
      <c r="G10" s="169"/>
      <c r="H10" s="169"/>
    </row>
    <row r="11" spans="1:8" ht="13.5" x14ac:dyDescent="0.15">
      <c r="A11" s="187" t="s">
        <v>213</v>
      </c>
      <c r="B11" s="188" t="s">
        <v>214</v>
      </c>
      <c r="C11" s="189">
        <v>1.3299999999999999E-2</v>
      </c>
      <c r="D11" s="184">
        <f>0.003+0.0056</f>
        <v>8.6E-3</v>
      </c>
      <c r="E11" s="185">
        <f>0.0048+0.0085</f>
        <v>1.3299999999999999E-2</v>
      </c>
      <c r="F11" s="186">
        <f>0.0082+0.0089</f>
        <v>1.7100000000000001E-2</v>
      </c>
      <c r="G11" s="169"/>
      <c r="H11" s="169"/>
    </row>
    <row r="12" spans="1:8" ht="13.5" x14ac:dyDescent="0.15">
      <c r="A12" s="187" t="s">
        <v>215</v>
      </c>
      <c r="B12" s="188" t="s">
        <v>216</v>
      </c>
      <c r="C12" s="189">
        <v>0.1085</v>
      </c>
      <c r="D12" s="184">
        <v>7.7799999999999994E-2</v>
      </c>
      <c r="E12" s="185">
        <v>0.1085</v>
      </c>
      <c r="F12" s="186">
        <v>0.13550000000000001</v>
      </c>
      <c r="G12" s="169"/>
      <c r="H12" s="169"/>
    </row>
    <row r="13" spans="1:8" ht="13.5" x14ac:dyDescent="0.15">
      <c r="A13" s="187" t="s">
        <v>217</v>
      </c>
      <c r="B13" s="188" t="s">
        <v>218</v>
      </c>
      <c r="C13" s="190">
        <f>(1+E13)^(E14/252)-1</f>
        <v>6.267056249259495E-3</v>
      </c>
      <c r="D13" s="184" t="s">
        <v>219</v>
      </c>
      <c r="E13" s="191">
        <v>6.5000000000000002E-2</v>
      </c>
      <c r="F13" s="192"/>
      <c r="G13" s="169"/>
      <c r="H13" s="169"/>
    </row>
    <row r="14" spans="1:8" ht="13.5" x14ac:dyDescent="0.15">
      <c r="A14" s="187" t="s">
        <v>220</v>
      </c>
      <c r="B14" s="3" t="s">
        <v>221</v>
      </c>
      <c r="C14" s="189">
        <v>0.03</v>
      </c>
      <c r="D14" s="193" t="s">
        <v>222</v>
      </c>
      <c r="E14" s="194">
        <v>25</v>
      </c>
      <c r="F14" s="195"/>
      <c r="G14" s="169"/>
      <c r="H14" s="169"/>
    </row>
    <row r="15" spans="1:8" ht="13.5" x14ac:dyDescent="0.15">
      <c r="A15" s="196" t="s">
        <v>223</v>
      </c>
      <c r="B15" s="3"/>
      <c r="C15" s="197">
        <v>3.6499999999999998E-2</v>
      </c>
      <c r="D15" s="198"/>
      <c r="E15" s="199"/>
      <c r="F15" s="195"/>
      <c r="G15" s="169"/>
      <c r="H15" s="169"/>
    </row>
    <row r="16" spans="1:8" ht="13.5" x14ac:dyDescent="0.15">
      <c r="A16" s="200" t="s">
        <v>224</v>
      </c>
      <c r="B16" s="201"/>
      <c r="C16" s="202"/>
      <c r="D16" s="198"/>
      <c r="E16" s="199"/>
      <c r="F16" s="195"/>
      <c r="G16" s="169"/>
      <c r="H16" s="169"/>
    </row>
    <row r="17" spans="1:8" ht="13.5" x14ac:dyDescent="0.15">
      <c r="A17" s="203" t="s">
        <v>225</v>
      </c>
      <c r="B17" s="204"/>
      <c r="C17" s="205"/>
      <c r="D17" s="198"/>
      <c r="E17" s="199"/>
      <c r="F17" s="195"/>
      <c r="G17" s="169"/>
      <c r="H17" s="169"/>
    </row>
    <row r="18" spans="1:8" ht="13.5" x14ac:dyDescent="0.15">
      <c r="A18" s="206" t="s">
        <v>226</v>
      </c>
      <c r="B18" s="207"/>
      <c r="C18" s="208">
        <f>ROUND((((1+C10+C11)*(1+C12)*(1+C13))/(1-(C14+C15))-1),4)</f>
        <v>0.27150000000000002</v>
      </c>
      <c r="D18" s="209">
        <v>0.21429999999999999</v>
      </c>
      <c r="E18" s="210">
        <v>0.2717</v>
      </c>
      <c r="F18" s="211">
        <v>0.3362</v>
      </c>
      <c r="G18" s="169"/>
      <c r="H18" s="169"/>
    </row>
  </sheetData>
  <mergeCells count="3">
    <mergeCell ref="A6:F6"/>
    <mergeCell ref="D8:F8"/>
    <mergeCell ref="B14:B15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17"/>
  <sheetViews>
    <sheetView view="pageBreakPreview" zoomScaleNormal="100" workbookViewId="0">
      <selection activeCell="B3" sqref="B3"/>
    </sheetView>
  </sheetViews>
  <sheetFormatPr defaultColWidth="7.68359375" defaultRowHeight="12.75" x14ac:dyDescent="0.15"/>
  <cols>
    <col min="1" max="1" width="21.7109375" style="111" customWidth="1"/>
    <col min="2" max="2" width="18.33984375" style="111" customWidth="1"/>
    <col min="3" max="1024" width="7.68359375" style="111"/>
  </cols>
  <sheetData>
    <row r="1" spans="1:1024" ht="19.5" customHeight="1" x14ac:dyDescent="0.15">
      <c r="A1" s="2" t="s">
        <v>227</v>
      </c>
      <c r="B1" s="2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214" customFormat="1" ht="19.5" customHeight="1" x14ac:dyDescent="0.15">
      <c r="A2" s="212" t="s">
        <v>228</v>
      </c>
      <c r="B2" s="213" t="s">
        <v>229</v>
      </c>
    </row>
    <row r="3" spans="1:1024" ht="19.5" customHeight="1" x14ac:dyDescent="0.15">
      <c r="A3" s="215">
        <v>1</v>
      </c>
      <c r="B3" s="216">
        <v>33.630000000000003</v>
      </c>
    </row>
    <row r="4" spans="1:1024" ht="19.5" customHeight="1" x14ac:dyDescent="0.15">
      <c r="A4" s="215">
        <v>2</v>
      </c>
      <c r="B4" s="216">
        <v>43.13</v>
      </c>
    </row>
    <row r="5" spans="1:1024" ht="19.5" customHeight="1" x14ac:dyDescent="0.15">
      <c r="A5" s="215">
        <v>3</v>
      </c>
      <c r="B5" s="216">
        <v>48.68</v>
      </c>
    </row>
    <row r="6" spans="1:1024" ht="19.5" customHeight="1" x14ac:dyDescent="0.15">
      <c r="A6" s="215">
        <v>4</v>
      </c>
      <c r="B6" s="216">
        <v>52.62</v>
      </c>
    </row>
    <row r="7" spans="1:1024" ht="19.5" customHeight="1" x14ac:dyDescent="0.15">
      <c r="A7" s="215">
        <v>5</v>
      </c>
      <c r="B7" s="216">
        <v>55.68</v>
      </c>
    </row>
    <row r="8" spans="1:1024" ht="19.5" customHeight="1" x14ac:dyDescent="0.15">
      <c r="A8" s="215">
        <v>6</v>
      </c>
      <c r="B8" s="216">
        <v>58.18</v>
      </c>
    </row>
    <row r="9" spans="1:1024" ht="19.5" customHeight="1" x14ac:dyDescent="0.15">
      <c r="A9" s="215">
        <v>7</v>
      </c>
      <c r="B9" s="216">
        <v>60.29</v>
      </c>
    </row>
    <row r="10" spans="1:1024" ht="19.5" customHeight="1" x14ac:dyDescent="0.15">
      <c r="A10" s="215">
        <v>8</v>
      </c>
      <c r="B10" s="216">
        <v>62.12</v>
      </c>
    </row>
    <row r="11" spans="1:1024" ht="19.5" customHeight="1" x14ac:dyDescent="0.15">
      <c r="A11" s="215">
        <v>9</v>
      </c>
      <c r="B11" s="216">
        <v>63.73</v>
      </c>
    </row>
    <row r="12" spans="1:1024" ht="19.5" customHeight="1" x14ac:dyDescent="0.15">
      <c r="A12" s="215">
        <v>10</v>
      </c>
      <c r="B12" s="216">
        <v>65.180000000000007</v>
      </c>
    </row>
    <row r="13" spans="1:1024" ht="19.5" customHeight="1" x14ac:dyDescent="0.15">
      <c r="A13" s="215">
        <v>11</v>
      </c>
      <c r="B13" s="216">
        <v>66.48</v>
      </c>
    </row>
    <row r="14" spans="1:1024" ht="19.5" customHeight="1" x14ac:dyDescent="0.15">
      <c r="A14" s="215">
        <v>12</v>
      </c>
      <c r="B14" s="216">
        <v>67.67</v>
      </c>
    </row>
    <row r="15" spans="1:1024" ht="19.5" customHeight="1" x14ac:dyDescent="0.15">
      <c r="A15" s="215">
        <v>13</v>
      </c>
      <c r="B15" s="216">
        <v>68.77</v>
      </c>
    </row>
    <row r="16" spans="1:1024" ht="19.5" customHeight="1" x14ac:dyDescent="0.15">
      <c r="A16" s="215">
        <v>14</v>
      </c>
      <c r="B16" s="216">
        <v>69.790000000000006</v>
      </c>
    </row>
    <row r="17" spans="1:2" ht="19.5" customHeight="1" x14ac:dyDescent="0.15">
      <c r="A17" s="217">
        <v>15</v>
      </c>
      <c r="B17" s="218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J17"/>
  <sheetViews>
    <sheetView view="pageBreakPreview" zoomScaleNormal="100" workbookViewId="0">
      <selection activeCell="A24" sqref="A24"/>
    </sheetView>
  </sheetViews>
  <sheetFormatPr defaultColWidth="7.68359375" defaultRowHeight="12.75" x14ac:dyDescent="0.15"/>
  <cols>
    <col min="1" max="1" width="63.37890625" style="111" customWidth="1"/>
    <col min="2" max="3" width="7.68359375" style="111"/>
    <col min="4" max="4" width="11.0546875" style="111" customWidth="1"/>
    <col min="5" max="1024" width="7.68359375" style="111"/>
  </cols>
  <sheetData>
    <row r="1" spans="1:1" ht="18" x14ac:dyDescent="0.2">
      <c r="A1" s="219" t="s">
        <v>230</v>
      </c>
    </row>
    <row r="2" spans="1:1" x14ac:dyDescent="0.15">
      <c r="A2" s="220"/>
    </row>
    <row r="3" spans="1:1" x14ac:dyDescent="0.15">
      <c r="A3" s="220" t="s">
        <v>231</v>
      </c>
    </row>
    <row r="4" spans="1:1" x14ac:dyDescent="0.15">
      <c r="A4" s="220"/>
    </row>
    <row r="5" spans="1:1" x14ac:dyDescent="0.15">
      <c r="A5" s="220"/>
    </row>
    <row r="6" spans="1:1" x14ac:dyDescent="0.15">
      <c r="A6" s="220"/>
    </row>
    <row r="7" spans="1:1" x14ac:dyDescent="0.15">
      <c r="A7" s="220"/>
    </row>
    <row r="8" spans="1:1" x14ac:dyDescent="0.15">
      <c r="A8" s="220"/>
    </row>
    <row r="9" spans="1:1" x14ac:dyDescent="0.15">
      <c r="A9" s="220"/>
    </row>
    <row r="10" spans="1:1" x14ac:dyDescent="0.15">
      <c r="A10" s="220"/>
    </row>
    <row r="11" spans="1:1" x14ac:dyDescent="0.15">
      <c r="A11" s="220"/>
    </row>
    <row r="12" spans="1:1" ht="14.25" x14ac:dyDescent="0.15">
      <c r="A12" s="221" t="s">
        <v>232</v>
      </c>
    </row>
    <row r="13" spans="1:1" ht="14.25" x14ac:dyDescent="0.15">
      <c r="A13" s="221" t="s">
        <v>233</v>
      </c>
    </row>
    <row r="14" spans="1:1" ht="14.25" x14ac:dyDescent="0.15">
      <c r="A14" s="221" t="s">
        <v>234</v>
      </c>
    </row>
    <row r="15" spans="1:1" ht="14.25" x14ac:dyDescent="0.15">
      <c r="A15" s="221" t="s">
        <v>235</v>
      </c>
    </row>
    <row r="16" spans="1:1" ht="14.25" x14ac:dyDescent="0.15">
      <c r="A16" s="221" t="s">
        <v>236</v>
      </c>
    </row>
    <row r="17" spans="1:1" ht="14.25" x14ac:dyDescent="0.15">
      <c r="A17" s="222" t="s">
        <v>237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J21"/>
  <sheetViews>
    <sheetView view="pageBreakPreview" zoomScaleNormal="170" workbookViewId="0">
      <selection activeCell="A4" sqref="A4"/>
    </sheetView>
  </sheetViews>
  <sheetFormatPr defaultColWidth="7.68359375" defaultRowHeight="12.75" x14ac:dyDescent="0.15"/>
  <cols>
    <col min="1" max="1" width="52.1875" style="111" customWidth="1"/>
    <col min="2" max="3" width="9.84375" style="111" customWidth="1"/>
    <col min="4" max="1024" width="7.68359375" style="111"/>
  </cols>
  <sheetData>
    <row r="1" spans="1:1024" x14ac:dyDescent="0.15">
      <c r="A1" s="15" t="s">
        <v>147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15">
      <c r="A2" s="143" t="s">
        <v>238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15">
      <c r="A3" s="143" t="s">
        <v>239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15">
      <c r="A4" s="19" t="s">
        <v>240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1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ht="18" x14ac:dyDescent="0.2">
      <c r="A6" s="1" t="s">
        <v>241</v>
      </c>
      <c r="B6" s="1"/>
      <c r="C6" s="1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18" x14ac:dyDescent="0.2">
      <c r="A7" s="223"/>
      <c r="B7" s="224"/>
      <c r="C7" s="225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s="214" customFormat="1" ht="13.5" x14ac:dyDescent="0.15">
      <c r="A8" s="226" t="s">
        <v>242</v>
      </c>
      <c r="B8" s="227" t="s">
        <v>243</v>
      </c>
      <c r="C8" s="228" t="s">
        <v>152</v>
      </c>
    </row>
    <row r="9" spans="1:1024" ht="13.5" x14ac:dyDescent="0.15">
      <c r="A9" s="198" t="s">
        <v>244</v>
      </c>
      <c r="B9" s="229" t="s">
        <v>245</v>
      </c>
      <c r="C9" s="230"/>
    </row>
    <row r="10" spans="1:1024" ht="13.5" x14ac:dyDescent="0.15">
      <c r="A10" s="198" t="s">
        <v>246</v>
      </c>
      <c r="B10" s="229" t="s">
        <v>247</v>
      </c>
      <c r="C10" s="231">
        <f>0.0362741*C9^0.2336249</f>
        <v>0</v>
      </c>
    </row>
    <row r="11" spans="1:1024" ht="13.5" x14ac:dyDescent="0.15">
      <c r="A11" s="198" t="s">
        <v>248</v>
      </c>
      <c r="B11" s="229" t="s">
        <v>249</v>
      </c>
      <c r="C11" s="232">
        <f>C9*C10/1000</f>
        <v>0</v>
      </c>
    </row>
    <row r="12" spans="1:1024" ht="13.5" x14ac:dyDescent="0.15">
      <c r="A12" s="198" t="s">
        <v>250</v>
      </c>
      <c r="B12" s="229" t="s">
        <v>251</v>
      </c>
      <c r="C12" s="233">
        <f>(C11*30)</f>
        <v>0</v>
      </c>
    </row>
    <row r="13" spans="1:1024" ht="13.5" x14ac:dyDescent="0.15">
      <c r="A13" s="198" t="s">
        <v>252</v>
      </c>
      <c r="B13" s="229" t="s">
        <v>41</v>
      </c>
      <c r="C13" s="234"/>
    </row>
    <row r="14" spans="1:1024" ht="13.5" x14ac:dyDescent="0.15">
      <c r="A14" s="198" t="s">
        <v>253</v>
      </c>
      <c r="B14" s="229" t="s">
        <v>249</v>
      </c>
      <c r="C14" s="232">
        <f>IFERROR(C11*7/C13,0)</f>
        <v>0</v>
      </c>
    </row>
    <row r="15" spans="1:1024" ht="13.5" x14ac:dyDescent="0.15">
      <c r="A15" s="198" t="s">
        <v>254</v>
      </c>
      <c r="B15" s="229" t="s">
        <v>255</v>
      </c>
      <c r="C15" s="195">
        <v>500</v>
      </c>
    </row>
    <row r="16" spans="1:1024" ht="13.5" x14ac:dyDescent="0.15">
      <c r="A16" s="198" t="s">
        <v>256</v>
      </c>
      <c r="B16" s="229"/>
      <c r="C16" s="230"/>
    </row>
    <row r="17" spans="1:3" ht="13.5" x14ac:dyDescent="0.15">
      <c r="A17" s="198" t="s">
        <v>257</v>
      </c>
      <c r="B17" s="229" t="s">
        <v>258</v>
      </c>
      <c r="C17" s="230"/>
    </row>
    <row r="18" spans="1:3" ht="13.5" x14ac:dyDescent="0.15">
      <c r="A18" s="198" t="s">
        <v>259</v>
      </c>
      <c r="B18" s="229" t="s">
        <v>251</v>
      </c>
      <c r="C18" s="195">
        <f>IF(AND(C17&gt;=15,C16=1),5.8,C17/2)</f>
        <v>0</v>
      </c>
    </row>
    <row r="19" spans="1:3" ht="13.5" x14ac:dyDescent="0.15">
      <c r="A19" s="198" t="s">
        <v>260</v>
      </c>
      <c r="B19" s="229"/>
      <c r="C19" s="232">
        <f>IFERROR(C14/C18,0)</f>
        <v>0</v>
      </c>
    </row>
    <row r="20" spans="1:3" ht="13.5" x14ac:dyDescent="0.15">
      <c r="A20" s="198" t="s">
        <v>261</v>
      </c>
      <c r="B20" s="229"/>
      <c r="C20" s="235"/>
    </row>
    <row r="21" spans="1:3" ht="13.5" x14ac:dyDescent="0.15">
      <c r="A21" s="236" t="s">
        <v>262</v>
      </c>
      <c r="B21" s="237"/>
      <c r="C21" s="238">
        <f>IFERROR(C19/C20,0)</f>
        <v>0</v>
      </c>
    </row>
  </sheetData>
  <mergeCells count="1">
    <mergeCell ref="A6:C6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1411</TotalTime>
  <Application>Excel Android</Application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Triage e operação do aterro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1. Triage e operação do aterro!Area_de_impressao</vt:lpstr>
      <vt:lpstr>2.Encargos Sociais!Area_de_impressao</vt:lpstr>
      <vt:lpstr>1. Triage e operação do aterro!Titulos_de_impressao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/>
  <cp:revision>17</cp:revision>
  <cp:lastPrinted>2019-07-16T11:43:23Z</cp:lastPrinted>
  <dcterms:created xsi:type="dcterms:W3CDTF">2000-12-13T10:02:50Z</dcterms:created>
  <dcterms:modified xsi:type="dcterms:W3CDTF">2024-12-11T08:26:17Z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