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2 x 36 diurno" sheetId="1" state="visible" r:id="rId2"/>
    <sheet name="12 x 36 Noturno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<sst xmlns="http://schemas.openxmlformats.org/spreadsheetml/2006/main" count="207" uniqueCount="102">
  <si>
    <t xml:space="preserve">PLANILHA DE CUSTOS E FORMAÇÃO DE PREÇOS</t>
  </si>
  <si>
    <t xml:space="preserve">I - INFORMAÇÕES DA PRESTAÇÃO E SERVIÇOS:</t>
  </si>
  <si>
    <t xml:space="preserve">NUMERO</t>
  </si>
  <si>
    <t xml:space="preserve"> POR EXTENSO</t>
  </si>
  <si>
    <t xml:space="preserve">A - Do Serviço:</t>
  </si>
  <si>
    <t xml:space="preserve">01 - JORNADA DIÁRIA</t>
  </si>
  <si>
    <t xml:space="preserve">12 x 36 DIURNO</t>
  </si>
  <si>
    <t xml:space="preserve">02 - ESCALA DE SERVIÇO</t>
  </si>
  <si>
    <t xml:space="preserve">-</t>
  </si>
  <si>
    <t xml:space="preserve">CFE TERMO DE REFERÊNCIA</t>
  </si>
  <si>
    <t xml:space="preserve">03 - TOTAL DE HORAS MENSAIS</t>
  </si>
  <si>
    <t xml:space="preserve">DUZENTAS E VINTE HORAS</t>
  </si>
  <si>
    <t xml:space="preserve">04 - QUANTIDADE DE COLABORADORES NECESSÁRIOS</t>
  </si>
  <si>
    <t xml:space="preserve">HUM</t>
  </si>
  <si>
    <t xml:space="preserve">B - Salário Normativo e Dados Complementares:</t>
  </si>
  <si>
    <t xml:space="preserve">01 - SALÁRIO NORMATIVO DA CATEGORIA CFE CCT 220H</t>
  </si>
  <si>
    <t xml:space="preserve">02 - CATEGORIA PROFISSIONAL/ FUNÇÃO</t>
  </si>
  <si>
    <t xml:space="preserve">Vigilante</t>
  </si>
  <si>
    <t xml:space="preserve">03 - SINDICATO PROFISSIONAL COMPETENTE</t>
  </si>
  <si>
    <t xml:space="preserve">SindiVigilantes do Sul </t>
  </si>
  <si>
    <t xml:space="preserve">04 - DATA BASE DA CATEGORIA</t>
  </si>
  <si>
    <t xml:space="preserve">05 - N°. DISSIDIO DA CATEGORIA VIGENTE</t>
  </si>
  <si>
    <t xml:space="preserve">RS001064/2025 </t>
  </si>
  <si>
    <t xml:space="preserve">II - REMUNEAÇÃO E ENCARGOS:</t>
  </si>
  <si>
    <t xml:space="preserve">Vlr / % / Hs</t>
  </si>
  <si>
    <t xml:space="preserve">POR COLABORADOR</t>
  </si>
  <si>
    <t xml:space="preserve">A - REMUNERAÇÃO  </t>
  </si>
  <si>
    <t xml:space="preserve">01 - Salário Base cfe Categoria</t>
  </si>
  <si>
    <t xml:space="preserve">02 - Adicional Insalubridade</t>
  </si>
  <si>
    <t xml:space="preserve">03 - Adicional Periculosidade</t>
  </si>
  <si>
    <t xml:space="preserve">04 - Adicional Noturno / Hora reduzida (20%)</t>
  </si>
  <si>
    <t xml:space="preserve">05 - Adicional de Horas Extras (50%)</t>
  </si>
  <si>
    <t xml:space="preserve">06 - Adicional de Horas Extras (100%)</t>
  </si>
  <si>
    <t xml:space="preserve">07 – Hora intevalar</t>
  </si>
  <si>
    <t xml:space="preserve">TOTAL DA REMUNERAÇÃO (A) = </t>
  </si>
  <si>
    <t xml:space="preserve">B - ENCARGOS SOCIAIS BÁSICOS </t>
  </si>
  <si>
    <t xml:space="preserve"> *Incidentes na Remuneração de acordo com enquadramento tributário</t>
  </si>
  <si>
    <t xml:space="preserve">01 - PREVIDÊNCIA SOCIAL PATRONAL</t>
  </si>
  <si>
    <t xml:space="preserve">02 - SESC</t>
  </si>
  <si>
    <t xml:space="preserve">03 - SENAC</t>
  </si>
  <si>
    <t xml:space="preserve">04 - INCRA</t>
  </si>
  <si>
    <t xml:space="preserve">05 - SALÁRIO EDUCAÇÃO</t>
  </si>
  <si>
    <t xml:space="preserve">06 - FGTS</t>
  </si>
  <si>
    <t xml:space="preserve">07 - RAT Ajustado/FAP</t>
  </si>
  <si>
    <t xml:space="preserve">08 - SEBRAE</t>
  </si>
  <si>
    <t xml:space="preserve">VALOR DOS ENCARGOS SOCIAIS:</t>
  </si>
  <si>
    <t xml:space="preserve">C - DEMAIS ENCARGOS TRABALHISTAS</t>
  </si>
  <si>
    <t xml:space="preserve"> *Incidentes sobre  Remuneração </t>
  </si>
  <si>
    <t xml:space="preserve">Grupo "C.1"</t>
  </si>
  <si>
    <t xml:space="preserve">01 - 13º Salário</t>
  </si>
  <si>
    <t xml:space="preserve">02 - Férias (1/12)</t>
  </si>
  <si>
    <t xml:space="preserve">03 – Abono de férias/Terço constitucional (1/3)</t>
  </si>
  <si>
    <t xml:space="preserve">04 - Auxílio Doença/Enfermidade</t>
  </si>
  <si>
    <t xml:space="preserve">05 - Licença paternidade/maternidade</t>
  </si>
  <si>
    <t xml:space="preserve">06 -Ausências/Faltas legais</t>
  </si>
  <si>
    <t xml:space="preserve">07 - Acidente de trabalho</t>
  </si>
  <si>
    <t xml:space="preserve">TOTAL DO GRUPO C.1 =</t>
  </si>
  <si>
    <t xml:space="preserve">Grupo "C.2"</t>
  </si>
  <si>
    <t xml:space="preserve">01 - Aviso Prévio Indenizado/Trabalhado</t>
  </si>
  <si>
    <t xml:space="preserve">02 - Indenização Adicional</t>
  </si>
  <si>
    <t xml:space="preserve">03 - Indenização FGTS 40% (Rescisão sem justa causa)</t>
  </si>
  <si>
    <t xml:space="preserve">TOTAL DO GRUPO C.2 = </t>
  </si>
  <si>
    <t xml:space="preserve">Grupo "C.3"</t>
  </si>
  <si>
    <t xml:space="preserve">01 - Incidência dos Encargos do Grupo "B" sobre os itens do Grupo "C.1".</t>
  </si>
  <si>
    <t xml:space="preserve">02 – Incidência do FGTS exclusivamente sobre o aviso prévio indenizado</t>
  </si>
  <si>
    <t xml:space="preserve">03 – Incid FGTS s/ afast superior a 30 dias p/ acidente de trab/auxil doença.</t>
  </si>
  <si>
    <t xml:space="preserve">TOTAL DO GRUPO C.3 = </t>
  </si>
  <si>
    <t xml:space="preserve">VALOR DOS DEMAIS ENCARGOS TRABALHISTAS: (C.1+C.2+C.3) =</t>
  </si>
  <si>
    <t xml:space="preserve">VALOR DA REMUNERAÇÃO MAIS ENCARGOS: ( A + B + C ) =</t>
  </si>
  <si>
    <t xml:space="preserve">III - GASTOS EXTRAS:</t>
  </si>
  <si>
    <t xml:space="preserve">01 - (-)Desconto Vale Transporte</t>
  </si>
  <si>
    <t xml:space="preserve">02 – Auxílio alimentação – De acordo com Convenção Coletiva (R$ 30,00)</t>
  </si>
  <si>
    <t xml:space="preserve">03- (-) Desconto Auxílio alimentação – De acordo com Convenção Coletiva</t>
  </si>
  <si>
    <t xml:space="preserve">04 – Assiduidade</t>
  </si>
  <si>
    <t xml:space="preserve">TOTAL DOS GASTOS EXTRAS</t>
  </si>
  <si>
    <t xml:space="preserve">VI - IMPOSTOS E TAXAS</t>
  </si>
  <si>
    <t xml:space="preserve">%</t>
  </si>
  <si>
    <t xml:space="preserve">01 - PIS</t>
  </si>
  <si>
    <t xml:space="preserve">02 - COFINS</t>
  </si>
  <si>
    <t xml:space="preserve">03 - ISS</t>
  </si>
  <si>
    <t xml:space="preserve">04 – SIMPLES</t>
  </si>
  <si>
    <t xml:space="preserve">TOTAL DOS IMPOSTOS E TAXAS</t>
  </si>
  <si>
    <t xml:space="preserve">VII - QUADRO RESUMO COM O TOTAL DE GASTOS</t>
  </si>
  <si>
    <t xml:space="preserve">01 - REMUNERAÇÃO E ENCARGOS</t>
  </si>
  <si>
    <t xml:space="preserve">02 - GASTOS EXTRAS</t>
  </si>
  <si>
    <t xml:space="preserve">03 - IMPOSTOS E TAXAS</t>
  </si>
  <si>
    <t xml:space="preserve">VALOR TOTAL MÃO DE OBRA</t>
  </si>
  <si>
    <t xml:space="preserve">EQUIPAMENTO/MATERIAIS/SEGUROS/OUTROS</t>
  </si>
  <si>
    <t xml:space="preserve">01 - uniformes - média de 03 por ano</t>
  </si>
  <si>
    <t xml:space="preserve">02 - equipamentos de proteção individual (Média)</t>
  </si>
  <si>
    <t xml:space="preserve">03 - treinamento e/ou reciclagem de pessoal</t>
  </si>
  <si>
    <t xml:space="preserve">04 – Vale-transporte (30 vales /mês)</t>
  </si>
  <si>
    <t xml:space="preserve">TOTAL DOS INSUMOS</t>
  </si>
  <si>
    <t xml:space="preserve">DEMAIS GASTOS </t>
  </si>
  <si>
    <t xml:space="preserve">TOTAL </t>
  </si>
  <si>
    <t xml:space="preserve">V - LUCROS E DESPESAS ADMINISTRATIVAS</t>
  </si>
  <si>
    <t xml:space="preserve">01 - Despesas administrativas/operacionais</t>
  </si>
  <si>
    <t xml:space="preserve">02 – Lucro estimado</t>
  </si>
  <si>
    <t xml:space="preserve">VALOR DOS LUCROS E DESPESAS ADMINISTRATIVAS</t>
  </si>
  <si>
    <t xml:space="preserve">VALOR TOTAL POR COLABORADOR</t>
  </si>
  <si>
    <t xml:space="preserve">12 x 36 NOTURNO</t>
  </si>
  <si>
    <t xml:space="preserve">EQUIPAMENTO/MATERIAIS/SEGUROS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</si>
</sst>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&quot; R$ &quot;* #,##0.00\ ;&quot; R$ &quot;* \(#,##0.00\);&quot; R$ &quot;* \-#\ ;@\ "/>
    <numFmt numFmtId="166" formatCode="&quot;R$ &quot;#,##0.00"/>
    <numFmt numFmtId="167" formatCode="0%"/>
    <numFmt numFmtId="168" formatCode="dd/mm/yy"/>
    <numFmt numFmtId="169" formatCode="0.00"/>
    <numFmt numFmtId="170" formatCode="0.00%"/>
    <numFmt numFmtId="171" formatCode="* #,##0.00\ ;\-* #,##0.00\ ;* \-#\ ;@\ "/>
    <numFmt numFmtId="172" formatCode="#,##0.00"/>
    <numFmt numFmtId="173" formatCode="* #,##0.00\ ;* \(#,##0.00\);* \-#\ ;@\ "/>
    <numFmt numFmtId="174" formatCode="&quot;R$ &quot;#,##0.00;[RED]&quot;-R$ &quot;#,##0.00"/>
    <numFmt numFmtId="175" formatCode="[$R$-416]\ #,##0.00;[RED]\-[$R$-416]\ #,##0.00"/>
    <numFmt numFmtId="176" formatCode="#,##0"/>
  </numFmts>
  <fonts count="1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  <font>
      <sz val="9"/>
      <name val="Times New Roman"/>
      <family val="1"/>
      <charset val="1"/>
    </font>
    <font>
      <b val="true"/>
      <u val="single"/>
      <sz val="10"/>
      <name val="Times New Roman"/>
      <family val="1"/>
      <charset val="1"/>
    </font>
    <font>
      <b val="true"/>
      <sz val="9"/>
      <name val="Times New Roman"/>
      <family val="1"/>
      <charset val="1"/>
    </font>
    <font>
      <sz val="11"/>
      <name val="Courier New"/>
      <family val="3"/>
      <charset val="1"/>
    </font>
    <font>
      <b val="true"/>
      <u val="single"/>
      <sz val="9"/>
      <name val="Times New Roman"/>
      <family val="1"/>
      <charset val="1"/>
    </font>
    <font>
      <b val="true"/>
      <sz val="10"/>
      <name val="Courier New"/>
      <family val="3"/>
      <charset val="1"/>
    </font>
    <font>
      <sz val="10"/>
      <name val="Verdana"/>
      <family val="2"/>
      <charset val="1"/>
    </font>
    <font>
      <sz val="12"/>
      <name val="Courier New"/>
      <family val="3"/>
      <charset val="1"/>
    </font>
    <font>
      <b val="true"/>
      <sz val="12"/>
      <name val="Courier New"/>
      <family val="3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2B2B2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B2B2B2"/>
        <bgColor rgb="FFC0C0C0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3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3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3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6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3" borderId="3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7" fillId="0" borderId="7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5" fillId="3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7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7" fillId="0" borderId="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2" borderId="3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5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5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5" fillId="0" borderId="2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7" fillId="0" borderId="4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0" fontId="5" fillId="4" borderId="2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5" fillId="0" borderId="2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4" borderId="4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7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2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0" borderId="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5" fillId="0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4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5" fillId="0" borderId="3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0" fontId="7" fillId="0" borderId="2" xfId="1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7" fillId="0" borderId="8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8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3" borderId="8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8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5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3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3" borderId="6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0" fontId="5" fillId="4" borderId="3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3" fontId="5" fillId="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4" borderId="10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6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17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8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2" borderId="8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2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4" borderId="2" xfId="17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5" fontId="5" fillId="4" borderId="2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6" fontId="5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5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5" fontId="5" fillId="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7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5" fillId="4" borderId="3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1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6" fontId="5" fillId="2" borderId="13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6" fontId="7" fillId="3" borderId="3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3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2" borderId="3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6" fontId="9" fillId="2" borderId="3" xfId="17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5" fontId="1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2</xdr:col>
      <xdr:colOff>1803960</xdr:colOff>
      <xdr:row>0</xdr:row>
      <xdr:rowOff>1035720</xdr:rowOff>
    </xdr:to>
    <xdr:pic>
      <xdr:nvPicPr>
        <xdr:cNvPr id="0" name="Figura 1_0" descr=""/>
        <xdr:cNvPicPr/>
      </xdr:nvPicPr>
      <xdr:blipFill>
        <a:blip r:embed="rId1"/>
        <a:stretch/>
      </xdr:blipFill>
      <xdr:spPr>
        <a:xfrm>
          <a:off x="0" y="0"/>
          <a:ext cx="6317640" cy="10357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2</xdr:col>
      <xdr:colOff>1803960</xdr:colOff>
      <xdr:row>0</xdr:row>
      <xdr:rowOff>1035720</xdr:rowOff>
    </xdr:to>
    <xdr:pic>
      <xdr:nvPicPr>
        <xdr:cNvPr id="1" name="Figura 1" descr=""/>
        <xdr:cNvPicPr/>
      </xdr:nvPicPr>
      <xdr:blipFill>
        <a:blip r:embed="rId1"/>
        <a:stretch/>
      </xdr:blipFill>
      <xdr:spPr>
        <a:xfrm>
          <a:off x="0" y="0"/>
          <a:ext cx="6317640" cy="10357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W1048576"/>
  <sheetViews>
    <sheetView showFormulas="false" showGridLines="true" showRowColHeaders="true" showZeros="true" rightToLeft="false" tabSelected="true" showOutlineSymbols="true" defaultGridColor="true" view="normal" topLeftCell="A76" colorId="64" zoomScale="110" zoomScaleNormal="110" zoomScalePageLayoutView="100" workbookViewId="0">
      <selection pane="topLeft" activeCell="B106" activeCellId="0" sqref="B106"/>
    </sheetView>
  </sheetViews>
  <sheetFormatPr defaultColWidth="11.53515625" defaultRowHeight="14.65" zeroHeight="false" outlineLevelRow="0" outlineLevelCol="0"/>
  <cols>
    <col collapsed="false" customWidth="true" hidden="false" outlineLevel="0" max="1" min="1" style="1" width="53.31"/>
    <col collapsed="false" customWidth="true" hidden="false" outlineLevel="0" max="2" min="2" style="2" width="10.73"/>
    <col collapsed="false" customWidth="true" hidden="false" outlineLevel="0" max="3" min="3" style="3" width="26.27"/>
    <col collapsed="false" customWidth="true" hidden="false" outlineLevel="0" max="4" min="4" style="1" width="12.83"/>
    <col collapsed="false" customWidth="true" hidden="false" outlineLevel="0" max="5" min="5" style="1" width="15.26"/>
    <col collapsed="false" customWidth="true" hidden="false" outlineLevel="0" max="7" min="6" style="1" width="15.39"/>
    <col collapsed="false" customWidth="true" hidden="false" outlineLevel="0" max="8" min="8" style="1" width="9.12"/>
    <col collapsed="false" customWidth="true" hidden="false" outlineLevel="0" max="9" min="9" style="1" width="10.54"/>
    <col collapsed="false" customWidth="true" hidden="false" outlineLevel="0" max="257" min="10" style="1" width="9.12"/>
  </cols>
  <sheetData>
    <row r="1" customFormat="false" ht="83.45" hidden="false" customHeight="true" outlineLevel="0" collapsed="false">
      <c r="A1" s="4"/>
      <c r="B1" s="5"/>
      <c r="C1" s="6"/>
    </row>
    <row r="2" customFormat="false" ht="17.25" hidden="false" customHeight="true" outlineLevel="0" collapsed="false">
      <c r="A2" s="7" t="s">
        <v>0</v>
      </c>
      <c r="B2" s="7"/>
      <c r="C2" s="7"/>
    </row>
    <row r="3" customFormat="false" ht="14.65" hidden="false" customHeight="false" outlineLevel="0" collapsed="false">
      <c r="A3" s="8" t="s">
        <v>1</v>
      </c>
      <c r="B3" s="9" t="s">
        <v>2</v>
      </c>
      <c r="C3" s="9" t="s">
        <v>3</v>
      </c>
    </row>
    <row r="4" customFormat="false" ht="14.65" hidden="false" customHeight="false" outlineLevel="0" collapsed="false">
      <c r="A4" s="10" t="s">
        <v>4</v>
      </c>
      <c r="B4" s="11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</row>
    <row r="5" customFormat="false" ht="14.65" hidden="false" customHeight="false" outlineLevel="0" collapsed="false">
      <c r="A5" s="14" t="s">
        <v>5</v>
      </c>
      <c r="B5" s="15" t="n">
        <v>12</v>
      </c>
      <c r="C5" s="16" t="s">
        <v>6</v>
      </c>
    </row>
    <row r="6" customFormat="false" ht="30" hidden="false" customHeight="true" outlineLevel="0" collapsed="false">
      <c r="A6" s="17" t="s">
        <v>7</v>
      </c>
      <c r="B6" s="18" t="s">
        <v>8</v>
      </c>
      <c r="C6" s="19" t="s">
        <v>9</v>
      </c>
    </row>
    <row r="7" customFormat="false" ht="14.65" hidden="false" customHeight="false" outlineLevel="0" collapsed="false">
      <c r="A7" s="14" t="s">
        <v>10</v>
      </c>
      <c r="B7" s="20" t="n">
        <v>220</v>
      </c>
      <c r="C7" s="16" t="s">
        <v>11</v>
      </c>
    </row>
    <row r="8" customFormat="false" ht="14.65" hidden="false" customHeight="false" outlineLevel="0" collapsed="false">
      <c r="A8" s="14" t="s">
        <v>12</v>
      </c>
      <c r="B8" s="20" t="n">
        <v>2</v>
      </c>
      <c r="C8" s="21" t="s">
        <v>13</v>
      </c>
    </row>
    <row r="9" customFormat="false" ht="14.65" hidden="false" customHeight="false" outlineLevel="0" collapsed="false">
      <c r="A9" s="14"/>
      <c r="B9" s="20"/>
      <c r="C9" s="21"/>
    </row>
    <row r="10" customFormat="false" ht="11.1" hidden="false" customHeight="true" outlineLevel="0" collapsed="false">
      <c r="A10" s="22"/>
      <c r="B10" s="22"/>
      <c r="C10" s="22"/>
    </row>
    <row r="11" customFormat="false" ht="14.65" hidden="false" customHeight="false" outlineLevel="0" collapsed="false">
      <c r="A11" s="23" t="s">
        <v>14</v>
      </c>
      <c r="B11" s="24"/>
      <c r="C11" s="25"/>
    </row>
    <row r="12" customFormat="false" ht="13.8" hidden="false" customHeight="false" outlineLevel="0" collapsed="false">
      <c r="A12" s="26" t="s">
        <v>15</v>
      </c>
      <c r="B12" s="27"/>
      <c r="C12" s="28" t="n">
        <v>2105.4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  <c r="IW12" s="29"/>
    </row>
    <row r="13" customFormat="false" ht="15" hidden="false" customHeight="true" outlineLevel="0" collapsed="false">
      <c r="A13" s="26" t="s">
        <v>16</v>
      </c>
      <c r="B13" s="30"/>
      <c r="C13" s="16" t="s">
        <v>17</v>
      </c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  <c r="IW13" s="29"/>
    </row>
    <row r="14" customFormat="false" ht="12.8" hidden="false" customHeight="false" outlineLevel="0" collapsed="false">
      <c r="A14" s="26" t="s">
        <v>18</v>
      </c>
      <c r="B14" s="30"/>
      <c r="C14" s="16" t="s">
        <v>19</v>
      </c>
    </row>
    <row r="15" customFormat="false" ht="12.8" hidden="false" customHeight="false" outlineLevel="0" collapsed="false">
      <c r="A15" s="26" t="s">
        <v>20</v>
      </c>
      <c r="B15" s="30"/>
      <c r="C15" s="31" t="n">
        <v>45748</v>
      </c>
    </row>
    <row r="16" customFormat="false" ht="12.8" hidden="false" customHeight="false" outlineLevel="0" collapsed="false">
      <c r="A16" s="26" t="s">
        <v>21</v>
      </c>
      <c r="B16" s="32"/>
      <c r="C16" s="16" t="s">
        <v>22</v>
      </c>
    </row>
    <row r="17" customFormat="false" ht="10.35" hidden="false" customHeight="true" outlineLevel="0" collapsed="false">
      <c r="A17" s="14"/>
      <c r="B17" s="33"/>
      <c r="C17" s="12"/>
    </row>
    <row r="18" customFormat="false" ht="11.65" hidden="false" customHeight="true" outlineLevel="0" collapsed="false">
      <c r="A18" s="34" t="s">
        <v>23</v>
      </c>
      <c r="B18" s="35" t="s">
        <v>24</v>
      </c>
      <c r="C18" s="36" t="s">
        <v>25</v>
      </c>
    </row>
    <row r="19" customFormat="false" ht="14.65" hidden="false" customHeight="false" outlineLevel="0" collapsed="false">
      <c r="A19" s="37" t="s">
        <v>26</v>
      </c>
      <c r="B19" s="38"/>
      <c r="C19" s="39"/>
    </row>
    <row r="20" customFormat="false" ht="14.65" hidden="false" customHeight="false" outlineLevel="0" collapsed="false">
      <c r="A20" s="40" t="s">
        <v>27</v>
      </c>
      <c r="B20" s="41" t="n">
        <f aca="false">B7</f>
        <v>220</v>
      </c>
      <c r="C20" s="39" t="n">
        <f aca="false">C12/220*B20</f>
        <v>2105.4</v>
      </c>
    </row>
    <row r="21" customFormat="false" ht="14.65" hidden="false" customHeight="false" outlineLevel="0" collapsed="false">
      <c r="A21" s="40" t="s">
        <v>28</v>
      </c>
      <c r="B21" s="41" t="n">
        <v>0</v>
      </c>
      <c r="C21" s="39" t="n">
        <f aca="false">C12*B21%</f>
        <v>0</v>
      </c>
    </row>
    <row r="22" customFormat="false" ht="14.65" hidden="false" customHeight="false" outlineLevel="0" collapsed="false">
      <c r="A22" s="40" t="s">
        <v>29</v>
      </c>
      <c r="B22" s="41" t="n">
        <v>30</v>
      </c>
      <c r="C22" s="39" t="n">
        <f aca="false">C20*B22%</f>
        <v>631.62</v>
      </c>
    </row>
    <row r="23" customFormat="false" ht="14.65" hidden="false" customHeight="false" outlineLevel="0" collapsed="false">
      <c r="A23" s="40" t="s">
        <v>30</v>
      </c>
      <c r="B23" s="41" t="n">
        <v>0</v>
      </c>
      <c r="C23" s="39" t="n">
        <f aca="false">(((C20+C21+C22)/B20)*0.2)*B23</f>
        <v>0</v>
      </c>
    </row>
    <row r="24" customFormat="false" ht="14.65" hidden="false" customHeight="false" outlineLevel="0" collapsed="false">
      <c r="A24" s="42" t="s">
        <v>31</v>
      </c>
      <c r="B24" s="41" t="n">
        <v>0</v>
      </c>
      <c r="C24" s="39" t="n">
        <f aca="false">((((C20+C21+C22)/B20)*1.5)*B24)+((B24/30*4)*(C20+C21+C22)/B20)*1.5</f>
        <v>0</v>
      </c>
    </row>
    <row r="25" customFormat="false" ht="14.65" hidden="false" customHeight="false" outlineLevel="0" collapsed="false">
      <c r="A25" s="42" t="s">
        <v>32</v>
      </c>
      <c r="B25" s="41" t="n">
        <v>0</v>
      </c>
      <c r="C25" s="39" t="n">
        <f aca="false">(((C20+C21+C22)/B20)*2)*B25+((B25/30*4)*(C20+C21+C22)/B20)*2</f>
        <v>0</v>
      </c>
    </row>
    <row r="26" customFormat="false" ht="12.8" hidden="false" customHeight="false" outlineLevel="0" collapsed="false">
      <c r="A26" s="42" t="s">
        <v>33</v>
      </c>
      <c r="B26" s="43" t="n">
        <v>0</v>
      </c>
      <c r="C26" s="39" t="n">
        <v>0</v>
      </c>
    </row>
    <row r="27" customFormat="false" ht="14.65" hidden="false" customHeight="false" outlineLevel="0" collapsed="false">
      <c r="A27" s="44" t="s">
        <v>34</v>
      </c>
      <c r="B27" s="45"/>
      <c r="C27" s="46" t="n">
        <f aca="false">SUM(C20:C26)</f>
        <v>2737.02</v>
      </c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  <c r="DQ27" s="47"/>
      <c r="DR27" s="47"/>
      <c r="DS27" s="47"/>
      <c r="DT27" s="47"/>
      <c r="DU27" s="47"/>
      <c r="DV27" s="47"/>
      <c r="DW27" s="47"/>
      <c r="DX27" s="47"/>
      <c r="DY27" s="47"/>
      <c r="DZ27" s="47"/>
      <c r="EA27" s="47"/>
      <c r="EB27" s="47"/>
      <c r="EC27" s="47"/>
      <c r="ED27" s="47"/>
      <c r="EE27" s="47"/>
      <c r="EF27" s="47"/>
      <c r="EG27" s="47"/>
      <c r="EH27" s="47"/>
      <c r="EI27" s="47"/>
      <c r="EJ27" s="47"/>
      <c r="EK27" s="47"/>
      <c r="EL27" s="47"/>
      <c r="EM27" s="47"/>
      <c r="EN27" s="47"/>
      <c r="EO27" s="47"/>
      <c r="EP27" s="47"/>
      <c r="EQ27" s="47"/>
      <c r="ER27" s="47"/>
      <c r="ES27" s="47"/>
      <c r="ET27" s="47"/>
      <c r="EU27" s="47"/>
      <c r="EV27" s="47"/>
      <c r="EW27" s="47"/>
      <c r="EX27" s="47"/>
      <c r="EY27" s="47"/>
      <c r="EZ27" s="47"/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  <c r="FO27" s="47"/>
      <c r="FP27" s="47"/>
      <c r="FQ27" s="47"/>
      <c r="FR27" s="47"/>
      <c r="FS27" s="47"/>
      <c r="FT27" s="47"/>
      <c r="FU27" s="47"/>
      <c r="FV27" s="47"/>
      <c r="FW27" s="47"/>
      <c r="FX27" s="47"/>
      <c r="FY27" s="47"/>
      <c r="FZ27" s="47"/>
      <c r="GA27" s="47"/>
      <c r="GB27" s="47"/>
      <c r="GC27" s="47"/>
      <c r="GD27" s="47"/>
      <c r="GE27" s="47"/>
      <c r="GF27" s="47"/>
      <c r="GG27" s="47"/>
      <c r="GH27" s="47"/>
      <c r="GI27" s="47"/>
      <c r="GJ27" s="47"/>
      <c r="GK27" s="47"/>
      <c r="GL27" s="47"/>
      <c r="GM27" s="47"/>
      <c r="GN27" s="47"/>
      <c r="GO27" s="47"/>
      <c r="GP27" s="47"/>
      <c r="GQ27" s="47"/>
      <c r="GR27" s="47"/>
      <c r="GS27" s="47"/>
      <c r="GT27" s="47"/>
      <c r="GU27" s="47"/>
      <c r="GV27" s="47"/>
      <c r="GW27" s="47"/>
      <c r="GX27" s="47"/>
      <c r="GY27" s="47"/>
      <c r="GZ27" s="47"/>
      <c r="HA27" s="47"/>
      <c r="HB27" s="47"/>
      <c r="HC27" s="47"/>
      <c r="HD27" s="47"/>
      <c r="HE27" s="47"/>
      <c r="HF27" s="47"/>
      <c r="HG27" s="47"/>
      <c r="HH27" s="47"/>
      <c r="HI27" s="47"/>
      <c r="HJ27" s="47"/>
      <c r="HK27" s="47"/>
      <c r="HL27" s="47"/>
      <c r="HM27" s="47"/>
      <c r="HN27" s="47"/>
      <c r="HO27" s="47"/>
      <c r="HP27" s="47"/>
      <c r="HQ27" s="47"/>
      <c r="HR27" s="47"/>
      <c r="HS27" s="47"/>
      <c r="HT27" s="47"/>
      <c r="HU27" s="47"/>
      <c r="HV27" s="47"/>
      <c r="HW27" s="47"/>
      <c r="HX27" s="47"/>
      <c r="HY27" s="47"/>
      <c r="HZ27" s="47"/>
      <c r="IA27" s="47"/>
      <c r="IB27" s="47"/>
      <c r="IC27" s="47"/>
      <c r="ID27" s="47"/>
      <c r="IE27" s="47"/>
      <c r="IF27" s="47"/>
      <c r="IG27" s="47"/>
      <c r="IH27" s="47"/>
      <c r="II27" s="47"/>
      <c r="IJ27" s="47"/>
      <c r="IK27" s="47"/>
      <c r="IL27" s="47"/>
      <c r="IM27" s="47"/>
      <c r="IN27" s="47"/>
      <c r="IO27" s="47"/>
      <c r="IP27" s="47"/>
      <c r="IQ27" s="47"/>
      <c r="IR27" s="47"/>
      <c r="IS27" s="47"/>
      <c r="IT27" s="47"/>
      <c r="IU27" s="47"/>
      <c r="IV27" s="47"/>
      <c r="IW27" s="47"/>
    </row>
    <row r="28" customFormat="false" ht="11.1" hidden="false" customHeight="true" outlineLevel="0" collapsed="false">
      <c r="A28" s="48"/>
      <c r="B28" s="49"/>
      <c r="C28" s="39"/>
    </row>
    <row r="29" customFormat="false" ht="14.65" hidden="false" customHeight="false" outlineLevel="0" collapsed="false">
      <c r="A29" s="37" t="s">
        <v>35</v>
      </c>
      <c r="B29" s="38"/>
      <c r="C29" s="39"/>
    </row>
    <row r="30" customFormat="false" ht="14.65" hidden="false" customHeight="false" outlineLevel="0" collapsed="false">
      <c r="A30" s="50" t="s">
        <v>36</v>
      </c>
      <c r="B30" s="38"/>
      <c r="C30" s="25"/>
    </row>
    <row r="31" customFormat="false" ht="12.8" hidden="false" customHeight="false" outlineLevel="0" collapsed="false">
      <c r="A31" s="26" t="s">
        <v>37</v>
      </c>
      <c r="B31" s="51" t="n">
        <v>0.2</v>
      </c>
      <c r="C31" s="52" t="n">
        <f aca="false">ROUND(C$27*B31,2)</f>
        <v>547.4</v>
      </c>
    </row>
    <row r="32" customFormat="false" ht="12.8" hidden="false" customHeight="false" outlineLevel="0" collapsed="false">
      <c r="A32" s="26" t="s">
        <v>38</v>
      </c>
      <c r="B32" s="51" t="n">
        <v>0.015</v>
      </c>
      <c r="C32" s="52" t="n">
        <f aca="false">ROUND(C$27*B32,2)</f>
        <v>41.06</v>
      </c>
    </row>
    <row r="33" customFormat="false" ht="12.8" hidden="false" customHeight="false" outlineLevel="0" collapsed="false">
      <c r="A33" s="26" t="s">
        <v>39</v>
      </c>
      <c r="B33" s="51" t="n">
        <v>0.01</v>
      </c>
      <c r="C33" s="52" t="n">
        <f aca="false">ROUND(C$27*B33,2)</f>
        <v>27.37</v>
      </c>
    </row>
    <row r="34" customFormat="false" ht="12.8" hidden="false" customHeight="false" outlineLevel="0" collapsed="false">
      <c r="A34" s="26" t="s">
        <v>40</v>
      </c>
      <c r="B34" s="51" t="n">
        <v>0.002</v>
      </c>
      <c r="C34" s="52" t="n">
        <f aca="false">ROUND(C$27*B34,2)</f>
        <v>5.47</v>
      </c>
    </row>
    <row r="35" customFormat="false" ht="12.8" hidden="false" customHeight="false" outlineLevel="0" collapsed="false">
      <c r="A35" s="26" t="s">
        <v>41</v>
      </c>
      <c r="B35" s="51" t="n">
        <v>0.025</v>
      </c>
      <c r="C35" s="52" t="n">
        <f aca="false">ROUND(C$27*B35,2)</f>
        <v>68.43</v>
      </c>
    </row>
    <row r="36" customFormat="false" ht="12.8" hidden="false" customHeight="false" outlineLevel="0" collapsed="false">
      <c r="A36" s="26" t="s">
        <v>42</v>
      </c>
      <c r="B36" s="51" t="n">
        <v>0.08</v>
      </c>
      <c r="C36" s="52" t="n">
        <f aca="false">ROUND(C$27*B36,2)</f>
        <v>218.96</v>
      </c>
    </row>
    <row r="37" customFormat="false" ht="12.8" hidden="false" customHeight="false" outlineLevel="0" collapsed="false">
      <c r="A37" s="26" t="s">
        <v>43</v>
      </c>
      <c r="B37" s="51" t="n">
        <v>0.015</v>
      </c>
      <c r="C37" s="52" t="n">
        <f aca="false">ROUND(C$27*B37,2)</f>
        <v>41.06</v>
      </c>
    </row>
    <row r="38" customFormat="false" ht="12.8" hidden="false" customHeight="false" outlineLevel="0" collapsed="false">
      <c r="A38" s="53" t="s">
        <v>44</v>
      </c>
      <c r="B38" s="54" t="n">
        <v>0.006</v>
      </c>
      <c r="C38" s="52" t="n">
        <f aca="false">ROUND(C$27*B38,2)</f>
        <v>16.42</v>
      </c>
    </row>
    <row r="39" customFormat="false" ht="14.65" hidden="false" customHeight="false" outlineLevel="0" collapsed="false">
      <c r="A39" s="48" t="s">
        <v>45</v>
      </c>
      <c r="B39" s="55" t="n">
        <f aca="false">SUM(B31:B38)</f>
        <v>0.353</v>
      </c>
      <c r="C39" s="56" t="n">
        <f aca="false">TRUNC(SUM(C31:C38),2)</f>
        <v>966.17</v>
      </c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  <c r="DR39" s="47"/>
      <c r="DS39" s="47"/>
      <c r="DT39" s="47"/>
      <c r="DU39" s="47"/>
      <c r="DV39" s="47"/>
      <c r="DW39" s="47"/>
      <c r="DX39" s="47"/>
      <c r="DY39" s="47"/>
      <c r="DZ39" s="47"/>
      <c r="EA39" s="47"/>
      <c r="EB39" s="47"/>
      <c r="EC39" s="47"/>
      <c r="ED39" s="47"/>
      <c r="EE39" s="47"/>
      <c r="EF39" s="47"/>
      <c r="EG39" s="47"/>
      <c r="EH39" s="47"/>
      <c r="EI39" s="47"/>
      <c r="EJ39" s="47"/>
      <c r="EK39" s="47"/>
      <c r="EL39" s="47"/>
      <c r="EM39" s="47"/>
      <c r="EN39" s="47"/>
      <c r="EO39" s="47"/>
      <c r="EP39" s="47"/>
      <c r="EQ39" s="47"/>
      <c r="ER39" s="47"/>
      <c r="ES39" s="47"/>
      <c r="ET39" s="47"/>
      <c r="EU39" s="47"/>
      <c r="EV39" s="47"/>
      <c r="EW39" s="47"/>
      <c r="EX39" s="47"/>
      <c r="EY39" s="47"/>
      <c r="EZ39" s="47"/>
      <c r="FA39" s="47"/>
      <c r="FB39" s="47"/>
      <c r="FC39" s="47"/>
      <c r="FD39" s="47"/>
      <c r="FE39" s="47"/>
      <c r="FF39" s="47"/>
      <c r="FG39" s="47"/>
      <c r="FH39" s="47"/>
      <c r="FI39" s="47"/>
      <c r="FJ39" s="47"/>
      <c r="FK39" s="47"/>
      <c r="FL39" s="47"/>
      <c r="FM39" s="47"/>
      <c r="FN39" s="47"/>
      <c r="FO39" s="47"/>
      <c r="FP39" s="47"/>
      <c r="FQ39" s="47"/>
      <c r="FR39" s="47"/>
      <c r="FS39" s="47"/>
      <c r="FT39" s="47"/>
      <c r="FU39" s="47"/>
      <c r="FV39" s="47"/>
      <c r="FW39" s="47"/>
      <c r="FX39" s="47"/>
      <c r="FY39" s="47"/>
      <c r="FZ39" s="47"/>
      <c r="GA39" s="47"/>
      <c r="GB39" s="47"/>
      <c r="GC39" s="47"/>
      <c r="GD39" s="47"/>
      <c r="GE39" s="47"/>
      <c r="GF39" s="47"/>
      <c r="GG39" s="47"/>
      <c r="GH39" s="47"/>
      <c r="GI39" s="47"/>
      <c r="GJ39" s="47"/>
      <c r="GK39" s="47"/>
      <c r="GL39" s="47"/>
      <c r="GM39" s="47"/>
      <c r="GN39" s="47"/>
      <c r="GO39" s="47"/>
      <c r="GP39" s="47"/>
      <c r="GQ39" s="47"/>
      <c r="GR39" s="47"/>
      <c r="GS39" s="47"/>
      <c r="GT39" s="47"/>
      <c r="GU39" s="47"/>
      <c r="GV39" s="47"/>
      <c r="GW39" s="47"/>
      <c r="GX39" s="47"/>
      <c r="GY39" s="47"/>
      <c r="GZ39" s="47"/>
      <c r="HA39" s="47"/>
      <c r="HB39" s="47"/>
      <c r="HC39" s="47"/>
      <c r="HD39" s="47"/>
      <c r="HE39" s="47"/>
      <c r="HF39" s="47"/>
      <c r="HG39" s="47"/>
      <c r="HH39" s="47"/>
      <c r="HI39" s="47"/>
      <c r="HJ39" s="47"/>
      <c r="HK39" s="47"/>
      <c r="HL39" s="47"/>
      <c r="HM39" s="47"/>
      <c r="HN39" s="47"/>
      <c r="HO39" s="47"/>
      <c r="HP39" s="47"/>
      <c r="HQ39" s="47"/>
      <c r="HR39" s="47"/>
      <c r="HS39" s="47"/>
      <c r="HT39" s="47"/>
      <c r="HU39" s="47"/>
      <c r="HV39" s="47"/>
      <c r="HW39" s="47"/>
      <c r="HX39" s="47"/>
      <c r="HY39" s="47"/>
      <c r="HZ39" s="47"/>
      <c r="IA39" s="47"/>
      <c r="IB39" s="47"/>
      <c r="IC39" s="47"/>
      <c r="ID39" s="47"/>
      <c r="IE39" s="47"/>
      <c r="IF39" s="47"/>
      <c r="IG39" s="47"/>
      <c r="IH39" s="47"/>
      <c r="II39" s="47"/>
      <c r="IJ39" s="47"/>
      <c r="IK39" s="47"/>
      <c r="IL39" s="47"/>
      <c r="IM39" s="47"/>
      <c r="IN39" s="47"/>
      <c r="IO39" s="47"/>
      <c r="IP39" s="47"/>
      <c r="IQ39" s="47"/>
      <c r="IR39" s="47"/>
      <c r="IS39" s="47"/>
      <c r="IT39" s="47"/>
      <c r="IU39" s="47"/>
      <c r="IV39" s="47"/>
      <c r="IW39" s="47"/>
    </row>
    <row r="40" customFormat="false" ht="10.35" hidden="false" customHeight="true" outlineLevel="0" collapsed="false">
      <c r="A40" s="48"/>
      <c r="B40" s="55"/>
      <c r="C40" s="56"/>
    </row>
    <row r="41" customFormat="false" ht="12.1" hidden="false" customHeight="true" outlineLevel="0" collapsed="false">
      <c r="A41" s="37" t="s">
        <v>46</v>
      </c>
      <c r="B41" s="55"/>
      <c r="C41" s="56"/>
    </row>
    <row r="42" customFormat="false" ht="14.65" hidden="false" customHeight="false" outlineLevel="0" collapsed="false">
      <c r="A42" s="40" t="s">
        <v>47</v>
      </c>
      <c r="B42" s="55"/>
      <c r="C42" s="56"/>
    </row>
    <row r="43" customFormat="false" ht="14.65" hidden="false" customHeight="false" outlineLevel="0" collapsed="false">
      <c r="A43" s="48" t="s">
        <v>48</v>
      </c>
      <c r="B43" s="38"/>
      <c r="C43" s="39"/>
    </row>
    <row r="44" customFormat="false" ht="14.65" hidden="false" customHeight="false" outlineLevel="0" collapsed="false">
      <c r="A44" s="57" t="s">
        <v>49</v>
      </c>
      <c r="B44" s="58" t="n">
        <v>0.0833</v>
      </c>
      <c r="C44" s="59" t="n">
        <f aca="false">ROUND(C$27*B44,2)</f>
        <v>227.99</v>
      </c>
    </row>
    <row r="45" customFormat="false" ht="14.65" hidden="false" customHeight="false" outlineLevel="0" collapsed="false">
      <c r="A45" s="57" t="s">
        <v>50</v>
      </c>
      <c r="B45" s="58" t="n">
        <v>0.0833</v>
      </c>
      <c r="C45" s="59" t="n">
        <f aca="false">ROUND(C$27*B45,2)</f>
        <v>227.99</v>
      </c>
    </row>
    <row r="46" customFormat="false" ht="14.65" hidden="false" customHeight="false" outlineLevel="0" collapsed="false">
      <c r="A46" s="26" t="s">
        <v>51</v>
      </c>
      <c r="B46" s="49" t="n">
        <v>0.0278</v>
      </c>
      <c r="C46" s="59" t="n">
        <f aca="false">ROUND(C$27*B46,2)</f>
        <v>76.09</v>
      </c>
    </row>
    <row r="47" customFormat="false" ht="14.65" hidden="false" customHeight="false" outlineLevel="0" collapsed="false">
      <c r="A47" s="26" t="s">
        <v>52</v>
      </c>
      <c r="B47" s="49" t="n">
        <v>0.0166</v>
      </c>
      <c r="C47" s="59" t="n">
        <f aca="false">ROUND(C$27*B47,2)</f>
        <v>45.43</v>
      </c>
    </row>
    <row r="48" customFormat="false" ht="14.65" hidden="false" customHeight="false" outlineLevel="0" collapsed="false">
      <c r="A48" s="60" t="s">
        <v>53</v>
      </c>
      <c r="B48" s="61" t="n">
        <v>0.001</v>
      </c>
      <c r="C48" s="59" t="n">
        <f aca="false">ROUND(C$27*B48,2)</f>
        <v>2.74</v>
      </c>
    </row>
    <row r="49" customFormat="false" ht="14.65" hidden="false" customHeight="false" outlineLevel="0" collapsed="false">
      <c r="A49" s="26" t="s">
        <v>54</v>
      </c>
      <c r="B49" s="49" t="n">
        <v>0.0028</v>
      </c>
      <c r="C49" s="59" t="n">
        <f aca="false">ROUND(C$27*B49,2)</f>
        <v>7.66</v>
      </c>
    </row>
    <row r="50" customFormat="false" ht="14.65" hidden="false" customHeight="false" outlineLevel="0" collapsed="false">
      <c r="A50" s="53" t="s">
        <v>55</v>
      </c>
      <c r="B50" s="62" t="n">
        <v>0.0003</v>
      </c>
      <c r="C50" s="59" t="n">
        <f aca="false">ROUND(C$27*B50,2)</f>
        <v>0.82</v>
      </c>
    </row>
    <row r="51" customFormat="false" ht="13.05" hidden="false" customHeight="true" outlineLevel="0" collapsed="false">
      <c r="A51" s="48" t="s">
        <v>56</v>
      </c>
      <c r="B51" s="55" t="n">
        <f aca="false">SUM(B44:B50)</f>
        <v>0.2151</v>
      </c>
      <c r="C51" s="63" t="n">
        <f aca="false">ROUND(SUM(C44:C50),2)</f>
        <v>588.72</v>
      </c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47"/>
      <c r="DF51" s="47"/>
      <c r="DG51" s="47"/>
      <c r="DH51" s="47"/>
      <c r="DI51" s="47"/>
      <c r="DJ51" s="47"/>
      <c r="DK51" s="47"/>
      <c r="DL51" s="47"/>
      <c r="DM51" s="47"/>
      <c r="DN51" s="47"/>
      <c r="DO51" s="47"/>
      <c r="DP51" s="47"/>
      <c r="DQ51" s="47"/>
      <c r="DR51" s="47"/>
      <c r="DS51" s="47"/>
      <c r="DT51" s="47"/>
      <c r="DU51" s="47"/>
      <c r="DV51" s="47"/>
      <c r="DW51" s="47"/>
      <c r="DX51" s="47"/>
      <c r="DY51" s="47"/>
      <c r="DZ51" s="47"/>
      <c r="EA51" s="47"/>
      <c r="EB51" s="47"/>
      <c r="EC51" s="47"/>
      <c r="ED51" s="47"/>
      <c r="EE51" s="47"/>
      <c r="EF51" s="47"/>
      <c r="EG51" s="47"/>
      <c r="EH51" s="47"/>
      <c r="EI51" s="47"/>
      <c r="EJ51" s="47"/>
      <c r="EK51" s="47"/>
      <c r="EL51" s="47"/>
      <c r="EM51" s="47"/>
      <c r="EN51" s="47"/>
      <c r="EO51" s="47"/>
      <c r="EP51" s="47"/>
      <c r="EQ51" s="47"/>
      <c r="ER51" s="47"/>
      <c r="ES51" s="47"/>
      <c r="ET51" s="47"/>
      <c r="EU51" s="47"/>
      <c r="EV51" s="47"/>
      <c r="EW51" s="47"/>
      <c r="EX51" s="47"/>
      <c r="EY51" s="47"/>
      <c r="EZ51" s="47"/>
      <c r="FA51" s="47"/>
      <c r="FB51" s="47"/>
      <c r="FC51" s="47"/>
      <c r="FD51" s="47"/>
      <c r="FE51" s="47"/>
      <c r="FF51" s="47"/>
      <c r="FG51" s="47"/>
      <c r="FH51" s="47"/>
      <c r="FI51" s="47"/>
      <c r="FJ51" s="47"/>
      <c r="FK51" s="47"/>
      <c r="FL51" s="47"/>
      <c r="FM51" s="47"/>
      <c r="FN51" s="47"/>
      <c r="FO51" s="47"/>
      <c r="FP51" s="47"/>
      <c r="FQ51" s="47"/>
      <c r="FR51" s="47"/>
      <c r="FS51" s="47"/>
      <c r="FT51" s="47"/>
      <c r="FU51" s="47"/>
      <c r="FV51" s="47"/>
      <c r="FW51" s="47"/>
      <c r="FX51" s="47"/>
      <c r="FY51" s="47"/>
      <c r="FZ51" s="47"/>
      <c r="GA51" s="47"/>
      <c r="GB51" s="47"/>
      <c r="GC51" s="47"/>
      <c r="GD51" s="47"/>
      <c r="GE51" s="47"/>
      <c r="GF51" s="47"/>
      <c r="GG51" s="47"/>
      <c r="GH51" s="47"/>
      <c r="GI51" s="47"/>
      <c r="GJ51" s="47"/>
      <c r="GK51" s="47"/>
      <c r="GL51" s="47"/>
      <c r="GM51" s="47"/>
      <c r="GN51" s="47"/>
      <c r="GO51" s="47"/>
      <c r="GP51" s="47"/>
      <c r="GQ51" s="47"/>
      <c r="GR51" s="47"/>
      <c r="GS51" s="47"/>
      <c r="GT51" s="47"/>
      <c r="GU51" s="47"/>
      <c r="GV51" s="47"/>
      <c r="GW51" s="47"/>
      <c r="GX51" s="47"/>
      <c r="GY51" s="47"/>
      <c r="GZ51" s="47"/>
      <c r="HA51" s="47"/>
      <c r="HB51" s="47"/>
      <c r="HC51" s="47"/>
      <c r="HD51" s="47"/>
      <c r="HE51" s="47"/>
      <c r="HF51" s="47"/>
      <c r="HG51" s="47"/>
      <c r="HH51" s="47"/>
      <c r="HI51" s="47"/>
      <c r="HJ51" s="47"/>
      <c r="HK51" s="47"/>
      <c r="HL51" s="47"/>
      <c r="HM51" s="47"/>
      <c r="HN51" s="47"/>
      <c r="HO51" s="47"/>
      <c r="HP51" s="47"/>
      <c r="HQ51" s="47"/>
      <c r="HR51" s="47"/>
      <c r="HS51" s="47"/>
      <c r="HT51" s="47"/>
      <c r="HU51" s="47"/>
      <c r="HV51" s="47"/>
      <c r="HW51" s="47"/>
      <c r="HX51" s="47"/>
      <c r="HY51" s="47"/>
      <c r="HZ51" s="47"/>
      <c r="IA51" s="47"/>
      <c r="IB51" s="47"/>
      <c r="IC51" s="47"/>
      <c r="ID51" s="47"/>
      <c r="IE51" s="47"/>
      <c r="IF51" s="47"/>
      <c r="IG51" s="47"/>
      <c r="IH51" s="47"/>
      <c r="II51" s="47"/>
      <c r="IJ51" s="47"/>
      <c r="IK51" s="47"/>
      <c r="IL51" s="47"/>
      <c r="IM51" s="47"/>
      <c r="IN51" s="47"/>
      <c r="IO51" s="47"/>
      <c r="IP51" s="47"/>
      <c r="IQ51" s="47"/>
      <c r="IR51" s="47"/>
      <c r="IS51" s="47"/>
      <c r="IT51" s="47"/>
      <c r="IU51" s="47"/>
      <c r="IV51" s="47"/>
      <c r="IW51" s="47"/>
    </row>
    <row r="52" customFormat="false" ht="10.35" hidden="false" customHeight="true" outlineLevel="0" collapsed="false">
      <c r="A52" s="48"/>
      <c r="B52" s="55"/>
      <c r="C52" s="39"/>
    </row>
    <row r="53" customFormat="false" ht="14.65" hidden="false" customHeight="false" outlineLevel="0" collapsed="false">
      <c r="A53" s="48" t="s">
        <v>57</v>
      </c>
      <c r="B53" s="38"/>
      <c r="C53" s="39"/>
    </row>
    <row r="54" customFormat="false" ht="14.65" hidden="false" customHeight="false" outlineLevel="0" collapsed="false">
      <c r="A54" s="57" t="s">
        <v>58</v>
      </c>
      <c r="B54" s="58" t="n">
        <v>0.0069</v>
      </c>
      <c r="C54" s="59" t="n">
        <f aca="false">ROUND(C$27*B54,2)</f>
        <v>18.89</v>
      </c>
      <c r="D54" s="64"/>
      <c r="E54" s="64"/>
      <c r="F54" s="64"/>
    </row>
    <row r="55" customFormat="false" ht="14.65" hidden="false" customHeight="false" outlineLevel="0" collapsed="false">
      <c r="A55" s="26" t="s">
        <v>59</v>
      </c>
      <c r="B55" s="49" t="n">
        <v>0.0008</v>
      </c>
      <c r="C55" s="59" t="n">
        <f aca="false">ROUND(C$27*B55,2)</f>
        <v>2.19</v>
      </c>
    </row>
    <row r="56" customFormat="false" ht="14.65" hidden="false" customHeight="false" outlineLevel="0" collapsed="false">
      <c r="A56" s="26" t="s">
        <v>60</v>
      </c>
      <c r="B56" s="49" t="n">
        <v>0.032</v>
      </c>
      <c r="C56" s="59" t="n">
        <f aca="false">ROUND(C$27*B56,2)</f>
        <v>87.58</v>
      </c>
    </row>
    <row r="57" customFormat="false" ht="12.1" hidden="false" customHeight="true" outlineLevel="0" collapsed="false">
      <c r="A57" s="44" t="s">
        <v>61</v>
      </c>
      <c r="B57" s="45" t="n">
        <f aca="false">SUM(B54:B56)</f>
        <v>0.0397</v>
      </c>
      <c r="C57" s="46" t="n">
        <f aca="false">ROUND(SUM(C54:C56),2)</f>
        <v>108.66</v>
      </c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47"/>
      <c r="CO57" s="4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47"/>
      <c r="DF57" s="47"/>
      <c r="DG57" s="47"/>
      <c r="DH57" s="47"/>
      <c r="DI57" s="47"/>
      <c r="DJ57" s="47"/>
      <c r="DK57" s="47"/>
      <c r="DL57" s="47"/>
      <c r="DM57" s="47"/>
      <c r="DN57" s="47"/>
      <c r="DO57" s="47"/>
      <c r="DP57" s="47"/>
      <c r="DQ57" s="47"/>
      <c r="DR57" s="47"/>
      <c r="DS57" s="47"/>
      <c r="DT57" s="47"/>
      <c r="DU57" s="47"/>
      <c r="DV57" s="47"/>
      <c r="DW57" s="47"/>
      <c r="DX57" s="47"/>
      <c r="DY57" s="47"/>
      <c r="DZ57" s="47"/>
      <c r="EA57" s="47"/>
      <c r="EB57" s="47"/>
      <c r="EC57" s="47"/>
      <c r="ED57" s="47"/>
      <c r="EE57" s="47"/>
      <c r="EF57" s="47"/>
      <c r="EG57" s="47"/>
      <c r="EH57" s="47"/>
      <c r="EI57" s="47"/>
      <c r="EJ57" s="47"/>
      <c r="EK57" s="47"/>
      <c r="EL57" s="47"/>
      <c r="EM57" s="47"/>
      <c r="EN57" s="47"/>
      <c r="EO57" s="47"/>
      <c r="EP57" s="47"/>
      <c r="EQ57" s="47"/>
      <c r="ER57" s="47"/>
      <c r="ES57" s="47"/>
      <c r="ET57" s="47"/>
      <c r="EU57" s="47"/>
      <c r="EV57" s="47"/>
      <c r="EW57" s="47"/>
      <c r="EX57" s="47"/>
      <c r="EY57" s="47"/>
      <c r="EZ57" s="47"/>
      <c r="FA57" s="47"/>
      <c r="FB57" s="47"/>
      <c r="FC57" s="47"/>
      <c r="FD57" s="47"/>
      <c r="FE57" s="47"/>
      <c r="FF57" s="47"/>
      <c r="FG57" s="47"/>
      <c r="FH57" s="47"/>
      <c r="FI57" s="47"/>
      <c r="FJ57" s="47"/>
      <c r="FK57" s="47"/>
      <c r="FL57" s="47"/>
      <c r="FM57" s="47"/>
      <c r="FN57" s="47"/>
      <c r="FO57" s="47"/>
      <c r="FP57" s="47"/>
      <c r="FQ57" s="47"/>
      <c r="FR57" s="47"/>
      <c r="FS57" s="47"/>
      <c r="FT57" s="47"/>
      <c r="FU57" s="47"/>
      <c r="FV57" s="47"/>
      <c r="FW57" s="47"/>
      <c r="FX57" s="47"/>
      <c r="FY57" s="47"/>
      <c r="FZ57" s="47"/>
      <c r="GA57" s="47"/>
      <c r="GB57" s="47"/>
      <c r="GC57" s="47"/>
      <c r="GD57" s="47"/>
      <c r="GE57" s="47"/>
      <c r="GF57" s="47"/>
      <c r="GG57" s="47"/>
      <c r="GH57" s="47"/>
      <c r="GI57" s="47"/>
      <c r="GJ57" s="47"/>
      <c r="GK57" s="47"/>
      <c r="GL57" s="47"/>
      <c r="GM57" s="47"/>
      <c r="GN57" s="47"/>
      <c r="GO57" s="47"/>
      <c r="GP57" s="47"/>
      <c r="GQ57" s="47"/>
      <c r="GR57" s="47"/>
      <c r="GS57" s="47"/>
      <c r="GT57" s="47"/>
      <c r="GU57" s="47"/>
      <c r="GV57" s="47"/>
      <c r="GW57" s="47"/>
      <c r="GX57" s="47"/>
      <c r="GY57" s="47"/>
      <c r="GZ57" s="47"/>
      <c r="HA57" s="47"/>
      <c r="HB57" s="47"/>
      <c r="HC57" s="47"/>
      <c r="HD57" s="47"/>
      <c r="HE57" s="47"/>
      <c r="HF57" s="47"/>
      <c r="HG57" s="47"/>
      <c r="HH57" s="47"/>
      <c r="HI57" s="47"/>
      <c r="HJ57" s="47"/>
      <c r="HK57" s="47"/>
      <c r="HL57" s="47"/>
      <c r="HM57" s="47"/>
      <c r="HN57" s="47"/>
      <c r="HO57" s="47"/>
      <c r="HP57" s="47"/>
      <c r="HQ57" s="47"/>
      <c r="HR57" s="47"/>
      <c r="HS57" s="47"/>
      <c r="HT57" s="47"/>
      <c r="HU57" s="47"/>
      <c r="HV57" s="47"/>
      <c r="HW57" s="47"/>
      <c r="HX57" s="47"/>
      <c r="HY57" s="47"/>
      <c r="HZ57" s="47"/>
      <c r="IA57" s="47"/>
      <c r="IB57" s="47"/>
      <c r="IC57" s="47"/>
      <c r="ID57" s="47"/>
      <c r="IE57" s="47"/>
      <c r="IF57" s="47"/>
      <c r="IG57" s="47"/>
      <c r="IH57" s="47"/>
      <c r="II57" s="47"/>
      <c r="IJ57" s="47"/>
      <c r="IK57" s="47"/>
      <c r="IL57" s="47"/>
      <c r="IM57" s="47"/>
      <c r="IN57" s="47"/>
      <c r="IO57" s="47"/>
      <c r="IP57" s="47"/>
      <c r="IQ57" s="47"/>
      <c r="IR57" s="47"/>
      <c r="IS57" s="47"/>
      <c r="IT57" s="47"/>
      <c r="IU57" s="47"/>
      <c r="IV57" s="47"/>
      <c r="IW57" s="47"/>
    </row>
    <row r="58" customFormat="false" ht="11.1" hidden="false" customHeight="true" outlineLevel="0" collapsed="false">
      <c r="A58" s="44"/>
      <c r="B58" s="45"/>
      <c r="C58" s="65"/>
    </row>
    <row r="59" customFormat="false" ht="14.65" hidden="false" customHeight="false" outlineLevel="0" collapsed="false">
      <c r="A59" s="48" t="s">
        <v>62</v>
      </c>
      <c r="B59" s="49"/>
      <c r="C59" s="39"/>
    </row>
    <row r="60" customFormat="false" ht="14.65" hidden="false" customHeight="false" outlineLevel="0" collapsed="false">
      <c r="A60" s="66" t="s">
        <v>63</v>
      </c>
      <c r="B60" s="61" t="n">
        <f aca="false">1*B51*B39</f>
        <v>0.0759303</v>
      </c>
      <c r="C60" s="67" t="n">
        <f aca="false">ROUND(C27*B60,2)</f>
        <v>207.82</v>
      </c>
    </row>
    <row r="61" customFormat="false" ht="14.65" hidden="false" customHeight="false" outlineLevel="0" collapsed="false">
      <c r="A61" s="66" t="s">
        <v>64</v>
      </c>
      <c r="B61" s="61" t="n">
        <v>0.0001</v>
      </c>
      <c r="C61" s="67" t="n">
        <f aca="false">ROUND(C27*B61,2)/5</f>
        <v>0.054</v>
      </c>
    </row>
    <row r="62" customFormat="false" ht="14.65" hidden="false" customHeight="false" outlineLevel="0" collapsed="false">
      <c r="A62" s="66" t="s">
        <v>65</v>
      </c>
      <c r="B62" s="61" t="n">
        <v>0.0001</v>
      </c>
      <c r="C62" s="67" t="n">
        <f aca="false">ROUND(C27*B62,2)/5</f>
        <v>0.054</v>
      </c>
    </row>
    <row r="63" customFormat="false" ht="12.55" hidden="false" customHeight="true" outlineLevel="0" collapsed="false">
      <c r="A63" s="68" t="s">
        <v>66</v>
      </c>
      <c r="B63" s="69" t="n">
        <f aca="false">SUM(B60:B62)</f>
        <v>0.0761303</v>
      </c>
      <c r="C63" s="63" t="n">
        <f aca="false">ROUND(C$27*B63,2)</f>
        <v>208.37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7"/>
      <c r="CM63" s="47"/>
      <c r="CN63" s="47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7"/>
      <c r="DB63" s="47"/>
      <c r="DC63" s="47"/>
      <c r="DD63" s="47"/>
      <c r="DE63" s="47"/>
      <c r="DF63" s="47"/>
      <c r="DG63" s="47"/>
      <c r="DH63" s="47"/>
      <c r="DI63" s="47"/>
      <c r="DJ63" s="47"/>
      <c r="DK63" s="47"/>
      <c r="DL63" s="47"/>
      <c r="DM63" s="47"/>
      <c r="DN63" s="47"/>
      <c r="DO63" s="47"/>
      <c r="DP63" s="47"/>
      <c r="DQ63" s="47"/>
      <c r="DR63" s="47"/>
      <c r="DS63" s="47"/>
      <c r="DT63" s="47"/>
      <c r="DU63" s="47"/>
      <c r="DV63" s="47"/>
      <c r="DW63" s="47"/>
      <c r="DX63" s="47"/>
      <c r="DY63" s="47"/>
      <c r="DZ63" s="47"/>
      <c r="EA63" s="47"/>
      <c r="EB63" s="47"/>
      <c r="EC63" s="47"/>
      <c r="ED63" s="47"/>
      <c r="EE63" s="47"/>
      <c r="EF63" s="47"/>
      <c r="EG63" s="47"/>
      <c r="EH63" s="47"/>
      <c r="EI63" s="47"/>
      <c r="EJ63" s="47"/>
      <c r="EK63" s="47"/>
      <c r="EL63" s="47"/>
      <c r="EM63" s="47"/>
      <c r="EN63" s="47"/>
      <c r="EO63" s="47"/>
      <c r="EP63" s="47"/>
      <c r="EQ63" s="47"/>
      <c r="ER63" s="47"/>
      <c r="ES63" s="47"/>
      <c r="ET63" s="47"/>
      <c r="EU63" s="47"/>
      <c r="EV63" s="47"/>
      <c r="EW63" s="47"/>
      <c r="EX63" s="47"/>
      <c r="EY63" s="47"/>
      <c r="EZ63" s="47"/>
      <c r="FA63" s="47"/>
      <c r="FB63" s="47"/>
      <c r="FC63" s="47"/>
      <c r="FD63" s="47"/>
      <c r="FE63" s="47"/>
      <c r="FF63" s="47"/>
      <c r="FG63" s="47"/>
      <c r="FH63" s="47"/>
      <c r="FI63" s="47"/>
      <c r="FJ63" s="47"/>
      <c r="FK63" s="47"/>
      <c r="FL63" s="47"/>
      <c r="FM63" s="47"/>
      <c r="FN63" s="47"/>
      <c r="FO63" s="47"/>
      <c r="FP63" s="47"/>
      <c r="FQ63" s="47"/>
      <c r="FR63" s="47"/>
      <c r="FS63" s="47"/>
      <c r="FT63" s="47"/>
      <c r="FU63" s="47"/>
      <c r="FV63" s="47"/>
      <c r="FW63" s="47"/>
      <c r="FX63" s="47"/>
      <c r="FY63" s="47"/>
      <c r="FZ63" s="47"/>
      <c r="GA63" s="47"/>
      <c r="GB63" s="47"/>
      <c r="GC63" s="47"/>
      <c r="GD63" s="47"/>
      <c r="GE63" s="47"/>
      <c r="GF63" s="47"/>
      <c r="GG63" s="47"/>
      <c r="GH63" s="47"/>
      <c r="GI63" s="47"/>
      <c r="GJ63" s="47"/>
      <c r="GK63" s="47"/>
      <c r="GL63" s="47"/>
      <c r="GM63" s="47"/>
      <c r="GN63" s="47"/>
      <c r="GO63" s="47"/>
      <c r="GP63" s="47"/>
      <c r="GQ63" s="47"/>
      <c r="GR63" s="47"/>
      <c r="GS63" s="47"/>
      <c r="GT63" s="47"/>
      <c r="GU63" s="47"/>
      <c r="GV63" s="47"/>
      <c r="GW63" s="47"/>
      <c r="GX63" s="47"/>
      <c r="GY63" s="47"/>
      <c r="GZ63" s="47"/>
      <c r="HA63" s="47"/>
      <c r="HB63" s="47"/>
      <c r="HC63" s="47"/>
      <c r="HD63" s="47"/>
      <c r="HE63" s="47"/>
      <c r="HF63" s="47"/>
      <c r="HG63" s="47"/>
      <c r="HH63" s="47"/>
      <c r="HI63" s="47"/>
      <c r="HJ63" s="47"/>
      <c r="HK63" s="47"/>
      <c r="HL63" s="47"/>
      <c r="HM63" s="47"/>
      <c r="HN63" s="47"/>
      <c r="HO63" s="47"/>
      <c r="HP63" s="47"/>
      <c r="HQ63" s="47"/>
      <c r="HR63" s="47"/>
      <c r="HS63" s="47"/>
      <c r="HT63" s="47"/>
      <c r="HU63" s="47"/>
      <c r="HV63" s="47"/>
      <c r="HW63" s="47"/>
      <c r="HX63" s="47"/>
      <c r="HY63" s="47"/>
      <c r="HZ63" s="47"/>
      <c r="IA63" s="47"/>
      <c r="IB63" s="47"/>
      <c r="IC63" s="47"/>
      <c r="ID63" s="47"/>
      <c r="IE63" s="47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47"/>
      <c r="IQ63" s="47"/>
      <c r="IR63" s="47"/>
      <c r="IS63" s="47"/>
      <c r="IT63" s="47"/>
      <c r="IU63" s="47"/>
      <c r="IV63" s="47"/>
      <c r="IW63" s="47"/>
    </row>
    <row r="64" customFormat="false" ht="10.35" hidden="false" customHeight="true" outlineLevel="0" collapsed="false">
      <c r="A64" s="68"/>
      <c r="B64" s="69"/>
      <c r="C64" s="52"/>
    </row>
    <row r="65" customFormat="false" ht="14.45" hidden="false" customHeight="true" outlineLevel="0" collapsed="false">
      <c r="A65" s="48" t="s">
        <v>67</v>
      </c>
      <c r="B65" s="55" t="n">
        <f aca="false">B63+B57+B51</f>
        <v>0.3309303</v>
      </c>
      <c r="C65" s="63" t="n">
        <f aca="false">C63+C57+C51</f>
        <v>905.75</v>
      </c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7"/>
      <c r="CH65" s="47"/>
      <c r="CI65" s="47"/>
      <c r="CJ65" s="47"/>
      <c r="CK65" s="47"/>
      <c r="CL65" s="47"/>
      <c r="CM65" s="47"/>
      <c r="CN65" s="47"/>
      <c r="CO65" s="47"/>
      <c r="CP65" s="47"/>
      <c r="CQ65" s="47"/>
      <c r="CR65" s="47"/>
      <c r="CS65" s="47"/>
      <c r="CT65" s="47"/>
      <c r="CU65" s="47"/>
      <c r="CV65" s="47"/>
      <c r="CW65" s="47"/>
      <c r="CX65" s="47"/>
      <c r="CY65" s="47"/>
      <c r="CZ65" s="47"/>
      <c r="DA65" s="47"/>
      <c r="DB65" s="47"/>
      <c r="DC65" s="47"/>
      <c r="DD65" s="47"/>
      <c r="DE65" s="47"/>
      <c r="DF65" s="47"/>
      <c r="DG65" s="47"/>
      <c r="DH65" s="47"/>
      <c r="DI65" s="47"/>
      <c r="DJ65" s="47"/>
      <c r="DK65" s="47"/>
      <c r="DL65" s="47"/>
      <c r="DM65" s="47"/>
      <c r="DN65" s="47"/>
      <c r="DO65" s="47"/>
      <c r="DP65" s="47"/>
      <c r="DQ65" s="47"/>
      <c r="DR65" s="47"/>
      <c r="DS65" s="47"/>
      <c r="DT65" s="47"/>
      <c r="DU65" s="47"/>
      <c r="DV65" s="47"/>
      <c r="DW65" s="47"/>
      <c r="DX65" s="47"/>
      <c r="DY65" s="47"/>
      <c r="DZ65" s="47"/>
      <c r="EA65" s="47"/>
      <c r="EB65" s="47"/>
      <c r="EC65" s="47"/>
      <c r="ED65" s="47"/>
      <c r="EE65" s="47"/>
      <c r="EF65" s="47"/>
      <c r="EG65" s="47"/>
      <c r="EH65" s="47"/>
      <c r="EI65" s="47"/>
      <c r="EJ65" s="47"/>
      <c r="EK65" s="47"/>
      <c r="EL65" s="47"/>
      <c r="EM65" s="47"/>
      <c r="EN65" s="47"/>
      <c r="EO65" s="47"/>
      <c r="EP65" s="47"/>
      <c r="EQ65" s="47"/>
      <c r="ER65" s="47"/>
      <c r="ES65" s="47"/>
      <c r="ET65" s="47"/>
      <c r="EU65" s="47"/>
      <c r="EV65" s="47"/>
      <c r="EW65" s="47"/>
      <c r="EX65" s="47"/>
      <c r="EY65" s="47"/>
      <c r="EZ65" s="47"/>
      <c r="FA65" s="47"/>
      <c r="FB65" s="47"/>
      <c r="FC65" s="47"/>
      <c r="FD65" s="47"/>
      <c r="FE65" s="47"/>
      <c r="FF65" s="47"/>
      <c r="FG65" s="47"/>
      <c r="FH65" s="47"/>
      <c r="FI65" s="47"/>
      <c r="FJ65" s="47"/>
      <c r="FK65" s="47"/>
      <c r="FL65" s="47"/>
      <c r="FM65" s="47"/>
      <c r="FN65" s="47"/>
      <c r="FO65" s="47"/>
      <c r="FP65" s="47"/>
      <c r="FQ65" s="47"/>
      <c r="FR65" s="47"/>
      <c r="FS65" s="47"/>
      <c r="FT65" s="47"/>
      <c r="FU65" s="47"/>
      <c r="FV65" s="47"/>
      <c r="FW65" s="47"/>
      <c r="FX65" s="47"/>
      <c r="FY65" s="47"/>
      <c r="FZ65" s="47"/>
      <c r="GA65" s="47"/>
      <c r="GB65" s="47"/>
      <c r="GC65" s="47"/>
      <c r="GD65" s="47"/>
      <c r="GE65" s="47"/>
      <c r="GF65" s="47"/>
      <c r="GG65" s="47"/>
      <c r="GH65" s="47"/>
      <c r="GI65" s="47"/>
      <c r="GJ65" s="47"/>
      <c r="GK65" s="47"/>
      <c r="GL65" s="47"/>
      <c r="GM65" s="47"/>
      <c r="GN65" s="47"/>
      <c r="GO65" s="47"/>
      <c r="GP65" s="47"/>
      <c r="GQ65" s="47"/>
      <c r="GR65" s="47"/>
      <c r="GS65" s="47"/>
      <c r="GT65" s="47"/>
      <c r="GU65" s="47"/>
      <c r="GV65" s="47"/>
      <c r="GW65" s="47"/>
      <c r="GX65" s="47"/>
      <c r="GY65" s="47"/>
      <c r="GZ65" s="47"/>
      <c r="HA65" s="47"/>
      <c r="HB65" s="47"/>
      <c r="HC65" s="47"/>
      <c r="HD65" s="47"/>
      <c r="HE65" s="47"/>
      <c r="HF65" s="47"/>
      <c r="HG65" s="47"/>
      <c r="HH65" s="47"/>
      <c r="HI65" s="47"/>
      <c r="HJ65" s="47"/>
      <c r="HK65" s="47"/>
      <c r="HL65" s="47"/>
      <c r="HM65" s="47"/>
      <c r="HN65" s="47"/>
      <c r="HO65" s="47"/>
      <c r="HP65" s="47"/>
      <c r="HQ65" s="47"/>
      <c r="HR65" s="47"/>
      <c r="HS65" s="47"/>
      <c r="HT65" s="47"/>
      <c r="HU65" s="47"/>
      <c r="HV65" s="47"/>
      <c r="HW65" s="47"/>
      <c r="HX65" s="47"/>
      <c r="HY65" s="47"/>
      <c r="HZ65" s="47"/>
      <c r="IA65" s="47"/>
      <c r="IB65" s="47"/>
      <c r="IC65" s="47"/>
      <c r="ID65" s="47"/>
      <c r="IE65" s="47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47"/>
      <c r="IQ65" s="47"/>
      <c r="IR65" s="47"/>
      <c r="IS65" s="47"/>
      <c r="IT65" s="47"/>
      <c r="IU65" s="47"/>
      <c r="IV65" s="47"/>
      <c r="IW65" s="47"/>
    </row>
    <row r="66" customFormat="false" ht="11.85" hidden="false" customHeight="true" outlineLevel="0" collapsed="false">
      <c r="A66" s="70"/>
      <c r="B66" s="71"/>
      <c r="C66" s="72"/>
    </row>
    <row r="67" customFormat="false" ht="12.55" hidden="false" customHeight="true" outlineLevel="0" collapsed="false">
      <c r="A67" s="70" t="s">
        <v>68</v>
      </c>
      <c r="B67" s="73" t="n">
        <f aca="false">B65+B39</f>
        <v>0.6839303</v>
      </c>
      <c r="C67" s="74" t="n">
        <f aca="false">C27+C65+C39</f>
        <v>4608.94</v>
      </c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  <c r="CF67" s="47"/>
      <c r="CG67" s="47"/>
      <c r="CH67" s="47"/>
      <c r="CI67" s="47"/>
      <c r="CJ67" s="47"/>
      <c r="CK67" s="47"/>
      <c r="CL67" s="47"/>
      <c r="CM67" s="47"/>
      <c r="CN67" s="47"/>
      <c r="CO67" s="47"/>
      <c r="CP67" s="47"/>
      <c r="CQ67" s="47"/>
      <c r="CR67" s="47"/>
      <c r="CS67" s="47"/>
      <c r="CT67" s="47"/>
      <c r="CU67" s="47"/>
      <c r="CV67" s="47"/>
      <c r="CW67" s="47"/>
      <c r="CX67" s="47"/>
      <c r="CY67" s="47"/>
      <c r="CZ67" s="47"/>
      <c r="DA67" s="47"/>
      <c r="DB67" s="47"/>
      <c r="DC67" s="47"/>
      <c r="DD67" s="47"/>
      <c r="DE67" s="47"/>
      <c r="DF67" s="47"/>
      <c r="DG67" s="47"/>
      <c r="DH67" s="47"/>
      <c r="DI67" s="47"/>
      <c r="DJ67" s="47"/>
      <c r="DK67" s="47"/>
      <c r="DL67" s="47"/>
      <c r="DM67" s="47"/>
      <c r="DN67" s="47"/>
      <c r="DO67" s="47"/>
      <c r="DP67" s="47"/>
      <c r="DQ67" s="47"/>
      <c r="DR67" s="47"/>
      <c r="DS67" s="47"/>
      <c r="DT67" s="47"/>
      <c r="DU67" s="47"/>
      <c r="DV67" s="47"/>
      <c r="DW67" s="47"/>
      <c r="DX67" s="47"/>
      <c r="DY67" s="47"/>
      <c r="DZ67" s="47"/>
      <c r="EA67" s="47"/>
      <c r="EB67" s="47"/>
      <c r="EC67" s="47"/>
      <c r="ED67" s="47"/>
      <c r="EE67" s="47"/>
      <c r="EF67" s="47"/>
      <c r="EG67" s="47"/>
      <c r="EH67" s="47"/>
      <c r="EI67" s="47"/>
      <c r="EJ67" s="47"/>
      <c r="EK67" s="47"/>
      <c r="EL67" s="47"/>
      <c r="EM67" s="47"/>
      <c r="EN67" s="47"/>
      <c r="EO67" s="47"/>
      <c r="EP67" s="47"/>
      <c r="EQ67" s="47"/>
      <c r="ER67" s="47"/>
      <c r="ES67" s="47"/>
      <c r="ET67" s="47"/>
      <c r="EU67" s="47"/>
      <c r="EV67" s="47"/>
      <c r="EW67" s="47"/>
      <c r="EX67" s="47"/>
      <c r="EY67" s="47"/>
      <c r="EZ67" s="47"/>
      <c r="FA67" s="47"/>
      <c r="FB67" s="47"/>
      <c r="FC67" s="47"/>
      <c r="FD67" s="47"/>
      <c r="FE67" s="47"/>
      <c r="FF67" s="47"/>
      <c r="FG67" s="47"/>
      <c r="FH67" s="47"/>
      <c r="FI67" s="47"/>
      <c r="FJ67" s="47"/>
      <c r="FK67" s="47"/>
      <c r="FL67" s="47"/>
      <c r="FM67" s="47"/>
      <c r="FN67" s="47"/>
      <c r="FO67" s="47"/>
      <c r="FP67" s="47"/>
      <c r="FQ67" s="47"/>
      <c r="FR67" s="47"/>
      <c r="FS67" s="47"/>
      <c r="FT67" s="47"/>
      <c r="FU67" s="47"/>
      <c r="FV67" s="47"/>
      <c r="FW67" s="47"/>
      <c r="FX67" s="47"/>
      <c r="FY67" s="47"/>
      <c r="FZ67" s="47"/>
      <c r="GA67" s="47"/>
      <c r="GB67" s="47"/>
      <c r="GC67" s="47"/>
      <c r="GD67" s="47"/>
      <c r="GE67" s="47"/>
      <c r="GF67" s="47"/>
      <c r="GG67" s="47"/>
      <c r="GH67" s="47"/>
      <c r="GI67" s="47"/>
      <c r="GJ67" s="47"/>
      <c r="GK67" s="47"/>
      <c r="GL67" s="47"/>
      <c r="GM67" s="47"/>
      <c r="GN67" s="47"/>
      <c r="GO67" s="47"/>
      <c r="GP67" s="47"/>
      <c r="GQ67" s="47"/>
      <c r="GR67" s="47"/>
      <c r="GS67" s="47"/>
      <c r="GT67" s="47"/>
      <c r="GU67" s="47"/>
      <c r="GV67" s="47"/>
      <c r="GW67" s="47"/>
      <c r="GX67" s="47"/>
      <c r="GY67" s="47"/>
      <c r="GZ67" s="47"/>
      <c r="HA67" s="47"/>
      <c r="HB67" s="47"/>
      <c r="HC67" s="47"/>
      <c r="HD67" s="47"/>
      <c r="HE67" s="47"/>
      <c r="HF67" s="47"/>
      <c r="HG67" s="47"/>
      <c r="HH67" s="47"/>
      <c r="HI67" s="47"/>
      <c r="HJ67" s="47"/>
      <c r="HK67" s="47"/>
      <c r="HL67" s="47"/>
      <c r="HM67" s="47"/>
      <c r="HN67" s="47"/>
      <c r="HO67" s="47"/>
      <c r="HP67" s="47"/>
      <c r="HQ67" s="47"/>
      <c r="HR67" s="47"/>
      <c r="HS67" s="47"/>
      <c r="HT67" s="47"/>
      <c r="HU67" s="47"/>
      <c r="HV67" s="47"/>
      <c r="HW67" s="47"/>
      <c r="HX67" s="47"/>
      <c r="HY67" s="47"/>
      <c r="HZ67" s="47"/>
      <c r="IA67" s="47"/>
      <c r="IB67" s="47"/>
      <c r="IC67" s="47"/>
      <c r="ID67" s="47"/>
      <c r="IE67" s="47"/>
      <c r="IF67" s="47"/>
      <c r="IG67" s="47"/>
      <c r="IH67" s="47"/>
      <c r="II67" s="47"/>
      <c r="IJ67" s="47"/>
      <c r="IK67" s="47"/>
      <c r="IL67" s="47"/>
      <c r="IM67" s="47"/>
      <c r="IN67" s="47"/>
      <c r="IO67" s="47"/>
      <c r="IP67" s="47"/>
      <c r="IQ67" s="47"/>
      <c r="IR67" s="47"/>
      <c r="IS67" s="47"/>
      <c r="IT67" s="47"/>
      <c r="IU67" s="47"/>
      <c r="IV67" s="47"/>
      <c r="IW67" s="47"/>
    </row>
    <row r="68" customFormat="false" ht="9.75" hidden="false" customHeight="true" outlineLevel="0" collapsed="false">
      <c r="A68" s="21"/>
      <c r="B68" s="21"/>
      <c r="C68" s="21"/>
    </row>
    <row r="69" customFormat="false" ht="13.05" hidden="false" customHeight="true" outlineLevel="0" collapsed="false">
      <c r="A69" s="8" t="s">
        <v>69</v>
      </c>
      <c r="B69" s="35" t="str">
        <f aca="false">B18</f>
        <v>Vlr / % / Hs</v>
      </c>
      <c r="C69" s="36" t="str">
        <f aca="false">C18</f>
        <v>POR COLABORADOR</v>
      </c>
    </row>
    <row r="70" customFormat="false" ht="14.65" hidden="false" customHeight="false" outlineLevel="0" collapsed="false">
      <c r="A70" s="40" t="s">
        <v>70</v>
      </c>
      <c r="B70" s="61" t="n">
        <v>0.06</v>
      </c>
      <c r="C70" s="39" t="n">
        <f aca="false">-(B70*C20)</f>
        <v>-126.324</v>
      </c>
    </row>
    <row r="71" customFormat="false" ht="14.65" hidden="false" customHeight="false" outlineLevel="0" collapsed="false">
      <c r="A71" s="26" t="s">
        <v>71</v>
      </c>
      <c r="B71" s="75" t="n">
        <v>15.2</v>
      </c>
      <c r="C71" s="39" t="n">
        <f aca="false">15.2*30</f>
        <v>456</v>
      </c>
    </row>
    <row r="72" customFormat="false" ht="14.65" hidden="false" customHeight="false" outlineLevel="0" collapsed="false">
      <c r="A72" s="40" t="s">
        <v>72</v>
      </c>
      <c r="B72" s="76" t="n">
        <v>0.2</v>
      </c>
      <c r="C72" s="39" t="n">
        <f aca="false">-(C71*B72)</f>
        <v>-91.2</v>
      </c>
    </row>
    <row r="73" customFormat="false" ht="12.8" hidden="false" customHeight="false" outlineLevel="0" collapsed="false">
      <c r="A73" s="40" t="s">
        <v>73</v>
      </c>
      <c r="B73" s="61"/>
      <c r="C73" s="39" t="n">
        <v>80</v>
      </c>
    </row>
    <row r="74" customFormat="false" ht="14.65" hidden="false" customHeight="false" outlineLevel="0" collapsed="false">
      <c r="A74" s="48" t="s">
        <v>74</v>
      </c>
      <c r="B74" s="77" t="s">
        <v>8</v>
      </c>
      <c r="C74" s="63" t="n">
        <f aca="false">SUM(C70:C73)</f>
        <v>318.476</v>
      </c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  <c r="DE74" s="47"/>
      <c r="DF74" s="47"/>
      <c r="DG74" s="47"/>
      <c r="DH74" s="47"/>
      <c r="DI74" s="47"/>
      <c r="DJ74" s="47"/>
      <c r="DK74" s="47"/>
      <c r="DL74" s="47"/>
      <c r="DM74" s="47"/>
      <c r="DN74" s="47"/>
      <c r="DO74" s="47"/>
      <c r="DP74" s="47"/>
      <c r="DQ74" s="47"/>
      <c r="DR74" s="47"/>
      <c r="DS74" s="47"/>
      <c r="DT74" s="47"/>
      <c r="DU74" s="47"/>
      <c r="DV74" s="47"/>
      <c r="DW74" s="47"/>
      <c r="DX74" s="47"/>
      <c r="DY74" s="47"/>
      <c r="DZ74" s="47"/>
      <c r="EA74" s="47"/>
      <c r="EB74" s="47"/>
      <c r="EC74" s="47"/>
      <c r="ED74" s="47"/>
      <c r="EE74" s="47"/>
      <c r="EF74" s="47"/>
      <c r="EG74" s="47"/>
      <c r="EH74" s="47"/>
      <c r="EI74" s="47"/>
      <c r="EJ74" s="47"/>
      <c r="EK74" s="47"/>
      <c r="EL74" s="47"/>
      <c r="EM74" s="47"/>
      <c r="EN74" s="47"/>
      <c r="EO74" s="47"/>
      <c r="EP74" s="47"/>
      <c r="EQ74" s="47"/>
      <c r="ER74" s="47"/>
      <c r="ES74" s="47"/>
      <c r="ET74" s="47"/>
      <c r="EU74" s="47"/>
      <c r="EV74" s="47"/>
      <c r="EW74" s="47"/>
      <c r="EX74" s="47"/>
      <c r="EY74" s="47"/>
      <c r="EZ74" s="47"/>
      <c r="FA74" s="47"/>
      <c r="FB74" s="47"/>
      <c r="FC74" s="47"/>
      <c r="FD74" s="47"/>
      <c r="FE74" s="47"/>
      <c r="FF74" s="47"/>
      <c r="FG74" s="47"/>
      <c r="FH74" s="47"/>
      <c r="FI74" s="47"/>
      <c r="FJ74" s="47"/>
      <c r="FK74" s="47"/>
      <c r="FL74" s="47"/>
      <c r="FM74" s="47"/>
      <c r="FN74" s="47"/>
      <c r="FO74" s="47"/>
      <c r="FP74" s="47"/>
      <c r="FQ74" s="47"/>
      <c r="FR74" s="47"/>
      <c r="FS74" s="47"/>
      <c r="FT74" s="47"/>
      <c r="FU74" s="47"/>
      <c r="FV74" s="47"/>
      <c r="FW74" s="47"/>
      <c r="FX74" s="47"/>
      <c r="FY74" s="47"/>
      <c r="FZ74" s="47"/>
      <c r="GA74" s="47"/>
      <c r="GB74" s="47"/>
      <c r="GC74" s="47"/>
      <c r="GD74" s="47"/>
      <c r="GE74" s="47"/>
      <c r="GF74" s="47"/>
      <c r="GG74" s="47"/>
      <c r="GH74" s="47"/>
      <c r="GI74" s="47"/>
      <c r="GJ74" s="47"/>
      <c r="GK74" s="47"/>
      <c r="GL74" s="47"/>
      <c r="GM74" s="47"/>
      <c r="GN74" s="47"/>
      <c r="GO74" s="47"/>
      <c r="GP74" s="47"/>
      <c r="GQ74" s="47"/>
      <c r="GR74" s="47"/>
      <c r="GS74" s="47"/>
      <c r="GT74" s="47"/>
      <c r="GU74" s="47"/>
      <c r="GV74" s="47"/>
      <c r="GW74" s="47"/>
      <c r="GX74" s="47"/>
      <c r="GY74" s="47"/>
      <c r="GZ74" s="47"/>
      <c r="HA74" s="47"/>
      <c r="HB74" s="47"/>
      <c r="HC74" s="47"/>
      <c r="HD74" s="47"/>
      <c r="HE74" s="47"/>
      <c r="HF74" s="47"/>
      <c r="HG74" s="47"/>
      <c r="HH74" s="47"/>
      <c r="HI74" s="47"/>
      <c r="HJ74" s="47"/>
      <c r="HK74" s="47"/>
      <c r="HL74" s="47"/>
      <c r="HM74" s="47"/>
      <c r="HN74" s="47"/>
      <c r="HO74" s="47"/>
      <c r="HP74" s="47"/>
      <c r="HQ74" s="47"/>
      <c r="HR74" s="47"/>
      <c r="HS74" s="47"/>
      <c r="HT74" s="47"/>
      <c r="HU74" s="47"/>
      <c r="HV74" s="47"/>
      <c r="HW74" s="47"/>
      <c r="HX74" s="47"/>
      <c r="HY74" s="47"/>
      <c r="HZ74" s="47"/>
      <c r="IA74" s="47"/>
      <c r="IB74" s="47"/>
      <c r="IC74" s="47"/>
      <c r="ID74" s="47"/>
      <c r="IE74" s="47"/>
      <c r="IF74" s="47"/>
      <c r="IG74" s="47"/>
      <c r="IH74" s="47"/>
      <c r="II74" s="47"/>
      <c r="IJ74" s="47"/>
      <c r="IK74" s="47"/>
      <c r="IL74" s="47"/>
      <c r="IM74" s="47"/>
      <c r="IN74" s="47"/>
      <c r="IO74" s="47"/>
      <c r="IP74" s="47"/>
      <c r="IQ74" s="47"/>
      <c r="IR74" s="47"/>
      <c r="IS74" s="47"/>
      <c r="IT74" s="47"/>
      <c r="IU74" s="47"/>
      <c r="IV74" s="47"/>
      <c r="IW74" s="47"/>
    </row>
    <row r="75" customFormat="false" ht="11.1" hidden="false" customHeight="true" outlineLevel="0" collapsed="false">
      <c r="A75" s="78"/>
      <c r="B75" s="79"/>
      <c r="C75" s="79"/>
    </row>
    <row r="76" customFormat="false" ht="12.55" hidden="false" customHeight="true" outlineLevel="0" collapsed="false">
      <c r="A76" s="80" t="s">
        <v>75</v>
      </c>
      <c r="B76" s="35" t="s">
        <v>76</v>
      </c>
      <c r="C76" s="36"/>
    </row>
    <row r="77" customFormat="false" ht="12.8" hidden="false" customHeight="false" outlineLevel="0" collapsed="false">
      <c r="A77" s="26" t="s">
        <v>77</v>
      </c>
      <c r="B77" s="81" t="n">
        <v>0.0165</v>
      </c>
      <c r="C77" s="82" t="n">
        <f aca="false">SUM($C$67)*B77</f>
        <v>76.04751</v>
      </c>
    </row>
    <row r="78" customFormat="false" ht="15.75" hidden="false" customHeight="true" outlineLevel="0" collapsed="false">
      <c r="A78" s="40" t="s">
        <v>78</v>
      </c>
      <c r="B78" s="81" t="n">
        <v>0.076</v>
      </c>
      <c r="C78" s="82" t="n">
        <f aca="false">SUM($C$67)*B78</f>
        <v>350.27944</v>
      </c>
    </row>
    <row r="79" customFormat="false" ht="16.5" hidden="false" customHeight="true" outlineLevel="0" collapsed="false">
      <c r="A79" s="40" t="s">
        <v>79</v>
      </c>
      <c r="B79" s="83" t="n">
        <v>0.02</v>
      </c>
      <c r="C79" s="82" t="n">
        <f aca="false">SUM($C$67)*B79</f>
        <v>92.1788</v>
      </c>
    </row>
    <row r="80" customFormat="false" ht="16.5" hidden="false" customHeight="true" outlineLevel="0" collapsed="false">
      <c r="A80" s="40" t="s">
        <v>80</v>
      </c>
      <c r="B80" s="83" t="n">
        <v>0</v>
      </c>
      <c r="C80" s="82" t="n">
        <f aca="false">SUM($C$67)*B80</f>
        <v>0</v>
      </c>
    </row>
    <row r="81" customFormat="false" ht="16.5" hidden="false" customHeight="true" outlineLevel="0" collapsed="false">
      <c r="A81" s="84" t="s">
        <v>81</v>
      </c>
      <c r="B81" s="55" t="n">
        <f aca="false">SUM(B77:B79)</f>
        <v>0.1125</v>
      </c>
      <c r="C81" s="85" t="n">
        <f aca="false">SUM(C77:C80)</f>
        <v>518.50575</v>
      </c>
      <c r="D81" s="47"/>
      <c r="E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/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  <c r="DR81" s="47"/>
      <c r="DS81" s="47"/>
      <c r="DT81" s="47"/>
      <c r="DU81" s="47"/>
      <c r="DV81" s="47"/>
      <c r="DW81" s="47"/>
      <c r="DX81" s="47"/>
      <c r="DY81" s="47"/>
      <c r="DZ81" s="47"/>
      <c r="EA81" s="47"/>
      <c r="EB81" s="47"/>
      <c r="EC81" s="47"/>
      <c r="ED81" s="47"/>
      <c r="EE81" s="47"/>
      <c r="EF81" s="47"/>
      <c r="EG81" s="47"/>
      <c r="EH81" s="47"/>
      <c r="EI81" s="47"/>
      <c r="EJ81" s="47"/>
      <c r="EK81" s="47"/>
      <c r="EL81" s="47"/>
      <c r="EM81" s="47"/>
      <c r="EN81" s="47"/>
      <c r="EO81" s="47"/>
      <c r="EP81" s="47"/>
      <c r="EQ81" s="47"/>
      <c r="ER81" s="47"/>
      <c r="ES81" s="47"/>
      <c r="ET81" s="47"/>
      <c r="EU81" s="47"/>
      <c r="EV81" s="47"/>
      <c r="EW81" s="47"/>
      <c r="EX81" s="47"/>
      <c r="EY81" s="47"/>
      <c r="EZ81" s="47"/>
      <c r="FA81" s="47"/>
      <c r="FB81" s="47"/>
      <c r="FC81" s="47"/>
      <c r="FD81" s="47"/>
      <c r="FE81" s="47"/>
      <c r="FF81" s="47"/>
      <c r="FG81" s="47"/>
      <c r="FH81" s="47"/>
      <c r="FI81" s="47"/>
      <c r="FJ81" s="47"/>
      <c r="FK81" s="47"/>
      <c r="FL81" s="47"/>
      <c r="FM81" s="47"/>
      <c r="FN81" s="47"/>
      <c r="FO81" s="47"/>
      <c r="FP81" s="47"/>
      <c r="FQ81" s="47"/>
      <c r="FR81" s="47"/>
      <c r="FS81" s="47"/>
      <c r="FT81" s="47"/>
      <c r="FU81" s="47"/>
      <c r="FV81" s="47"/>
      <c r="FW81" s="47"/>
      <c r="FX81" s="47"/>
      <c r="FY81" s="47"/>
      <c r="FZ81" s="47"/>
      <c r="GA81" s="47"/>
      <c r="GB81" s="47"/>
      <c r="GC81" s="47"/>
      <c r="GD81" s="47"/>
      <c r="GE81" s="47"/>
      <c r="GF81" s="47"/>
      <c r="GG81" s="47"/>
      <c r="GH81" s="47"/>
      <c r="GI81" s="47"/>
      <c r="GJ81" s="47"/>
      <c r="GK81" s="47"/>
      <c r="GL81" s="47"/>
      <c r="GM81" s="47"/>
      <c r="GN81" s="47"/>
      <c r="GO81" s="47"/>
      <c r="GP81" s="47"/>
      <c r="GQ81" s="47"/>
      <c r="GR81" s="47"/>
      <c r="GS81" s="47"/>
      <c r="GT81" s="47"/>
      <c r="GU81" s="47"/>
      <c r="GV81" s="47"/>
      <c r="GW81" s="47"/>
      <c r="GX81" s="47"/>
      <c r="GY81" s="47"/>
      <c r="GZ81" s="47"/>
      <c r="HA81" s="47"/>
      <c r="HB81" s="47"/>
      <c r="HC81" s="47"/>
      <c r="HD81" s="47"/>
      <c r="HE81" s="47"/>
      <c r="HF81" s="47"/>
      <c r="HG81" s="47"/>
      <c r="HH81" s="47"/>
      <c r="HI81" s="47"/>
      <c r="HJ81" s="47"/>
      <c r="HK81" s="47"/>
      <c r="HL81" s="47"/>
      <c r="HM81" s="47"/>
      <c r="HN81" s="47"/>
      <c r="HO81" s="47"/>
      <c r="HP81" s="47"/>
      <c r="HQ81" s="47"/>
      <c r="HR81" s="47"/>
      <c r="HS81" s="47"/>
      <c r="HT81" s="47"/>
      <c r="HU81" s="47"/>
      <c r="HV81" s="47"/>
      <c r="HW81" s="47"/>
      <c r="HX81" s="47"/>
      <c r="HY81" s="47"/>
      <c r="HZ81" s="47"/>
      <c r="IA81" s="47"/>
      <c r="IB81" s="47"/>
      <c r="IC81" s="47"/>
      <c r="ID81" s="47"/>
      <c r="IE81" s="47"/>
      <c r="IF81" s="47"/>
      <c r="IG81" s="47"/>
      <c r="IH81" s="47"/>
      <c r="II81" s="47"/>
      <c r="IJ81" s="47"/>
      <c r="IK81" s="47"/>
      <c r="IL81" s="47"/>
      <c r="IM81" s="47"/>
      <c r="IN81" s="47"/>
      <c r="IO81" s="47"/>
      <c r="IP81" s="47"/>
      <c r="IQ81" s="47"/>
      <c r="IR81" s="47"/>
      <c r="IS81" s="47"/>
      <c r="IT81" s="47"/>
      <c r="IU81" s="47"/>
      <c r="IV81" s="47"/>
      <c r="IW81" s="47"/>
    </row>
    <row r="82" customFormat="false" ht="11.1" hidden="false" customHeight="true" outlineLevel="0" collapsed="false">
      <c r="A82" s="86"/>
      <c r="B82" s="86"/>
      <c r="C82" s="86"/>
      <c r="E82" s="87"/>
      <c r="G82" s="88"/>
    </row>
    <row r="83" customFormat="false" ht="13.5" hidden="false" customHeight="true" outlineLevel="0" collapsed="false">
      <c r="A83" s="89" t="s">
        <v>82</v>
      </c>
      <c r="B83" s="90" t="str">
        <f aca="false">B90</f>
        <v>Vlr / % / Hs</v>
      </c>
      <c r="C83" s="91"/>
      <c r="E83" s="87"/>
      <c r="G83" s="88"/>
    </row>
    <row r="84" customFormat="false" ht="17" hidden="false" customHeight="false" outlineLevel="0" collapsed="false">
      <c r="A84" s="48" t="s">
        <v>83</v>
      </c>
      <c r="B84" s="92" t="s">
        <v>8</v>
      </c>
      <c r="C84" s="93" t="n">
        <f aca="false">C67</f>
        <v>4608.94</v>
      </c>
      <c r="D84" s="94"/>
      <c r="E84" s="87"/>
      <c r="G84" s="88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  <c r="AQ84" s="94"/>
      <c r="AR84" s="94"/>
      <c r="AS84" s="94"/>
      <c r="AT84" s="94"/>
      <c r="AU84" s="94"/>
      <c r="AV84" s="94"/>
      <c r="AW84" s="94"/>
      <c r="AX84" s="94"/>
      <c r="AY84" s="94"/>
      <c r="AZ84" s="94"/>
      <c r="BA84" s="94"/>
      <c r="BB84" s="94"/>
      <c r="BC84" s="94"/>
      <c r="BD84" s="94"/>
      <c r="BE84" s="94"/>
      <c r="BF84" s="94"/>
      <c r="BG84" s="94"/>
      <c r="BH84" s="94"/>
      <c r="BI84" s="94"/>
      <c r="BJ84" s="94"/>
      <c r="BK84" s="94"/>
      <c r="BL84" s="94"/>
      <c r="BM84" s="94"/>
      <c r="BN84" s="94"/>
      <c r="BO84" s="94"/>
      <c r="BP84" s="94"/>
      <c r="BQ84" s="94"/>
      <c r="BR84" s="94"/>
      <c r="BS84" s="94"/>
      <c r="BT84" s="94"/>
      <c r="BU84" s="94"/>
      <c r="BV84" s="94"/>
      <c r="BW84" s="94"/>
      <c r="BX84" s="94"/>
      <c r="BY84" s="94"/>
      <c r="BZ84" s="94"/>
      <c r="CA84" s="94"/>
      <c r="CB84" s="94"/>
      <c r="CC84" s="94"/>
      <c r="CD84" s="94"/>
      <c r="CE84" s="94"/>
      <c r="CF84" s="94"/>
      <c r="CG84" s="94"/>
      <c r="CH84" s="94"/>
      <c r="CI84" s="94"/>
      <c r="CJ84" s="94"/>
      <c r="CK84" s="94"/>
      <c r="CL84" s="94"/>
      <c r="CM84" s="94"/>
      <c r="CN84" s="94"/>
      <c r="CO84" s="94"/>
      <c r="CP84" s="94"/>
      <c r="CQ84" s="94"/>
      <c r="CR84" s="94"/>
      <c r="CS84" s="94"/>
      <c r="CT84" s="94"/>
      <c r="CU84" s="94"/>
      <c r="CV84" s="94"/>
      <c r="CW84" s="94"/>
      <c r="CX84" s="94"/>
      <c r="CY84" s="94"/>
      <c r="CZ84" s="94"/>
      <c r="DA84" s="94"/>
      <c r="DB84" s="94"/>
      <c r="DC84" s="94"/>
      <c r="DD84" s="94"/>
      <c r="DE84" s="94"/>
      <c r="DF84" s="94"/>
      <c r="DG84" s="94"/>
      <c r="DH84" s="94"/>
      <c r="DI84" s="94"/>
      <c r="DJ84" s="94"/>
      <c r="DK84" s="94"/>
      <c r="DL84" s="94"/>
      <c r="DM84" s="94"/>
      <c r="DN84" s="94"/>
      <c r="DO84" s="94"/>
      <c r="DP84" s="94"/>
      <c r="DQ84" s="94"/>
      <c r="DR84" s="94"/>
      <c r="DS84" s="94"/>
      <c r="DT84" s="94"/>
      <c r="DU84" s="94"/>
      <c r="DV84" s="94"/>
      <c r="DW84" s="94"/>
      <c r="DX84" s="94"/>
      <c r="DY84" s="94"/>
      <c r="DZ84" s="94"/>
      <c r="EA84" s="94"/>
      <c r="EB84" s="94"/>
      <c r="EC84" s="94"/>
      <c r="ED84" s="94"/>
      <c r="EE84" s="94"/>
      <c r="EF84" s="94"/>
      <c r="EG84" s="94"/>
      <c r="EH84" s="94"/>
      <c r="EI84" s="94"/>
      <c r="EJ84" s="94"/>
      <c r="EK84" s="94"/>
      <c r="EL84" s="94"/>
      <c r="EM84" s="94"/>
      <c r="EN84" s="94"/>
      <c r="EO84" s="94"/>
      <c r="EP84" s="94"/>
      <c r="EQ84" s="94"/>
      <c r="ER84" s="94"/>
      <c r="ES84" s="94"/>
      <c r="ET84" s="94"/>
      <c r="EU84" s="94"/>
      <c r="EV84" s="94"/>
      <c r="EW84" s="94"/>
      <c r="EX84" s="94"/>
      <c r="EY84" s="94"/>
      <c r="EZ84" s="94"/>
      <c r="FA84" s="94"/>
      <c r="FB84" s="94"/>
      <c r="FC84" s="94"/>
      <c r="FD84" s="94"/>
      <c r="FE84" s="94"/>
      <c r="FF84" s="94"/>
      <c r="FG84" s="94"/>
      <c r="FH84" s="94"/>
      <c r="FI84" s="94"/>
      <c r="FJ84" s="94"/>
      <c r="FK84" s="94"/>
      <c r="FL84" s="94"/>
      <c r="FM84" s="94"/>
      <c r="FN84" s="94"/>
      <c r="FO84" s="94"/>
      <c r="FP84" s="94"/>
      <c r="FQ84" s="94"/>
      <c r="FR84" s="94"/>
      <c r="FS84" s="94"/>
      <c r="FT84" s="94"/>
      <c r="FU84" s="94"/>
      <c r="FV84" s="94"/>
      <c r="FW84" s="94"/>
      <c r="FX84" s="94"/>
      <c r="FY84" s="94"/>
      <c r="FZ84" s="94"/>
      <c r="GA84" s="94"/>
      <c r="GB84" s="94"/>
      <c r="GC84" s="94"/>
      <c r="GD84" s="94"/>
      <c r="GE84" s="94"/>
      <c r="GF84" s="94"/>
      <c r="GG84" s="94"/>
      <c r="GH84" s="94"/>
      <c r="GI84" s="94"/>
      <c r="GJ84" s="94"/>
      <c r="GK84" s="94"/>
      <c r="GL84" s="94"/>
      <c r="GM84" s="94"/>
      <c r="GN84" s="94"/>
      <c r="GO84" s="94"/>
      <c r="GP84" s="94"/>
      <c r="GQ84" s="94"/>
      <c r="GR84" s="94"/>
      <c r="GS84" s="94"/>
      <c r="GT84" s="94"/>
      <c r="GU84" s="94"/>
      <c r="GV84" s="94"/>
      <c r="GW84" s="94"/>
      <c r="GX84" s="94"/>
      <c r="GY84" s="94"/>
      <c r="GZ84" s="94"/>
      <c r="HA84" s="94"/>
      <c r="HB84" s="94"/>
      <c r="HC84" s="94"/>
      <c r="HD84" s="94"/>
      <c r="HE84" s="94"/>
      <c r="HF84" s="94"/>
      <c r="HG84" s="94"/>
      <c r="HH84" s="94"/>
      <c r="HI84" s="94"/>
      <c r="HJ84" s="94"/>
      <c r="HK84" s="94"/>
      <c r="HL84" s="94"/>
      <c r="HM84" s="94"/>
      <c r="HN84" s="94"/>
      <c r="HO84" s="94"/>
      <c r="HP84" s="94"/>
      <c r="HQ84" s="94"/>
      <c r="HR84" s="94"/>
      <c r="HS84" s="94"/>
      <c r="HT84" s="94"/>
      <c r="HU84" s="94"/>
      <c r="HV84" s="94"/>
      <c r="HW84" s="94"/>
      <c r="HX84" s="94"/>
      <c r="HY84" s="94"/>
      <c r="HZ84" s="94"/>
      <c r="IA84" s="94"/>
      <c r="IB84" s="94"/>
      <c r="IC84" s="94"/>
      <c r="ID84" s="94"/>
      <c r="IE84" s="94"/>
      <c r="IF84" s="94"/>
      <c r="IG84" s="94"/>
      <c r="IH84" s="94"/>
      <c r="II84" s="94"/>
      <c r="IJ84" s="94"/>
      <c r="IK84" s="94"/>
      <c r="IL84" s="94"/>
      <c r="IM84" s="94"/>
      <c r="IN84" s="94"/>
      <c r="IO84" s="94"/>
      <c r="IP84" s="94"/>
      <c r="IQ84" s="94"/>
      <c r="IR84" s="94"/>
      <c r="IS84" s="94"/>
      <c r="IT84" s="94"/>
      <c r="IU84" s="94"/>
      <c r="IV84" s="94"/>
      <c r="IW84" s="94"/>
    </row>
    <row r="85" customFormat="false" ht="15.75" hidden="false" customHeight="true" outlineLevel="0" collapsed="false">
      <c r="A85" s="37" t="s">
        <v>84</v>
      </c>
      <c r="B85" s="49" t="s">
        <v>8</v>
      </c>
      <c r="C85" s="93" t="n">
        <f aca="false">C74</f>
        <v>318.476</v>
      </c>
      <c r="D85" s="94"/>
      <c r="E85" s="87"/>
      <c r="G85" s="88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4"/>
      <c r="BR85" s="94"/>
      <c r="BS85" s="94"/>
      <c r="BT85" s="94"/>
      <c r="BU85" s="94"/>
      <c r="BV85" s="94"/>
      <c r="BW85" s="94"/>
      <c r="BX85" s="94"/>
      <c r="BY85" s="94"/>
      <c r="BZ85" s="94"/>
      <c r="CA85" s="94"/>
      <c r="CB85" s="94"/>
      <c r="CC85" s="94"/>
      <c r="CD85" s="94"/>
      <c r="CE85" s="94"/>
      <c r="CF85" s="94"/>
      <c r="CG85" s="94"/>
      <c r="CH85" s="94"/>
      <c r="CI85" s="94"/>
      <c r="CJ85" s="94"/>
      <c r="CK85" s="94"/>
      <c r="CL85" s="94"/>
      <c r="CM85" s="94"/>
      <c r="CN85" s="94"/>
      <c r="CO85" s="94"/>
      <c r="CP85" s="94"/>
      <c r="CQ85" s="94"/>
      <c r="CR85" s="94"/>
      <c r="CS85" s="94"/>
      <c r="CT85" s="94"/>
      <c r="CU85" s="94"/>
      <c r="CV85" s="94"/>
      <c r="CW85" s="94"/>
      <c r="CX85" s="94"/>
      <c r="CY85" s="94"/>
      <c r="CZ85" s="94"/>
      <c r="DA85" s="94"/>
      <c r="DB85" s="94"/>
      <c r="DC85" s="94"/>
      <c r="DD85" s="94"/>
      <c r="DE85" s="94"/>
      <c r="DF85" s="94"/>
      <c r="DG85" s="94"/>
      <c r="DH85" s="94"/>
      <c r="DI85" s="94"/>
      <c r="DJ85" s="94"/>
      <c r="DK85" s="94"/>
      <c r="DL85" s="94"/>
      <c r="DM85" s="94"/>
      <c r="DN85" s="94"/>
      <c r="DO85" s="94"/>
      <c r="DP85" s="94"/>
      <c r="DQ85" s="94"/>
      <c r="DR85" s="94"/>
      <c r="DS85" s="94"/>
      <c r="DT85" s="94"/>
      <c r="DU85" s="94"/>
      <c r="DV85" s="94"/>
      <c r="DW85" s="94"/>
      <c r="DX85" s="94"/>
      <c r="DY85" s="94"/>
      <c r="DZ85" s="94"/>
      <c r="EA85" s="94"/>
      <c r="EB85" s="94"/>
      <c r="EC85" s="94"/>
      <c r="ED85" s="94"/>
      <c r="EE85" s="94"/>
      <c r="EF85" s="94"/>
      <c r="EG85" s="94"/>
      <c r="EH85" s="94"/>
      <c r="EI85" s="94"/>
      <c r="EJ85" s="94"/>
      <c r="EK85" s="94"/>
      <c r="EL85" s="94"/>
      <c r="EM85" s="94"/>
      <c r="EN85" s="94"/>
      <c r="EO85" s="94"/>
      <c r="EP85" s="94"/>
      <c r="EQ85" s="94"/>
      <c r="ER85" s="94"/>
      <c r="ES85" s="94"/>
      <c r="ET85" s="94"/>
      <c r="EU85" s="94"/>
      <c r="EV85" s="94"/>
      <c r="EW85" s="94"/>
      <c r="EX85" s="94"/>
      <c r="EY85" s="94"/>
      <c r="EZ85" s="94"/>
      <c r="FA85" s="94"/>
      <c r="FB85" s="94"/>
      <c r="FC85" s="94"/>
      <c r="FD85" s="94"/>
      <c r="FE85" s="94"/>
      <c r="FF85" s="94"/>
      <c r="FG85" s="94"/>
      <c r="FH85" s="94"/>
      <c r="FI85" s="94"/>
      <c r="FJ85" s="94"/>
      <c r="FK85" s="94"/>
      <c r="FL85" s="94"/>
      <c r="FM85" s="94"/>
      <c r="FN85" s="94"/>
      <c r="FO85" s="94"/>
      <c r="FP85" s="94"/>
      <c r="FQ85" s="94"/>
      <c r="FR85" s="94"/>
      <c r="FS85" s="94"/>
      <c r="FT85" s="94"/>
      <c r="FU85" s="94"/>
      <c r="FV85" s="94"/>
      <c r="FW85" s="94"/>
      <c r="FX85" s="94"/>
      <c r="FY85" s="94"/>
      <c r="FZ85" s="94"/>
      <c r="GA85" s="94"/>
      <c r="GB85" s="94"/>
      <c r="GC85" s="94"/>
      <c r="GD85" s="94"/>
      <c r="GE85" s="94"/>
      <c r="GF85" s="94"/>
      <c r="GG85" s="94"/>
      <c r="GH85" s="94"/>
      <c r="GI85" s="94"/>
      <c r="GJ85" s="94"/>
      <c r="GK85" s="94"/>
      <c r="GL85" s="94"/>
      <c r="GM85" s="94"/>
      <c r="GN85" s="94"/>
      <c r="GO85" s="94"/>
      <c r="GP85" s="94"/>
      <c r="GQ85" s="94"/>
      <c r="GR85" s="94"/>
      <c r="GS85" s="94"/>
      <c r="GT85" s="94"/>
      <c r="GU85" s="94"/>
      <c r="GV85" s="94"/>
      <c r="GW85" s="94"/>
      <c r="GX85" s="94"/>
      <c r="GY85" s="94"/>
      <c r="GZ85" s="94"/>
      <c r="HA85" s="94"/>
      <c r="HB85" s="94"/>
      <c r="HC85" s="94"/>
      <c r="HD85" s="94"/>
      <c r="HE85" s="94"/>
      <c r="HF85" s="94"/>
      <c r="HG85" s="94"/>
      <c r="HH85" s="94"/>
      <c r="HI85" s="94"/>
      <c r="HJ85" s="94"/>
      <c r="HK85" s="94"/>
      <c r="HL85" s="94"/>
      <c r="HM85" s="94"/>
      <c r="HN85" s="94"/>
      <c r="HO85" s="94"/>
      <c r="HP85" s="94"/>
      <c r="HQ85" s="94"/>
      <c r="HR85" s="94"/>
      <c r="HS85" s="94"/>
      <c r="HT85" s="94"/>
      <c r="HU85" s="94"/>
      <c r="HV85" s="94"/>
      <c r="HW85" s="94"/>
      <c r="HX85" s="94"/>
      <c r="HY85" s="94"/>
      <c r="HZ85" s="94"/>
      <c r="IA85" s="94"/>
      <c r="IB85" s="94"/>
      <c r="IC85" s="94"/>
      <c r="ID85" s="94"/>
      <c r="IE85" s="94"/>
      <c r="IF85" s="94"/>
      <c r="IG85" s="94"/>
      <c r="IH85" s="94"/>
      <c r="II85" s="94"/>
      <c r="IJ85" s="94"/>
      <c r="IK85" s="94"/>
      <c r="IL85" s="94"/>
      <c r="IM85" s="94"/>
      <c r="IN85" s="94"/>
      <c r="IO85" s="94"/>
      <c r="IP85" s="94"/>
      <c r="IQ85" s="94"/>
      <c r="IR85" s="94"/>
      <c r="IS85" s="94"/>
      <c r="IT85" s="94"/>
      <c r="IU85" s="94"/>
      <c r="IV85" s="94"/>
      <c r="IW85" s="94"/>
    </row>
    <row r="86" customFormat="false" ht="15.75" hidden="false" customHeight="true" outlineLevel="0" collapsed="false">
      <c r="A86" s="37" t="s">
        <v>85</v>
      </c>
      <c r="B86" s="49" t="s">
        <v>8</v>
      </c>
      <c r="C86" s="93" t="n">
        <f aca="false">C81</f>
        <v>518.50575</v>
      </c>
      <c r="D86" s="94"/>
      <c r="E86" s="94"/>
      <c r="G86" s="88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4"/>
      <c r="AP86" s="94"/>
      <c r="AQ86" s="94"/>
      <c r="AR86" s="94"/>
      <c r="AS86" s="94"/>
      <c r="AT86" s="94"/>
      <c r="AU86" s="94"/>
      <c r="AV86" s="94"/>
      <c r="AW86" s="94"/>
      <c r="AX86" s="94"/>
      <c r="AY86" s="94"/>
      <c r="AZ86" s="94"/>
      <c r="BA86" s="94"/>
      <c r="BB86" s="94"/>
      <c r="BC86" s="94"/>
      <c r="BD86" s="94"/>
      <c r="BE86" s="94"/>
      <c r="BF86" s="94"/>
      <c r="BG86" s="94"/>
      <c r="BH86" s="94"/>
      <c r="BI86" s="94"/>
      <c r="BJ86" s="94"/>
      <c r="BK86" s="94"/>
      <c r="BL86" s="94"/>
      <c r="BM86" s="94"/>
      <c r="BN86" s="94"/>
      <c r="BO86" s="94"/>
      <c r="BP86" s="94"/>
      <c r="BQ86" s="94"/>
      <c r="BR86" s="94"/>
      <c r="BS86" s="94"/>
      <c r="BT86" s="94"/>
      <c r="BU86" s="94"/>
      <c r="BV86" s="94"/>
      <c r="BW86" s="94"/>
      <c r="BX86" s="94"/>
      <c r="BY86" s="94"/>
      <c r="BZ86" s="94"/>
      <c r="CA86" s="94"/>
      <c r="CB86" s="94"/>
      <c r="CC86" s="94"/>
      <c r="CD86" s="94"/>
      <c r="CE86" s="94"/>
      <c r="CF86" s="94"/>
      <c r="CG86" s="94"/>
      <c r="CH86" s="94"/>
      <c r="CI86" s="94"/>
      <c r="CJ86" s="94"/>
      <c r="CK86" s="94"/>
      <c r="CL86" s="94"/>
      <c r="CM86" s="94"/>
      <c r="CN86" s="94"/>
      <c r="CO86" s="94"/>
      <c r="CP86" s="94"/>
      <c r="CQ86" s="94"/>
      <c r="CR86" s="94"/>
      <c r="CS86" s="94"/>
      <c r="CT86" s="94"/>
      <c r="CU86" s="94"/>
      <c r="CV86" s="94"/>
      <c r="CW86" s="94"/>
      <c r="CX86" s="94"/>
      <c r="CY86" s="94"/>
      <c r="CZ86" s="94"/>
      <c r="DA86" s="94"/>
      <c r="DB86" s="94"/>
      <c r="DC86" s="94"/>
      <c r="DD86" s="94"/>
      <c r="DE86" s="94"/>
      <c r="DF86" s="94"/>
      <c r="DG86" s="94"/>
      <c r="DH86" s="94"/>
      <c r="DI86" s="94"/>
      <c r="DJ86" s="94"/>
      <c r="DK86" s="94"/>
      <c r="DL86" s="94"/>
      <c r="DM86" s="94"/>
      <c r="DN86" s="94"/>
      <c r="DO86" s="94"/>
      <c r="DP86" s="94"/>
      <c r="DQ86" s="94"/>
      <c r="DR86" s="94"/>
      <c r="DS86" s="94"/>
      <c r="DT86" s="94"/>
      <c r="DU86" s="94"/>
      <c r="DV86" s="94"/>
      <c r="DW86" s="94"/>
      <c r="DX86" s="94"/>
      <c r="DY86" s="94"/>
      <c r="DZ86" s="94"/>
      <c r="EA86" s="94"/>
      <c r="EB86" s="94"/>
      <c r="EC86" s="94"/>
      <c r="ED86" s="94"/>
      <c r="EE86" s="94"/>
      <c r="EF86" s="94"/>
      <c r="EG86" s="94"/>
      <c r="EH86" s="94"/>
      <c r="EI86" s="94"/>
      <c r="EJ86" s="94"/>
      <c r="EK86" s="94"/>
      <c r="EL86" s="94"/>
      <c r="EM86" s="94"/>
      <c r="EN86" s="94"/>
      <c r="EO86" s="94"/>
      <c r="EP86" s="94"/>
      <c r="EQ86" s="94"/>
      <c r="ER86" s="94"/>
      <c r="ES86" s="94"/>
      <c r="ET86" s="94"/>
      <c r="EU86" s="94"/>
      <c r="EV86" s="94"/>
      <c r="EW86" s="94"/>
      <c r="EX86" s="94"/>
      <c r="EY86" s="94"/>
      <c r="EZ86" s="94"/>
      <c r="FA86" s="94"/>
      <c r="FB86" s="94"/>
      <c r="FC86" s="94"/>
      <c r="FD86" s="94"/>
      <c r="FE86" s="94"/>
      <c r="FF86" s="94"/>
      <c r="FG86" s="94"/>
      <c r="FH86" s="94"/>
      <c r="FI86" s="94"/>
      <c r="FJ86" s="94"/>
      <c r="FK86" s="94"/>
      <c r="FL86" s="94"/>
      <c r="FM86" s="94"/>
      <c r="FN86" s="94"/>
      <c r="FO86" s="94"/>
      <c r="FP86" s="94"/>
      <c r="FQ86" s="94"/>
      <c r="FR86" s="94"/>
      <c r="FS86" s="94"/>
      <c r="FT86" s="94"/>
      <c r="FU86" s="94"/>
      <c r="FV86" s="94"/>
      <c r="FW86" s="94"/>
      <c r="FX86" s="94"/>
      <c r="FY86" s="94"/>
      <c r="FZ86" s="94"/>
      <c r="GA86" s="94"/>
      <c r="GB86" s="94"/>
      <c r="GC86" s="94"/>
      <c r="GD86" s="94"/>
      <c r="GE86" s="94"/>
      <c r="GF86" s="94"/>
      <c r="GG86" s="94"/>
      <c r="GH86" s="94"/>
      <c r="GI86" s="94"/>
      <c r="GJ86" s="94"/>
      <c r="GK86" s="94"/>
      <c r="GL86" s="94"/>
      <c r="GM86" s="94"/>
      <c r="GN86" s="94"/>
      <c r="GO86" s="94"/>
      <c r="GP86" s="94"/>
      <c r="GQ86" s="94"/>
      <c r="GR86" s="94"/>
      <c r="GS86" s="94"/>
      <c r="GT86" s="94"/>
      <c r="GU86" s="94"/>
      <c r="GV86" s="94"/>
      <c r="GW86" s="94"/>
      <c r="GX86" s="94"/>
      <c r="GY86" s="94"/>
      <c r="GZ86" s="94"/>
      <c r="HA86" s="94"/>
      <c r="HB86" s="94"/>
      <c r="HC86" s="94"/>
      <c r="HD86" s="94"/>
      <c r="HE86" s="94"/>
      <c r="HF86" s="94"/>
      <c r="HG86" s="94"/>
      <c r="HH86" s="94"/>
      <c r="HI86" s="94"/>
      <c r="HJ86" s="94"/>
      <c r="HK86" s="94"/>
      <c r="HL86" s="94"/>
      <c r="HM86" s="94"/>
      <c r="HN86" s="94"/>
      <c r="HO86" s="94"/>
      <c r="HP86" s="94"/>
      <c r="HQ86" s="94"/>
      <c r="HR86" s="94"/>
      <c r="HS86" s="94"/>
      <c r="HT86" s="94"/>
      <c r="HU86" s="94"/>
      <c r="HV86" s="94"/>
      <c r="HW86" s="94"/>
      <c r="HX86" s="94"/>
      <c r="HY86" s="94"/>
      <c r="HZ86" s="94"/>
      <c r="IA86" s="94"/>
      <c r="IB86" s="94"/>
      <c r="IC86" s="94"/>
      <c r="ID86" s="94"/>
      <c r="IE86" s="94"/>
      <c r="IF86" s="94"/>
      <c r="IG86" s="94"/>
      <c r="IH86" s="94"/>
      <c r="II86" s="94"/>
      <c r="IJ86" s="94"/>
      <c r="IK86" s="94"/>
      <c r="IL86" s="94"/>
      <c r="IM86" s="94"/>
      <c r="IN86" s="94"/>
      <c r="IO86" s="94"/>
      <c r="IP86" s="94"/>
      <c r="IQ86" s="94"/>
      <c r="IR86" s="94"/>
      <c r="IS86" s="94"/>
      <c r="IT86" s="94"/>
      <c r="IU86" s="94"/>
      <c r="IV86" s="94"/>
      <c r="IW86" s="94"/>
    </row>
    <row r="87" customFormat="false" ht="11.1" hidden="false" customHeight="true" outlineLevel="0" collapsed="false">
      <c r="A87" s="95"/>
      <c r="B87" s="95"/>
      <c r="C87" s="95"/>
      <c r="D87" s="94"/>
      <c r="E87" s="94"/>
      <c r="G87" s="88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  <c r="BG87" s="94"/>
      <c r="BH87" s="94"/>
      <c r="BI87" s="94"/>
      <c r="BJ87" s="94"/>
      <c r="BK87" s="94"/>
      <c r="BL87" s="94"/>
      <c r="BM87" s="94"/>
      <c r="BN87" s="94"/>
      <c r="BO87" s="94"/>
      <c r="BP87" s="94"/>
      <c r="BQ87" s="94"/>
      <c r="BR87" s="94"/>
      <c r="BS87" s="94"/>
      <c r="BT87" s="94"/>
      <c r="BU87" s="94"/>
      <c r="BV87" s="94"/>
      <c r="BW87" s="94"/>
      <c r="BX87" s="94"/>
      <c r="BY87" s="94"/>
      <c r="BZ87" s="94"/>
      <c r="CA87" s="94"/>
      <c r="CB87" s="94"/>
      <c r="CC87" s="94"/>
      <c r="CD87" s="94"/>
      <c r="CE87" s="94"/>
      <c r="CF87" s="94"/>
      <c r="CG87" s="94"/>
      <c r="CH87" s="94"/>
      <c r="CI87" s="94"/>
      <c r="CJ87" s="94"/>
      <c r="CK87" s="94"/>
      <c r="CL87" s="94"/>
      <c r="CM87" s="94"/>
      <c r="CN87" s="94"/>
      <c r="CO87" s="94"/>
      <c r="CP87" s="94"/>
      <c r="CQ87" s="94"/>
      <c r="CR87" s="94"/>
      <c r="CS87" s="94"/>
      <c r="CT87" s="94"/>
      <c r="CU87" s="94"/>
      <c r="CV87" s="94"/>
      <c r="CW87" s="94"/>
      <c r="CX87" s="94"/>
      <c r="CY87" s="94"/>
      <c r="CZ87" s="94"/>
      <c r="DA87" s="94"/>
      <c r="DB87" s="94"/>
      <c r="DC87" s="94"/>
      <c r="DD87" s="94"/>
      <c r="DE87" s="94"/>
      <c r="DF87" s="94"/>
      <c r="DG87" s="94"/>
      <c r="DH87" s="94"/>
      <c r="DI87" s="94"/>
      <c r="DJ87" s="94"/>
      <c r="DK87" s="94"/>
      <c r="DL87" s="94"/>
      <c r="DM87" s="94"/>
      <c r="DN87" s="94"/>
      <c r="DO87" s="94"/>
      <c r="DP87" s="94"/>
      <c r="DQ87" s="94"/>
      <c r="DR87" s="94"/>
      <c r="DS87" s="94"/>
      <c r="DT87" s="94"/>
      <c r="DU87" s="94"/>
      <c r="DV87" s="94"/>
      <c r="DW87" s="94"/>
      <c r="DX87" s="94"/>
      <c r="DY87" s="94"/>
      <c r="DZ87" s="94"/>
      <c r="EA87" s="94"/>
      <c r="EB87" s="94"/>
      <c r="EC87" s="94"/>
      <c r="ED87" s="94"/>
      <c r="EE87" s="94"/>
      <c r="EF87" s="94"/>
      <c r="EG87" s="94"/>
      <c r="EH87" s="94"/>
      <c r="EI87" s="94"/>
      <c r="EJ87" s="94"/>
      <c r="EK87" s="94"/>
      <c r="EL87" s="94"/>
      <c r="EM87" s="94"/>
      <c r="EN87" s="94"/>
      <c r="EO87" s="94"/>
      <c r="EP87" s="94"/>
      <c r="EQ87" s="94"/>
      <c r="ER87" s="94"/>
      <c r="ES87" s="94"/>
      <c r="ET87" s="94"/>
      <c r="EU87" s="94"/>
      <c r="EV87" s="94"/>
      <c r="EW87" s="94"/>
      <c r="EX87" s="94"/>
      <c r="EY87" s="94"/>
      <c r="EZ87" s="94"/>
      <c r="FA87" s="94"/>
      <c r="FB87" s="94"/>
      <c r="FC87" s="94"/>
      <c r="FD87" s="94"/>
      <c r="FE87" s="94"/>
      <c r="FF87" s="94"/>
      <c r="FG87" s="94"/>
      <c r="FH87" s="94"/>
      <c r="FI87" s="94"/>
      <c r="FJ87" s="94"/>
      <c r="FK87" s="94"/>
      <c r="FL87" s="94"/>
      <c r="FM87" s="94"/>
      <c r="FN87" s="94"/>
      <c r="FO87" s="94"/>
      <c r="FP87" s="94"/>
      <c r="FQ87" s="94"/>
      <c r="FR87" s="94"/>
      <c r="FS87" s="94"/>
      <c r="FT87" s="94"/>
      <c r="FU87" s="94"/>
      <c r="FV87" s="94"/>
      <c r="FW87" s="94"/>
      <c r="FX87" s="94"/>
      <c r="FY87" s="94"/>
      <c r="FZ87" s="94"/>
      <c r="GA87" s="94"/>
      <c r="GB87" s="94"/>
      <c r="GC87" s="94"/>
      <c r="GD87" s="94"/>
      <c r="GE87" s="94"/>
      <c r="GF87" s="94"/>
      <c r="GG87" s="94"/>
      <c r="GH87" s="94"/>
      <c r="GI87" s="94"/>
      <c r="GJ87" s="94"/>
      <c r="GK87" s="94"/>
      <c r="GL87" s="94"/>
      <c r="GM87" s="94"/>
      <c r="GN87" s="94"/>
      <c r="GO87" s="94"/>
      <c r="GP87" s="94"/>
      <c r="GQ87" s="94"/>
      <c r="GR87" s="94"/>
      <c r="GS87" s="94"/>
      <c r="GT87" s="94"/>
      <c r="GU87" s="94"/>
      <c r="GV87" s="94"/>
      <c r="GW87" s="94"/>
      <c r="GX87" s="94"/>
      <c r="GY87" s="94"/>
      <c r="GZ87" s="94"/>
      <c r="HA87" s="94"/>
      <c r="HB87" s="94"/>
      <c r="HC87" s="94"/>
      <c r="HD87" s="94"/>
      <c r="HE87" s="94"/>
      <c r="HF87" s="94"/>
      <c r="HG87" s="94"/>
      <c r="HH87" s="94"/>
      <c r="HI87" s="94"/>
      <c r="HJ87" s="94"/>
      <c r="HK87" s="94"/>
      <c r="HL87" s="94"/>
      <c r="HM87" s="94"/>
      <c r="HN87" s="94"/>
      <c r="HO87" s="94"/>
      <c r="HP87" s="94"/>
      <c r="HQ87" s="94"/>
      <c r="HR87" s="94"/>
      <c r="HS87" s="94"/>
      <c r="HT87" s="94"/>
      <c r="HU87" s="94"/>
      <c r="HV87" s="94"/>
      <c r="HW87" s="94"/>
      <c r="HX87" s="94"/>
      <c r="HY87" s="94"/>
      <c r="HZ87" s="94"/>
      <c r="IA87" s="94"/>
      <c r="IB87" s="94"/>
      <c r="IC87" s="94"/>
      <c r="ID87" s="94"/>
      <c r="IE87" s="94"/>
      <c r="IF87" s="94"/>
      <c r="IG87" s="94"/>
      <c r="IH87" s="94"/>
      <c r="II87" s="94"/>
      <c r="IJ87" s="94"/>
      <c r="IK87" s="94"/>
      <c r="IL87" s="94"/>
      <c r="IM87" s="94"/>
      <c r="IN87" s="94"/>
      <c r="IO87" s="94"/>
      <c r="IP87" s="94"/>
      <c r="IQ87" s="94"/>
      <c r="IR87" s="94"/>
      <c r="IS87" s="94"/>
      <c r="IT87" s="94"/>
      <c r="IU87" s="94"/>
      <c r="IV87" s="94"/>
      <c r="IW87" s="94"/>
    </row>
    <row r="88" customFormat="false" ht="13.5" hidden="false" customHeight="true" outlineLevel="0" collapsed="false">
      <c r="A88" s="8" t="s">
        <v>86</v>
      </c>
      <c r="B88" s="8"/>
      <c r="C88" s="96" t="n">
        <f aca="false">SUM(C84:C87)</f>
        <v>5445.92175</v>
      </c>
      <c r="D88" s="97"/>
      <c r="E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  <c r="AN88" s="97"/>
      <c r="AO88" s="97"/>
      <c r="AP88" s="97"/>
      <c r="AQ88" s="97"/>
      <c r="AR88" s="97"/>
      <c r="AS88" s="97"/>
      <c r="AT88" s="97"/>
      <c r="AU88" s="97"/>
      <c r="AV88" s="97"/>
      <c r="AW88" s="97"/>
      <c r="AX88" s="97"/>
      <c r="AY88" s="97"/>
      <c r="AZ88" s="97"/>
      <c r="BA88" s="97"/>
      <c r="BB88" s="97"/>
      <c r="BC88" s="97"/>
      <c r="BD88" s="97"/>
      <c r="BE88" s="97"/>
      <c r="BF88" s="97"/>
      <c r="BG88" s="97"/>
      <c r="BH88" s="97"/>
      <c r="BI88" s="97"/>
      <c r="BJ88" s="97"/>
      <c r="BK88" s="97"/>
      <c r="BL88" s="97"/>
      <c r="BM88" s="97"/>
      <c r="BN88" s="97"/>
      <c r="BO88" s="97"/>
      <c r="BP88" s="97"/>
      <c r="BQ88" s="97"/>
      <c r="BR88" s="97"/>
      <c r="BS88" s="97"/>
      <c r="BT88" s="97"/>
      <c r="BU88" s="97"/>
      <c r="BV88" s="97"/>
      <c r="BW88" s="97"/>
      <c r="BX88" s="97"/>
      <c r="BY88" s="97"/>
      <c r="BZ88" s="97"/>
      <c r="CA88" s="97"/>
      <c r="CB88" s="97"/>
      <c r="CC88" s="97"/>
      <c r="CD88" s="97"/>
      <c r="CE88" s="97"/>
      <c r="CF88" s="97"/>
      <c r="CG88" s="97"/>
      <c r="CH88" s="97"/>
      <c r="CI88" s="97"/>
      <c r="CJ88" s="97"/>
      <c r="CK88" s="97"/>
      <c r="CL88" s="97"/>
      <c r="CM88" s="97"/>
      <c r="CN88" s="97"/>
      <c r="CO88" s="97"/>
      <c r="CP88" s="97"/>
      <c r="CQ88" s="97"/>
      <c r="CR88" s="97"/>
      <c r="CS88" s="97"/>
      <c r="CT88" s="97"/>
      <c r="CU88" s="97"/>
      <c r="CV88" s="97"/>
      <c r="CW88" s="97"/>
      <c r="CX88" s="97"/>
      <c r="CY88" s="97"/>
      <c r="CZ88" s="97"/>
      <c r="DA88" s="97"/>
      <c r="DB88" s="97"/>
      <c r="DC88" s="97"/>
      <c r="DD88" s="97"/>
      <c r="DE88" s="97"/>
      <c r="DF88" s="97"/>
      <c r="DG88" s="97"/>
      <c r="DH88" s="97"/>
      <c r="DI88" s="97"/>
      <c r="DJ88" s="97"/>
      <c r="DK88" s="97"/>
      <c r="DL88" s="97"/>
      <c r="DM88" s="97"/>
      <c r="DN88" s="97"/>
      <c r="DO88" s="97"/>
      <c r="DP88" s="97"/>
      <c r="DQ88" s="97"/>
      <c r="DR88" s="97"/>
      <c r="DS88" s="97"/>
      <c r="DT88" s="97"/>
      <c r="DU88" s="97"/>
      <c r="DV88" s="97"/>
      <c r="DW88" s="97"/>
      <c r="DX88" s="97"/>
      <c r="DY88" s="97"/>
      <c r="DZ88" s="97"/>
      <c r="EA88" s="97"/>
      <c r="EB88" s="97"/>
      <c r="EC88" s="97"/>
      <c r="ED88" s="97"/>
      <c r="EE88" s="97"/>
      <c r="EF88" s="97"/>
      <c r="EG88" s="97"/>
      <c r="EH88" s="97"/>
      <c r="EI88" s="97"/>
      <c r="EJ88" s="97"/>
      <c r="EK88" s="97"/>
      <c r="EL88" s="97"/>
      <c r="EM88" s="97"/>
      <c r="EN88" s="97"/>
      <c r="EO88" s="97"/>
      <c r="EP88" s="97"/>
      <c r="EQ88" s="97"/>
      <c r="ER88" s="97"/>
      <c r="ES88" s="97"/>
      <c r="ET88" s="97"/>
      <c r="EU88" s="97"/>
      <c r="EV88" s="97"/>
      <c r="EW88" s="97"/>
      <c r="EX88" s="97"/>
      <c r="EY88" s="97"/>
      <c r="EZ88" s="97"/>
      <c r="FA88" s="97"/>
      <c r="FB88" s="97"/>
      <c r="FC88" s="97"/>
      <c r="FD88" s="97"/>
      <c r="FE88" s="97"/>
      <c r="FF88" s="97"/>
      <c r="FG88" s="97"/>
      <c r="FH88" s="97"/>
      <c r="FI88" s="97"/>
      <c r="FJ88" s="97"/>
      <c r="FK88" s="97"/>
      <c r="FL88" s="97"/>
      <c r="FM88" s="97"/>
      <c r="FN88" s="97"/>
      <c r="FO88" s="97"/>
      <c r="FP88" s="97"/>
      <c r="FQ88" s="97"/>
      <c r="FR88" s="97"/>
      <c r="FS88" s="97"/>
      <c r="FT88" s="97"/>
      <c r="FU88" s="97"/>
      <c r="FV88" s="97"/>
      <c r="FW88" s="97"/>
      <c r="FX88" s="97"/>
      <c r="FY88" s="97"/>
      <c r="FZ88" s="97"/>
      <c r="GA88" s="97"/>
      <c r="GB88" s="97"/>
      <c r="GC88" s="97"/>
      <c r="GD88" s="97"/>
      <c r="GE88" s="97"/>
      <c r="GF88" s="97"/>
      <c r="GG88" s="97"/>
      <c r="GH88" s="97"/>
      <c r="GI88" s="97"/>
      <c r="GJ88" s="97"/>
      <c r="GK88" s="97"/>
      <c r="GL88" s="97"/>
      <c r="GM88" s="97"/>
      <c r="GN88" s="97"/>
      <c r="GO88" s="97"/>
      <c r="GP88" s="97"/>
      <c r="GQ88" s="97"/>
      <c r="GR88" s="97"/>
      <c r="GS88" s="97"/>
      <c r="GT88" s="97"/>
      <c r="GU88" s="97"/>
      <c r="GV88" s="97"/>
      <c r="GW88" s="97"/>
      <c r="GX88" s="97"/>
      <c r="GY88" s="97"/>
      <c r="GZ88" s="97"/>
      <c r="HA88" s="97"/>
      <c r="HB88" s="97"/>
      <c r="HC88" s="97"/>
      <c r="HD88" s="97"/>
      <c r="HE88" s="97"/>
      <c r="HF88" s="97"/>
      <c r="HG88" s="97"/>
      <c r="HH88" s="97"/>
      <c r="HI88" s="97"/>
      <c r="HJ88" s="97"/>
      <c r="HK88" s="97"/>
      <c r="HL88" s="97"/>
      <c r="HM88" s="97"/>
      <c r="HN88" s="97"/>
      <c r="HO88" s="97"/>
      <c r="HP88" s="97"/>
      <c r="HQ88" s="97"/>
      <c r="HR88" s="97"/>
      <c r="HS88" s="97"/>
      <c r="HT88" s="97"/>
      <c r="HU88" s="97"/>
      <c r="HV88" s="97"/>
      <c r="HW88" s="97"/>
      <c r="HX88" s="97"/>
      <c r="HY88" s="97"/>
      <c r="HZ88" s="97"/>
      <c r="IA88" s="97"/>
      <c r="IB88" s="97"/>
      <c r="IC88" s="97"/>
      <c r="ID88" s="97"/>
      <c r="IE88" s="97"/>
      <c r="IF88" s="97"/>
      <c r="IG88" s="97"/>
      <c r="IH88" s="97"/>
      <c r="II88" s="97"/>
      <c r="IJ88" s="97"/>
      <c r="IK88" s="97"/>
      <c r="IL88" s="97"/>
      <c r="IM88" s="97"/>
      <c r="IN88" s="97"/>
      <c r="IO88" s="97"/>
      <c r="IP88" s="97"/>
      <c r="IQ88" s="97"/>
      <c r="IR88" s="97"/>
      <c r="IS88" s="97"/>
      <c r="IT88" s="97"/>
      <c r="IU88" s="97"/>
      <c r="IV88" s="97"/>
      <c r="IW88" s="97"/>
    </row>
    <row r="89" customFormat="false" ht="13.5" hidden="false" customHeight="true" outlineLevel="0" collapsed="false">
      <c r="A89" s="37"/>
      <c r="B89" s="37"/>
      <c r="C89" s="46"/>
      <c r="D89" s="97"/>
      <c r="E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97"/>
      <c r="BA89" s="97"/>
      <c r="BB89" s="97"/>
      <c r="BC89" s="97"/>
      <c r="BD89" s="97"/>
      <c r="BE89" s="97"/>
      <c r="BF89" s="97"/>
      <c r="BG89" s="97"/>
      <c r="BH89" s="97"/>
      <c r="BI89" s="97"/>
      <c r="BJ89" s="97"/>
      <c r="BK89" s="97"/>
      <c r="BL89" s="97"/>
      <c r="BM89" s="97"/>
      <c r="BN89" s="97"/>
      <c r="BO89" s="97"/>
      <c r="BP89" s="97"/>
      <c r="BQ89" s="97"/>
      <c r="BR89" s="97"/>
      <c r="BS89" s="97"/>
      <c r="BT89" s="97"/>
      <c r="BU89" s="97"/>
      <c r="BV89" s="97"/>
      <c r="BW89" s="97"/>
      <c r="BX89" s="97"/>
      <c r="BY89" s="97"/>
      <c r="BZ89" s="97"/>
      <c r="CA89" s="97"/>
      <c r="CB89" s="97"/>
      <c r="CC89" s="97"/>
      <c r="CD89" s="97"/>
      <c r="CE89" s="97"/>
      <c r="CF89" s="97"/>
      <c r="CG89" s="97"/>
      <c r="CH89" s="97"/>
      <c r="CI89" s="97"/>
      <c r="CJ89" s="97"/>
      <c r="CK89" s="97"/>
      <c r="CL89" s="97"/>
      <c r="CM89" s="97"/>
      <c r="CN89" s="97"/>
      <c r="CO89" s="97"/>
      <c r="CP89" s="97"/>
      <c r="CQ89" s="97"/>
      <c r="CR89" s="97"/>
      <c r="CS89" s="97"/>
      <c r="CT89" s="97"/>
      <c r="CU89" s="97"/>
      <c r="CV89" s="97"/>
      <c r="CW89" s="97"/>
      <c r="CX89" s="97"/>
      <c r="CY89" s="97"/>
      <c r="CZ89" s="97"/>
      <c r="DA89" s="97"/>
      <c r="DB89" s="97"/>
      <c r="DC89" s="97"/>
      <c r="DD89" s="97"/>
      <c r="DE89" s="97"/>
      <c r="DF89" s="97"/>
      <c r="DG89" s="97"/>
      <c r="DH89" s="97"/>
      <c r="DI89" s="97"/>
      <c r="DJ89" s="97"/>
      <c r="DK89" s="97"/>
      <c r="DL89" s="97"/>
      <c r="DM89" s="97"/>
      <c r="DN89" s="97"/>
      <c r="DO89" s="97"/>
      <c r="DP89" s="97"/>
      <c r="DQ89" s="97"/>
      <c r="DR89" s="97"/>
      <c r="DS89" s="97"/>
      <c r="DT89" s="97"/>
      <c r="DU89" s="97"/>
      <c r="DV89" s="97"/>
      <c r="DW89" s="97"/>
      <c r="DX89" s="97"/>
      <c r="DY89" s="97"/>
      <c r="DZ89" s="97"/>
      <c r="EA89" s="97"/>
      <c r="EB89" s="97"/>
      <c r="EC89" s="97"/>
      <c r="ED89" s="97"/>
      <c r="EE89" s="97"/>
      <c r="EF89" s="97"/>
      <c r="EG89" s="97"/>
      <c r="EH89" s="97"/>
      <c r="EI89" s="97"/>
      <c r="EJ89" s="97"/>
      <c r="EK89" s="97"/>
      <c r="EL89" s="97"/>
      <c r="EM89" s="97"/>
      <c r="EN89" s="97"/>
      <c r="EO89" s="97"/>
      <c r="EP89" s="97"/>
      <c r="EQ89" s="97"/>
      <c r="ER89" s="97"/>
      <c r="ES89" s="97"/>
      <c r="ET89" s="97"/>
      <c r="EU89" s="97"/>
      <c r="EV89" s="97"/>
      <c r="EW89" s="97"/>
      <c r="EX89" s="97"/>
      <c r="EY89" s="97"/>
      <c r="EZ89" s="97"/>
      <c r="FA89" s="97"/>
      <c r="FB89" s="97"/>
      <c r="FC89" s="97"/>
      <c r="FD89" s="97"/>
      <c r="FE89" s="97"/>
      <c r="FF89" s="97"/>
      <c r="FG89" s="97"/>
      <c r="FH89" s="97"/>
      <c r="FI89" s="97"/>
      <c r="FJ89" s="97"/>
      <c r="FK89" s="97"/>
      <c r="FL89" s="97"/>
      <c r="FM89" s="97"/>
      <c r="FN89" s="97"/>
      <c r="FO89" s="97"/>
      <c r="FP89" s="97"/>
      <c r="FQ89" s="97"/>
      <c r="FR89" s="97"/>
      <c r="FS89" s="97"/>
      <c r="FT89" s="97"/>
      <c r="FU89" s="97"/>
      <c r="FV89" s="97"/>
      <c r="FW89" s="97"/>
      <c r="FX89" s="97"/>
      <c r="FY89" s="97"/>
      <c r="FZ89" s="97"/>
      <c r="GA89" s="97"/>
      <c r="GB89" s="97"/>
      <c r="GC89" s="97"/>
      <c r="GD89" s="97"/>
      <c r="GE89" s="97"/>
      <c r="GF89" s="97"/>
      <c r="GG89" s="97"/>
      <c r="GH89" s="97"/>
      <c r="GI89" s="97"/>
      <c r="GJ89" s="97"/>
      <c r="GK89" s="97"/>
      <c r="GL89" s="97"/>
      <c r="GM89" s="97"/>
      <c r="GN89" s="97"/>
      <c r="GO89" s="97"/>
      <c r="GP89" s="97"/>
      <c r="GQ89" s="97"/>
      <c r="GR89" s="97"/>
      <c r="GS89" s="97"/>
      <c r="GT89" s="97"/>
      <c r="GU89" s="97"/>
      <c r="GV89" s="97"/>
      <c r="GW89" s="97"/>
      <c r="GX89" s="97"/>
      <c r="GY89" s="97"/>
      <c r="GZ89" s="97"/>
      <c r="HA89" s="97"/>
      <c r="HB89" s="97"/>
      <c r="HC89" s="97"/>
      <c r="HD89" s="97"/>
      <c r="HE89" s="97"/>
      <c r="HF89" s="97"/>
      <c r="HG89" s="97"/>
      <c r="HH89" s="97"/>
      <c r="HI89" s="97"/>
      <c r="HJ89" s="97"/>
      <c r="HK89" s="97"/>
      <c r="HL89" s="97"/>
      <c r="HM89" s="97"/>
      <c r="HN89" s="97"/>
      <c r="HO89" s="97"/>
      <c r="HP89" s="97"/>
      <c r="HQ89" s="97"/>
      <c r="HR89" s="97"/>
      <c r="HS89" s="97"/>
      <c r="HT89" s="97"/>
      <c r="HU89" s="97"/>
      <c r="HV89" s="97"/>
      <c r="HW89" s="97"/>
      <c r="HX89" s="97"/>
      <c r="HY89" s="97"/>
      <c r="HZ89" s="97"/>
      <c r="IA89" s="97"/>
      <c r="IB89" s="97"/>
      <c r="IC89" s="97"/>
      <c r="ID89" s="97"/>
      <c r="IE89" s="97"/>
      <c r="IF89" s="97"/>
      <c r="IG89" s="97"/>
      <c r="IH89" s="97"/>
      <c r="II89" s="97"/>
      <c r="IJ89" s="97"/>
      <c r="IK89" s="97"/>
      <c r="IL89" s="97"/>
      <c r="IM89" s="97"/>
      <c r="IN89" s="97"/>
      <c r="IO89" s="97"/>
      <c r="IP89" s="97"/>
      <c r="IQ89" s="97"/>
      <c r="IR89" s="97"/>
      <c r="IS89" s="97"/>
      <c r="IT89" s="97"/>
      <c r="IU89" s="97"/>
      <c r="IV89" s="97"/>
      <c r="IW89" s="97"/>
    </row>
    <row r="90" customFormat="false" ht="11.1" hidden="false" customHeight="true" outlineLevel="0" collapsed="false">
      <c r="A90" s="98" t="s">
        <v>87</v>
      </c>
      <c r="B90" s="35" t="str">
        <f aca="false">B69</f>
        <v>Vlr / % / Hs</v>
      </c>
      <c r="C90" s="36" t="str">
        <f aca="false">C18</f>
        <v>POR COLABORADOR</v>
      </c>
      <c r="I90" s="64"/>
    </row>
    <row r="91" customFormat="false" ht="14.9" hidden="false" customHeight="true" outlineLevel="0" collapsed="false">
      <c r="A91" s="60" t="s">
        <v>88</v>
      </c>
      <c r="B91" s="99" t="n">
        <v>500</v>
      </c>
      <c r="C91" s="39" t="n">
        <f aca="false">B91</f>
        <v>500</v>
      </c>
      <c r="I91" s="64"/>
    </row>
    <row r="92" customFormat="false" ht="11.1" hidden="false" customHeight="true" outlineLevel="0" collapsed="false">
      <c r="A92" s="60" t="s">
        <v>89</v>
      </c>
      <c r="B92" s="99" t="n">
        <v>100</v>
      </c>
      <c r="C92" s="39" t="n">
        <f aca="false">B92</f>
        <v>100</v>
      </c>
      <c r="I92" s="64"/>
    </row>
    <row r="93" customFormat="false" ht="11.1" hidden="false" customHeight="true" outlineLevel="0" collapsed="false">
      <c r="A93" s="40" t="s">
        <v>90</v>
      </c>
      <c r="B93" s="100" t="n">
        <v>500</v>
      </c>
      <c r="C93" s="39" t="n">
        <f aca="false">B93</f>
        <v>500</v>
      </c>
      <c r="I93" s="64"/>
    </row>
    <row r="94" customFormat="false" ht="11.1" hidden="false" customHeight="true" outlineLevel="0" collapsed="false">
      <c r="A94" s="60" t="s">
        <v>91</v>
      </c>
      <c r="B94" s="101" t="n">
        <v>6</v>
      </c>
      <c r="C94" s="39" t="n">
        <f aca="false">(B94*30)</f>
        <v>180</v>
      </c>
      <c r="I94" s="64"/>
    </row>
    <row r="95" customFormat="false" ht="11.1" hidden="false" customHeight="true" outlineLevel="0" collapsed="false">
      <c r="A95" s="48" t="s">
        <v>92</v>
      </c>
      <c r="B95" s="77"/>
      <c r="C95" s="63" t="n">
        <f aca="false">SUM(C91:C94)</f>
        <v>1280</v>
      </c>
      <c r="I95" s="64"/>
    </row>
    <row r="96" customFormat="false" ht="11.1" hidden="false" customHeight="true" outlineLevel="0" collapsed="false">
      <c r="A96" s="48"/>
      <c r="B96" s="102"/>
      <c r="C96" s="63"/>
      <c r="I96" s="64"/>
    </row>
    <row r="97" customFormat="false" ht="11.1" hidden="false" customHeight="true" outlineLevel="0" collapsed="false">
      <c r="A97" s="98" t="s">
        <v>93</v>
      </c>
      <c r="B97" s="35" t="str">
        <f aca="false">B90</f>
        <v>Vlr / % / Hs</v>
      </c>
      <c r="C97" s="103"/>
      <c r="I97" s="64"/>
    </row>
    <row r="98" customFormat="false" ht="11.1" hidden="false" customHeight="true" outlineLevel="0" collapsed="false">
      <c r="A98" s="104"/>
      <c r="B98" s="100" t="n">
        <v>0</v>
      </c>
      <c r="C98" s="105" t="n">
        <f aca="false">B98</f>
        <v>0</v>
      </c>
      <c r="I98" s="64"/>
    </row>
    <row r="99" customFormat="false" ht="11.1" hidden="false" customHeight="true" outlineLevel="0" collapsed="false">
      <c r="A99" s="104"/>
      <c r="B99" s="100" t="n">
        <v>0</v>
      </c>
      <c r="C99" s="105" t="n">
        <f aca="false">B99</f>
        <v>0</v>
      </c>
      <c r="I99" s="64"/>
    </row>
    <row r="100" customFormat="false" ht="11.1" hidden="false" customHeight="true" outlineLevel="0" collapsed="false">
      <c r="A100" s="84" t="s">
        <v>94</v>
      </c>
      <c r="B100" s="106"/>
      <c r="C100" s="107" t="n">
        <f aca="false">SUM(C98:C99)</f>
        <v>0</v>
      </c>
      <c r="I100" s="64"/>
    </row>
    <row r="101" customFormat="false" ht="11.1" hidden="false" customHeight="true" outlineLevel="0" collapsed="false">
      <c r="A101" s="108"/>
      <c r="B101" s="106"/>
      <c r="C101" s="106"/>
      <c r="I101" s="64"/>
    </row>
    <row r="102" customFormat="false" ht="11.1" hidden="false" customHeight="true" outlineLevel="0" collapsed="false">
      <c r="A102" s="109" t="s">
        <v>95</v>
      </c>
      <c r="B102" s="35" t="s">
        <v>76</v>
      </c>
      <c r="C102" s="36" t="n">
        <f aca="false">C120</f>
        <v>0</v>
      </c>
      <c r="I102" s="64"/>
    </row>
    <row r="103" customFormat="false" ht="11.1" hidden="false" customHeight="true" outlineLevel="0" collapsed="false">
      <c r="A103" s="26" t="s">
        <v>96</v>
      </c>
      <c r="B103" s="110" t="n">
        <v>5</v>
      </c>
      <c r="C103" s="111" t="n">
        <f aca="false">ROUND(($C$67+C74+$C$95)*$B$103%,2)</f>
        <v>310.37</v>
      </c>
      <c r="I103" s="64"/>
    </row>
    <row r="104" customFormat="false" ht="11.1" hidden="false" customHeight="true" outlineLevel="0" collapsed="false">
      <c r="A104" s="26" t="s">
        <v>97</v>
      </c>
      <c r="B104" s="110" t="n">
        <v>10</v>
      </c>
      <c r="C104" s="112" t="n">
        <f aca="false">ROUND(($C$67+$C$95+C74)*$B$104%,2)</f>
        <v>620.74</v>
      </c>
      <c r="I104" s="64"/>
    </row>
    <row r="105" customFormat="false" ht="11.1" hidden="false" customHeight="true" outlineLevel="0" collapsed="false">
      <c r="A105" s="48" t="s">
        <v>98</v>
      </c>
      <c r="B105" s="102"/>
      <c r="C105" s="63" t="n">
        <f aca="false">ROUND(SUM(C103:C104),2)</f>
        <v>931.11</v>
      </c>
      <c r="I105" s="64"/>
    </row>
    <row r="106" customFormat="false" ht="13.05" hidden="false" customHeight="true" outlineLevel="0" collapsed="false">
      <c r="A106" s="113" t="s">
        <v>99</v>
      </c>
      <c r="B106" s="114" t="n">
        <v>2</v>
      </c>
      <c r="C106" s="36" t="n">
        <f aca="false">(C88+C95+C100+C105)*B106</f>
        <v>15314.0635</v>
      </c>
    </row>
    <row r="1048576" customFormat="false" ht="12.8" hidden="false" customHeight="false" outlineLevel="0" collapsed="false"/>
  </sheetData>
  <sheetProtection sheet="true" password="e573" objects="true" scenarios="true"/>
  <mergeCells count="7">
    <mergeCell ref="A2:C2"/>
    <mergeCell ref="A10:C10"/>
    <mergeCell ref="A68:C68"/>
    <mergeCell ref="B75:C75"/>
    <mergeCell ref="A82:C82"/>
    <mergeCell ref="A87:C87"/>
    <mergeCell ref="A88:B88"/>
  </mergeCells>
  <printOptions headings="false" gridLines="false" gridLinesSet="true" horizontalCentered="false" verticalCentered="false"/>
  <pageMargins left="0.39375" right="0.39375" top="0.295138888888889" bottom="0.295138888888889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W1048576"/>
  <sheetViews>
    <sheetView showFormulas="false" showGridLines="true" showRowColHeaders="true" showZeros="true" rightToLeft="false" tabSelected="false" showOutlineSymbols="true" defaultGridColor="true" view="normal" topLeftCell="A83" colorId="64" zoomScale="110" zoomScaleNormal="110" zoomScalePageLayoutView="100" workbookViewId="0">
      <selection pane="topLeft" activeCell="B106" activeCellId="0" sqref="B106"/>
    </sheetView>
  </sheetViews>
  <sheetFormatPr defaultColWidth="11.53515625" defaultRowHeight="14.65" zeroHeight="false" outlineLevelRow="0" outlineLevelCol="0"/>
  <cols>
    <col collapsed="false" customWidth="true" hidden="false" outlineLevel="0" max="1" min="1" style="1" width="53.31"/>
    <col collapsed="false" customWidth="true" hidden="false" outlineLevel="0" max="2" min="2" style="2" width="10.73"/>
    <col collapsed="false" customWidth="true" hidden="false" outlineLevel="0" max="3" min="3" style="3" width="26.27"/>
    <col collapsed="false" customWidth="true" hidden="false" outlineLevel="0" max="4" min="4" style="1" width="12.83"/>
    <col collapsed="false" customWidth="true" hidden="false" outlineLevel="0" max="5" min="5" style="1" width="15.26"/>
    <col collapsed="false" customWidth="true" hidden="false" outlineLevel="0" max="7" min="6" style="1" width="15.39"/>
    <col collapsed="false" customWidth="true" hidden="false" outlineLevel="0" max="8" min="8" style="1" width="9.12"/>
    <col collapsed="false" customWidth="true" hidden="false" outlineLevel="0" max="9" min="9" style="1" width="10.54"/>
    <col collapsed="false" customWidth="true" hidden="false" outlineLevel="0" max="257" min="10" style="1" width="9.12"/>
  </cols>
  <sheetData>
    <row r="1" customFormat="false" ht="83.45" hidden="false" customHeight="true" outlineLevel="0" collapsed="false">
      <c r="A1" s="4"/>
      <c r="B1" s="5"/>
      <c r="C1" s="6"/>
    </row>
    <row r="2" customFormat="false" ht="17.25" hidden="false" customHeight="true" outlineLevel="0" collapsed="false">
      <c r="A2" s="7" t="s">
        <v>0</v>
      </c>
      <c r="B2" s="7"/>
      <c r="C2" s="7"/>
    </row>
    <row r="3" customFormat="false" ht="14.65" hidden="false" customHeight="false" outlineLevel="0" collapsed="false">
      <c r="A3" s="8" t="s">
        <v>1</v>
      </c>
      <c r="B3" s="9" t="s">
        <v>2</v>
      </c>
      <c r="C3" s="9" t="s">
        <v>3</v>
      </c>
    </row>
    <row r="4" customFormat="false" ht="14.65" hidden="false" customHeight="false" outlineLevel="0" collapsed="false">
      <c r="A4" s="10" t="s">
        <v>4</v>
      </c>
      <c r="B4" s="11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</row>
    <row r="5" customFormat="false" ht="14.65" hidden="false" customHeight="false" outlineLevel="0" collapsed="false">
      <c r="A5" s="14" t="s">
        <v>5</v>
      </c>
      <c r="B5" s="15" t="n">
        <v>12</v>
      </c>
      <c r="C5" s="16" t="s">
        <v>100</v>
      </c>
    </row>
    <row r="6" customFormat="false" ht="30" hidden="false" customHeight="true" outlineLevel="0" collapsed="false">
      <c r="A6" s="17" t="s">
        <v>7</v>
      </c>
      <c r="B6" s="18" t="s">
        <v>8</v>
      </c>
      <c r="C6" s="19" t="s">
        <v>9</v>
      </c>
    </row>
    <row r="7" customFormat="false" ht="14.65" hidden="false" customHeight="false" outlineLevel="0" collapsed="false">
      <c r="A7" s="14" t="s">
        <v>10</v>
      </c>
      <c r="B7" s="20" t="n">
        <v>220</v>
      </c>
      <c r="C7" s="16" t="s">
        <v>11</v>
      </c>
    </row>
    <row r="8" customFormat="false" ht="14.65" hidden="false" customHeight="false" outlineLevel="0" collapsed="false">
      <c r="A8" s="14" t="s">
        <v>12</v>
      </c>
      <c r="B8" s="20" t="n">
        <v>4</v>
      </c>
      <c r="C8" s="21" t="s">
        <v>13</v>
      </c>
    </row>
    <row r="9" customFormat="false" ht="14.65" hidden="false" customHeight="false" outlineLevel="0" collapsed="false">
      <c r="A9" s="14"/>
      <c r="B9" s="20"/>
      <c r="C9" s="21"/>
    </row>
    <row r="10" customFormat="false" ht="11.1" hidden="false" customHeight="true" outlineLevel="0" collapsed="false">
      <c r="A10" s="22"/>
      <c r="B10" s="22"/>
      <c r="C10" s="22"/>
    </row>
    <row r="11" customFormat="false" ht="14.65" hidden="false" customHeight="false" outlineLevel="0" collapsed="false">
      <c r="A11" s="23" t="s">
        <v>14</v>
      </c>
      <c r="B11" s="24"/>
      <c r="C11" s="25"/>
    </row>
    <row r="12" customFormat="false" ht="13.8" hidden="false" customHeight="false" outlineLevel="0" collapsed="false">
      <c r="A12" s="26" t="s">
        <v>15</v>
      </c>
      <c r="B12" s="27"/>
      <c r="C12" s="28" t="n">
        <f aca="false">'12 x 36 diurno'!C12</f>
        <v>2105.4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  <c r="IW12" s="29"/>
    </row>
    <row r="13" customFormat="false" ht="15" hidden="false" customHeight="true" outlineLevel="0" collapsed="false">
      <c r="A13" s="26" t="s">
        <v>16</v>
      </c>
      <c r="B13" s="30"/>
      <c r="C13" s="115" t="str">
        <f aca="false">'12 x 36 diurno'!C13</f>
        <v>Vigilante</v>
      </c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  <c r="IW13" s="29"/>
    </row>
    <row r="14" customFormat="false" ht="12.8" hidden="false" customHeight="false" outlineLevel="0" collapsed="false">
      <c r="A14" s="26" t="s">
        <v>18</v>
      </c>
      <c r="B14" s="30"/>
      <c r="C14" s="115" t="str">
        <f aca="false">'12 x 36 diurno'!C14</f>
        <v>SindiVigilantes do Sul</v>
      </c>
    </row>
    <row r="15" customFormat="false" ht="12.8" hidden="false" customHeight="false" outlineLevel="0" collapsed="false">
      <c r="A15" s="26" t="s">
        <v>20</v>
      </c>
      <c r="B15" s="30"/>
      <c r="C15" s="31" t="n">
        <f aca="false">'12 x 36 diurno'!C15</f>
        <v>45748</v>
      </c>
    </row>
    <row r="16" customFormat="false" ht="12.8" hidden="false" customHeight="false" outlineLevel="0" collapsed="false">
      <c r="A16" s="26" t="s">
        <v>21</v>
      </c>
      <c r="B16" s="32"/>
      <c r="C16" s="116" t="str">
        <f aca="false">'12 x 36 diurno'!C16</f>
        <v>RS001064/2025</v>
      </c>
    </row>
    <row r="17" customFormat="false" ht="10.35" hidden="false" customHeight="true" outlineLevel="0" collapsed="false">
      <c r="A17" s="14"/>
      <c r="B17" s="33"/>
      <c r="C17" s="12"/>
    </row>
    <row r="18" customFormat="false" ht="11.65" hidden="false" customHeight="true" outlineLevel="0" collapsed="false">
      <c r="A18" s="34" t="s">
        <v>23</v>
      </c>
      <c r="B18" s="35" t="s">
        <v>24</v>
      </c>
      <c r="C18" s="36" t="s">
        <v>25</v>
      </c>
    </row>
    <row r="19" customFormat="false" ht="14.65" hidden="false" customHeight="false" outlineLevel="0" collapsed="false">
      <c r="A19" s="37" t="s">
        <v>26</v>
      </c>
      <c r="B19" s="38"/>
      <c r="C19" s="39"/>
    </row>
    <row r="20" customFormat="false" ht="14.65" hidden="false" customHeight="false" outlineLevel="0" collapsed="false">
      <c r="A20" s="40" t="s">
        <v>27</v>
      </c>
      <c r="B20" s="41" t="n">
        <v>220</v>
      </c>
      <c r="C20" s="39" t="n">
        <f aca="false">C12/220*B20</f>
        <v>2105.4</v>
      </c>
    </row>
    <row r="21" customFormat="false" ht="14.65" hidden="false" customHeight="false" outlineLevel="0" collapsed="false">
      <c r="A21" s="40" t="s">
        <v>28</v>
      </c>
      <c r="B21" s="41" t="n">
        <v>0</v>
      </c>
      <c r="C21" s="39" t="n">
        <f aca="false">C12*B21%</f>
        <v>0</v>
      </c>
    </row>
    <row r="22" customFormat="false" ht="14.65" hidden="false" customHeight="false" outlineLevel="0" collapsed="false">
      <c r="A22" s="40" t="s">
        <v>29</v>
      </c>
      <c r="B22" s="41" t="n">
        <v>30</v>
      </c>
      <c r="C22" s="39" t="n">
        <f aca="false">C20*B22%</f>
        <v>631.62</v>
      </c>
    </row>
    <row r="23" customFormat="false" ht="14.65" hidden="false" customHeight="false" outlineLevel="0" collapsed="false">
      <c r="A23" s="40" t="s">
        <v>30</v>
      </c>
      <c r="B23" s="41" t="n">
        <v>120</v>
      </c>
      <c r="C23" s="39" t="n">
        <f aca="false">(((C20+C21+C22)/B20)*0.2)*B23</f>
        <v>298.584</v>
      </c>
    </row>
    <row r="24" customFormat="false" ht="14.65" hidden="false" customHeight="false" outlineLevel="0" collapsed="false">
      <c r="A24" s="42" t="s">
        <v>31</v>
      </c>
      <c r="B24" s="41" t="n">
        <v>0</v>
      </c>
      <c r="C24" s="39" t="n">
        <f aca="false">((((C20+C21+C22)/B20)*1.5)*B24)+((B24/30*4)*(C20+C21+C22)/B20)*1.5</f>
        <v>0</v>
      </c>
    </row>
    <row r="25" customFormat="false" ht="14.65" hidden="false" customHeight="false" outlineLevel="0" collapsed="false">
      <c r="A25" s="42" t="s">
        <v>32</v>
      </c>
      <c r="B25" s="41" t="n">
        <v>0</v>
      </c>
      <c r="C25" s="39" t="n">
        <f aca="false">(((C20+C21+C22)/B20)*2)*B25+((B25/30*4)*(C20+C21+C22)/B20)*2</f>
        <v>0</v>
      </c>
    </row>
    <row r="26" customFormat="false" ht="14.65" hidden="false" customHeight="false" outlineLevel="0" collapsed="false">
      <c r="A26" s="42" t="s">
        <v>33</v>
      </c>
      <c r="B26" s="43" t="n">
        <v>0</v>
      </c>
      <c r="C26" s="39" t="n">
        <f aca="false">(((C20+C22+C23)/B7)*1.5)*(15/2)</f>
        <v>155.22975</v>
      </c>
    </row>
    <row r="27" customFormat="false" ht="14.65" hidden="false" customHeight="false" outlineLevel="0" collapsed="false">
      <c r="A27" s="44" t="s">
        <v>34</v>
      </c>
      <c r="B27" s="45"/>
      <c r="C27" s="46" t="n">
        <f aca="false">SUM(C20:C26)</f>
        <v>3190.83375</v>
      </c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  <c r="DQ27" s="47"/>
      <c r="DR27" s="47"/>
      <c r="DS27" s="47"/>
      <c r="DT27" s="47"/>
      <c r="DU27" s="47"/>
      <c r="DV27" s="47"/>
      <c r="DW27" s="47"/>
      <c r="DX27" s="47"/>
      <c r="DY27" s="47"/>
      <c r="DZ27" s="47"/>
      <c r="EA27" s="47"/>
      <c r="EB27" s="47"/>
      <c r="EC27" s="47"/>
      <c r="ED27" s="47"/>
      <c r="EE27" s="47"/>
      <c r="EF27" s="47"/>
      <c r="EG27" s="47"/>
      <c r="EH27" s="47"/>
      <c r="EI27" s="47"/>
      <c r="EJ27" s="47"/>
      <c r="EK27" s="47"/>
      <c r="EL27" s="47"/>
      <c r="EM27" s="47"/>
      <c r="EN27" s="47"/>
      <c r="EO27" s="47"/>
      <c r="EP27" s="47"/>
      <c r="EQ27" s="47"/>
      <c r="ER27" s="47"/>
      <c r="ES27" s="47"/>
      <c r="ET27" s="47"/>
      <c r="EU27" s="47"/>
      <c r="EV27" s="47"/>
      <c r="EW27" s="47"/>
      <c r="EX27" s="47"/>
      <c r="EY27" s="47"/>
      <c r="EZ27" s="47"/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  <c r="FO27" s="47"/>
      <c r="FP27" s="47"/>
      <c r="FQ27" s="47"/>
      <c r="FR27" s="47"/>
      <c r="FS27" s="47"/>
      <c r="FT27" s="47"/>
      <c r="FU27" s="47"/>
      <c r="FV27" s="47"/>
      <c r="FW27" s="47"/>
      <c r="FX27" s="47"/>
      <c r="FY27" s="47"/>
      <c r="FZ27" s="47"/>
      <c r="GA27" s="47"/>
      <c r="GB27" s="47"/>
      <c r="GC27" s="47"/>
      <c r="GD27" s="47"/>
      <c r="GE27" s="47"/>
      <c r="GF27" s="47"/>
      <c r="GG27" s="47"/>
      <c r="GH27" s="47"/>
      <c r="GI27" s="47"/>
      <c r="GJ27" s="47"/>
      <c r="GK27" s="47"/>
      <c r="GL27" s="47"/>
      <c r="GM27" s="47"/>
      <c r="GN27" s="47"/>
      <c r="GO27" s="47"/>
      <c r="GP27" s="47"/>
      <c r="GQ27" s="47"/>
      <c r="GR27" s="47"/>
      <c r="GS27" s="47"/>
      <c r="GT27" s="47"/>
      <c r="GU27" s="47"/>
      <c r="GV27" s="47"/>
      <c r="GW27" s="47"/>
      <c r="GX27" s="47"/>
      <c r="GY27" s="47"/>
      <c r="GZ27" s="47"/>
      <c r="HA27" s="47"/>
      <c r="HB27" s="47"/>
      <c r="HC27" s="47"/>
      <c r="HD27" s="47"/>
      <c r="HE27" s="47"/>
      <c r="HF27" s="47"/>
      <c r="HG27" s="47"/>
      <c r="HH27" s="47"/>
      <c r="HI27" s="47"/>
      <c r="HJ27" s="47"/>
      <c r="HK27" s="47"/>
      <c r="HL27" s="47"/>
      <c r="HM27" s="47"/>
      <c r="HN27" s="47"/>
      <c r="HO27" s="47"/>
      <c r="HP27" s="47"/>
      <c r="HQ27" s="47"/>
      <c r="HR27" s="47"/>
      <c r="HS27" s="47"/>
      <c r="HT27" s="47"/>
      <c r="HU27" s="47"/>
      <c r="HV27" s="47"/>
      <c r="HW27" s="47"/>
      <c r="HX27" s="47"/>
      <c r="HY27" s="47"/>
      <c r="HZ27" s="47"/>
      <c r="IA27" s="47"/>
      <c r="IB27" s="47"/>
      <c r="IC27" s="47"/>
      <c r="ID27" s="47"/>
      <c r="IE27" s="47"/>
      <c r="IF27" s="47"/>
      <c r="IG27" s="47"/>
      <c r="IH27" s="47"/>
      <c r="II27" s="47"/>
      <c r="IJ27" s="47"/>
      <c r="IK27" s="47"/>
      <c r="IL27" s="47"/>
      <c r="IM27" s="47"/>
      <c r="IN27" s="47"/>
      <c r="IO27" s="47"/>
      <c r="IP27" s="47"/>
      <c r="IQ27" s="47"/>
      <c r="IR27" s="47"/>
      <c r="IS27" s="47"/>
      <c r="IT27" s="47"/>
      <c r="IU27" s="47"/>
      <c r="IV27" s="47"/>
      <c r="IW27" s="47"/>
    </row>
    <row r="28" customFormat="false" ht="11.1" hidden="false" customHeight="true" outlineLevel="0" collapsed="false">
      <c r="A28" s="48"/>
      <c r="B28" s="49"/>
      <c r="C28" s="39"/>
    </row>
    <row r="29" customFormat="false" ht="14.65" hidden="false" customHeight="false" outlineLevel="0" collapsed="false">
      <c r="A29" s="37" t="s">
        <v>35</v>
      </c>
      <c r="B29" s="38"/>
      <c r="C29" s="39"/>
    </row>
    <row r="30" customFormat="false" ht="14.65" hidden="false" customHeight="false" outlineLevel="0" collapsed="false">
      <c r="A30" s="50" t="s">
        <v>36</v>
      </c>
      <c r="B30" s="38"/>
      <c r="C30" s="25"/>
    </row>
    <row r="31" customFormat="false" ht="12.8" hidden="false" customHeight="false" outlineLevel="0" collapsed="false">
      <c r="A31" s="26" t="s">
        <v>37</v>
      </c>
      <c r="B31" s="51" t="n">
        <v>0.2</v>
      </c>
      <c r="C31" s="52" t="n">
        <f aca="false">ROUND(C$27*B31,2)</f>
        <v>638.17</v>
      </c>
    </row>
    <row r="32" customFormat="false" ht="12.8" hidden="false" customHeight="false" outlineLevel="0" collapsed="false">
      <c r="A32" s="26" t="s">
        <v>38</v>
      </c>
      <c r="B32" s="51" t="n">
        <v>0.015</v>
      </c>
      <c r="C32" s="52" t="n">
        <f aca="false">ROUND(C$27*B32,2)</f>
        <v>47.86</v>
      </c>
    </row>
    <row r="33" customFormat="false" ht="12.8" hidden="false" customHeight="false" outlineLevel="0" collapsed="false">
      <c r="A33" s="26" t="s">
        <v>39</v>
      </c>
      <c r="B33" s="51" t="n">
        <v>0.01</v>
      </c>
      <c r="C33" s="52" t="n">
        <f aca="false">ROUND(C$27*B33,2)</f>
        <v>31.91</v>
      </c>
    </row>
    <row r="34" customFormat="false" ht="12.8" hidden="false" customHeight="false" outlineLevel="0" collapsed="false">
      <c r="A34" s="26" t="s">
        <v>40</v>
      </c>
      <c r="B34" s="51" t="n">
        <v>0.002</v>
      </c>
      <c r="C34" s="52" t="n">
        <f aca="false">ROUND(C$27*B34,2)</f>
        <v>6.38</v>
      </c>
    </row>
    <row r="35" customFormat="false" ht="12.8" hidden="false" customHeight="false" outlineLevel="0" collapsed="false">
      <c r="A35" s="26" t="s">
        <v>41</v>
      </c>
      <c r="B35" s="51" t="n">
        <v>0.025</v>
      </c>
      <c r="C35" s="52" t="n">
        <f aca="false">ROUND(C$27*B35,2)</f>
        <v>79.77</v>
      </c>
    </row>
    <row r="36" customFormat="false" ht="12.8" hidden="false" customHeight="false" outlineLevel="0" collapsed="false">
      <c r="A36" s="26" t="s">
        <v>42</v>
      </c>
      <c r="B36" s="51" t="n">
        <v>0.08</v>
      </c>
      <c r="C36" s="52" t="n">
        <f aca="false">ROUND(C$27*B36,2)</f>
        <v>255.27</v>
      </c>
    </row>
    <row r="37" customFormat="false" ht="12.8" hidden="false" customHeight="false" outlineLevel="0" collapsed="false">
      <c r="A37" s="26" t="s">
        <v>43</v>
      </c>
      <c r="B37" s="51" t="n">
        <v>0.015</v>
      </c>
      <c r="C37" s="52" t="n">
        <f aca="false">ROUND(C$27*B37,2)</f>
        <v>47.86</v>
      </c>
    </row>
    <row r="38" customFormat="false" ht="12.8" hidden="false" customHeight="false" outlineLevel="0" collapsed="false">
      <c r="A38" s="53" t="s">
        <v>44</v>
      </c>
      <c r="B38" s="54" t="n">
        <v>0.006</v>
      </c>
      <c r="C38" s="52" t="n">
        <f aca="false">ROUND(C$27*B38,2)</f>
        <v>19.15</v>
      </c>
    </row>
    <row r="39" customFormat="false" ht="14.65" hidden="false" customHeight="false" outlineLevel="0" collapsed="false">
      <c r="A39" s="48" t="s">
        <v>45</v>
      </c>
      <c r="B39" s="55" t="n">
        <f aca="false">SUM(B31:B38)</f>
        <v>0.353</v>
      </c>
      <c r="C39" s="56" t="n">
        <f aca="false">TRUNC(SUM(C31:C38),2)</f>
        <v>1126.37</v>
      </c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  <c r="DR39" s="47"/>
      <c r="DS39" s="47"/>
      <c r="DT39" s="47"/>
      <c r="DU39" s="47"/>
      <c r="DV39" s="47"/>
      <c r="DW39" s="47"/>
      <c r="DX39" s="47"/>
      <c r="DY39" s="47"/>
      <c r="DZ39" s="47"/>
      <c r="EA39" s="47"/>
      <c r="EB39" s="47"/>
      <c r="EC39" s="47"/>
      <c r="ED39" s="47"/>
      <c r="EE39" s="47"/>
      <c r="EF39" s="47"/>
      <c r="EG39" s="47"/>
      <c r="EH39" s="47"/>
      <c r="EI39" s="47"/>
      <c r="EJ39" s="47"/>
      <c r="EK39" s="47"/>
      <c r="EL39" s="47"/>
      <c r="EM39" s="47"/>
      <c r="EN39" s="47"/>
      <c r="EO39" s="47"/>
      <c r="EP39" s="47"/>
      <c r="EQ39" s="47"/>
      <c r="ER39" s="47"/>
      <c r="ES39" s="47"/>
      <c r="ET39" s="47"/>
      <c r="EU39" s="47"/>
      <c r="EV39" s="47"/>
      <c r="EW39" s="47"/>
      <c r="EX39" s="47"/>
      <c r="EY39" s="47"/>
      <c r="EZ39" s="47"/>
      <c r="FA39" s="47"/>
      <c r="FB39" s="47"/>
      <c r="FC39" s="47"/>
      <c r="FD39" s="47"/>
      <c r="FE39" s="47"/>
      <c r="FF39" s="47"/>
      <c r="FG39" s="47"/>
      <c r="FH39" s="47"/>
      <c r="FI39" s="47"/>
      <c r="FJ39" s="47"/>
      <c r="FK39" s="47"/>
      <c r="FL39" s="47"/>
      <c r="FM39" s="47"/>
      <c r="FN39" s="47"/>
      <c r="FO39" s="47"/>
      <c r="FP39" s="47"/>
      <c r="FQ39" s="47"/>
      <c r="FR39" s="47"/>
      <c r="FS39" s="47"/>
      <c r="FT39" s="47"/>
      <c r="FU39" s="47"/>
      <c r="FV39" s="47"/>
      <c r="FW39" s="47"/>
      <c r="FX39" s="47"/>
      <c r="FY39" s="47"/>
      <c r="FZ39" s="47"/>
      <c r="GA39" s="47"/>
      <c r="GB39" s="47"/>
      <c r="GC39" s="47"/>
      <c r="GD39" s="47"/>
      <c r="GE39" s="47"/>
      <c r="GF39" s="47"/>
      <c r="GG39" s="47"/>
      <c r="GH39" s="47"/>
      <c r="GI39" s="47"/>
      <c r="GJ39" s="47"/>
      <c r="GK39" s="47"/>
      <c r="GL39" s="47"/>
      <c r="GM39" s="47"/>
      <c r="GN39" s="47"/>
      <c r="GO39" s="47"/>
      <c r="GP39" s="47"/>
      <c r="GQ39" s="47"/>
      <c r="GR39" s="47"/>
      <c r="GS39" s="47"/>
      <c r="GT39" s="47"/>
      <c r="GU39" s="47"/>
      <c r="GV39" s="47"/>
      <c r="GW39" s="47"/>
      <c r="GX39" s="47"/>
      <c r="GY39" s="47"/>
      <c r="GZ39" s="47"/>
      <c r="HA39" s="47"/>
      <c r="HB39" s="47"/>
      <c r="HC39" s="47"/>
      <c r="HD39" s="47"/>
      <c r="HE39" s="47"/>
      <c r="HF39" s="47"/>
      <c r="HG39" s="47"/>
      <c r="HH39" s="47"/>
      <c r="HI39" s="47"/>
      <c r="HJ39" s="47"/>
      <c r="HK39" s="47"/>
      <c r="HL39" s="47"/>
      <c r="HM39" s="47"/>
      <c r="HN39" s="47"/>
      <c r="HO39" s="47"/>
      <c r="HP39" s="47"/>
      <c r="HQ39" s="47"/>
      <c r="HR39" s="47"/>
      <c r="HS39" s="47"/>
      <c r="HT39" s="47"/>
      <c r="HU39" s="47"/>
      <c r="HV39" s="47"/>
      <c r="HW39" s="47"/>
      <c r="HX39" s="47"/>
      <c r="HY39" s="47"/>
      <c r="HZ39" s="47"/>
      <c r="IA39" s="47"/>
      <c r="IB39" s="47"/>
      <c r="IC39" s="47"/>
      <c r="ID39" s="47"/>
      <c r="IE39" s="47"/>
      <c r="IF39" s="47"/>
      <c r="IG39" s="47"/>
      <c r="IH39" s="47"/>
      <c r="II39" s="47"/>
      <c r="IJ39" s="47"/>
      <c r="IK39" s="47"/>
      <c r="IL39" s="47"/>
      <c r="IM39" s="47"/>
      <c r="IN39" s="47"/>
      <c r="IO39" s="47"/>
      <c r="IP39" s="47"/>
      <c r="IQ39" s="47"/>
      <c r="IR39" s="47"/>
      <c r="IS39" s="47"/>
      <c r="IT39" s="47"/>
      <c r="IU39" s="47"/>
      <c r="IV39" s="47"/>
      <c r="IW39" s="47"/>
    </row>
    <row r="40" customFormat="false" ht="10.35" hidden="false" customHeight="true" outlineLevel="0" collapsed="false">
      <c r="A40" s="48"/>
      <c r="B40" s="55"/>
      <c r="C40" s="56"/>
    </row>
    <row r="41" customFormat="false" ht="12.1" hidden="false" customHeight="true" outlineLevel="0" collapsed="false">
      <c r="A41" s="37" t="s">
        <v>46</v>
      </c>
      <c r="B41" s="55"/>
      <c r="C41" s="56"/>
    </row>
    <row r="42" customFormat="false" ht="14.65" hidden="false" customHeight="false" outlineLevel="0" collapsed="false">
      <c r="A42" s="40" t="s">
        <v>47</v>
      </c>
      <c r="B42" s="55"/>
      <c r="C42" s="56"/>
    </row>
    <row r="43" customFormat="false" ht="14.65" hidden="false" customHeight="false" outlineLevel="0" collapsed="false">
      <c r="A43" s="48" t="s">
        <v>48</v>
      </c>
      <c r="B43" s="38"/>
      <c r="C43" s="39"/>
    </row>
    <row r="44" customFormat="false" ht="14.65" hidden="false" customHeight="false" outlineLevel="0" collapsed="false">
      <c r="A44" s="57" t="s">
        <v>49</v>
      </c>
      <c r="B44" s="58" t="n">
        <v>0.0833</v>
      </c>
      <c r="C44" s="59" t="n">
        <f aca="false">ROUND(C$27*B44,2)</f>
        <v>265.8</v>
      </c>
    </row>
    <row r="45" customFormat="false" ht="14.65" hidden="false" customHeight="false" outlineLevel="0" collapsed="false">
      <c r="A45" s="57" t="s">
        <v>50</v>
      </c>
      <c r="B45" s="58" t="n">
        <v>0.0833</v>
      </c>
      <c r="C45" s="59" t="n">
        <f aca="false">ROUND(C$27*B45,2)</f>
        <v>265.8</v>
      </c>
    </row>
    <row r="46" customFormat="false" ht="14.65" hidden="false" customHeight="false" outlineLevel="0" collapsed="false">
      <c r="A46" s="26" t="s">
        <v>51</v>
      </c>
      <c r="B46" s="49" t="n">
        <v>0.0278</v>
      </c>
      <c r="C46" s="59" t="n">
        <f aca="false">ROUND(C$27*B46,2)</f>
        <v>88.71</v>
      </c>
    </row>
    <row r="47" customFormat="false" ht="14.65" hidden="false" customHeight="false" outlineLevel="0" collapsed="false">
      <c r="A47" s="26" t="s">
        <v>52</v>
      </c>
      <c r="B47" s="49" t="n">
        <v>0.0166</v>
      </c>
      <c r="C47" s="59" t="n">
        <f aca="false">ROUND(C$27*B47,2)</f>
        <v>52.97</v>
      </c>
    </row>
    <row r="48" customFormat="false" ht="14.65" hidden="false" customHeight="false" outlineLevel="0" collapsed="false">
      <c r="A48" s="60" t="s">
        <v>53</v>
      </c>
      <c r="B48" s="61" t="n">
        <v>0.001</v>
      </c>
      <c r="C48" s="59" t="n">
        <f aca="false">ROUND(C$27*B48,2)</f>
        <v>3.19</v>
      </c>
    </row>
    <row r="49" customFormat="false" ht="14.65" hidden="false" customHeight="false" outlineLevel="0" collapsed="false">
      <c r="A49" s="26" t="s">
        <v>54</v>
      </c>
      <c r="B49" s="49" t="n">
        <v>0.0028</v>
      </c>
      <c r="C49" s="59" t="n">
        <f aca="false">ROUND(C$27*B49,2)</f>
        <v>8.93</v>
      </c>
    </row>
    <row r="50" customFormat="false" ht="14.65" hidden="false" customHeight="false" outlineLevel="0" collapsed="false">
      <c r="A50" s="53" t="s">
        <v>55</v>
      </c>
      <c r="B50" s="62" t="n">
        <v>0.0003</v>
      </c>
      <c r="C50" s="59" t="n">
        <f aca="false">ROUND(C$27*B50,2)</f>
        <v>0.96</v>
      </c>
    </row>
    <row r="51" customFormat="false" ht="13.05" hidden="false" customHeight="true" outlineLevel="0" collapsed="false">
      <c r="A51" s="48" t="s">
        <v>56</v>
      </c>
      <c r="B51" s="55" t="n">
        <f aca="false">SUM(B44:B50)</f>
        <v>0.2151</v>
      </c>
      <c r="C51" s="63" t="n">
        <f aca="false">ROUND(SUM(C44:C50),2)</f>
        <v>686.36</v>
      </c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47"/>
      <c r="DF51" s="47"/>
      <c r="DG51" s="47"/>
      <c r="DH51" s="47"/>
      <c r="DI51" s="47"/>
      <c r="DJ51" s="47"/>
      <c r="DK51" s="47"/>
      <c r="DL51" s="47"/>
      <c r="DM51" s="47"/>
      <c r="DN51" s="47"/>
      <c r="DO51" s="47"/>
      <c r="DP51" s="47"/>
      <c r="DQ51" s="47"/>
      <c r="DR51" s="47"/>
      <c r="DS51" s="47"/>
      <c r="DT51" s="47"/>
      <c r="DU51" s="47"/>
      <c r="DV51" s="47"/>
      <c r="DW51" s="47"/>
      <c r="DX51" s="47"/>
      <c r="DY51" s="47"/>
      <c r="DZ51" s="47"/>
      <c r="EA51" s="47"/>
      <c r="EB51" s="47"/>
      <c r="EC51" s="47"/>
      <c r="ED51" s="47"/>
      <c r="EE51" s="47"/>
      <c r="EF51" s="47"/>
      <c r="EG51" s="47"/>
      <c r="EH51" s="47"/>
      <c r="EI51" s="47"/>
      <c r="EJ51" s="47"/>
      <c r="EK51" s="47"/>
      <c r="EL51" s="47"/>
      <c r="EM51" s="47"/>
      <c r="EN51" s="47"/>
      <c r="EO51" s="47"/>
      <c r="EP51" s="47"/>
      <c r="EQ51" s="47"/>
      <c r="ER51" s="47"/>
      <c r="ES51" s="47"/>
      <c r="ET51" s="47"/>
      <c r="EU51" s="47"/>
      <c r="EV51" s="47"/>
      <c r="EW51" s="47"/>
      <c r="EX51" s="47"/>
      <c r="EY51" s="47"/>
      <c r="EZ51" s="47"/>
      <c r="FA51" s="47"/>
      <c r="FB51" s="47"/>
      <c r="FC51" s="47"/>
      <c r="FD51" s="47"/>
      <c r="FE51" s="47"/>
      <c r="FF51" s="47"/>
      <c r="FG51" s="47"/>
      <c r="FH51" s="47"/>
      <c r="FI51" s="47"/>
      <c r="FJ51" s="47"/>
      <c r="FK51" s="47"/>
      <c r="FL51" s="47"/>
      <c r="FM51" s="47"/>
      <c r="FN51" s="47"/>
      <c r="FO51" s="47"/>
      <c r="FP51" s="47"/>
      <c r="FQ51" s="47"/>
      <c r="FR51" s="47"/>
      <c r="FS51" s="47"/>
      <c r="FT51" s="47"/>
      <c r="FU51" s="47"/>
      <c r="FV51" s="47"/>
      <c r="FW51" s="47"/>
      <c r="FX51" s="47"/>
      <c r="FY51" s="47"/>
      <c r="FZ51" s="47"/>
      <c r="GA51" s="47"/>
      <c r="GB51" s="47"/>
      <c r="GC51" s="47"/>
      <c r="GD51" s="47"/>
      <c r="GE51" s="47"/>
      <c r="GF51" s="47"/>
      <c r="GG51" s="47"/>
      <c r="GH51" s="47"/>
      <c r="GI51" s="47"/>
      <c r="GJ51" s="47"/>
      <c r="GK51" s="47"/>
      <c r="GL51" s="47"/>
      <c r="GM51" s="47"/>
      <c r="GN51" s="47"/>
      <c r="GO51" s="47"/>
      <c r="GP51" s="47"/>
      <c r="GQ51" s="47"/>
      <c r="GR51" s="47"/>
      <c r="GS51" s="47"/>
      <c r="GT51" s="47"/>
      <c r="GU51" s="47"/>
      <c r="GV51" s="47"/>
      <c r="GW51" s="47"/>
      <c r="GX51" s="47"/>
      <c r="GY51" s="47"/>
      <c r="GZ51" s="47"/>
      <c r="HA51" s="47"/>
      <c r="HB51" s="47"/>
      <c r="HC51" s="47"/>
      <c r="HD51" s="47"/>
      <c r="HE51" s="47"/>
      <c r="HF51" s="47"/>
      <c r="HG51" s="47"/>
      <c r="HH51" s="47"/>
      <c r="HI51" s="47"/>
      <c r="HJ51" s="47"/>
      <c r="HK51" s="47"/>
      <c r="HL51" s="47"/>
      <c r="HM51" s="47"/>
      <c r="HN51" s="47"/>
      <c r="HO51" s="47"/>
      <c r="HP51" s="47"/>
      <c r="HQ51" s="47"/>
      <c r="HR51" s="47"/>
      <c r="HS51" s="47"/>
      <c r="HT51" s="47"/>
      <c r="HU51" s="47"/>
      <c r="HV51" s="47"/>
      <c r="HW51" s="47"/>
      <c r="HX51" s="47"/>
      <c r="HY51" s="47"/>
      <c r="HZ51" s="47"/>
      <c r="IA51" s="47"/>
      <c r="IB51" s="47"/>
      <c r="IC51" s="47"/>
      <c r="ID51" s="47"/>
      <c r="IE51" s="47"/>
      <c r="IF51" s="47"/>
      <c r="IG51" s="47"/>
      <c r="IH51" s="47"/>
      <c r="II51" s="47"/>
      <c r="IJ51" s="47"/>
      <c r="IK51" s="47"/>
      <c r="IL51" s="47"/>
      <c r="IM51" s="47"/>
      <c r="IN51" s="47"/>
      <c r="IO51" s="47"/>
      <c r="IP51" s="47"/>
      <c r="IQ51" s="47"/>
      <c r="IR51" s="47"/>
      <c r="IS51" s="47"/>
      <c r="IT51" s="47"/>
      <c r="IU51" s="47"/>
      <c r="IV51" s="47"/>
      <c r="IW51" s="47"/>
    </row>
    <row r="52" customFormat="false" ht="10.35" hidden="false" customHeight="true" outlineLevel="0" collapsed="false">
      <c r="A52" s="48"/>
      <c r="B52" s="55"/>
      <c r="C52" s="39"/>
    </row>
    <row r="53" customFormat="false" ht="14.65" hidden="false" customHeight="false" outlineLevel="0" collapsed="false">
      <c r="A53" s="48" t="s">
        <v>57</v>
      </c>
      <c r="B53" s="38"/>
      <c r="C53" s="39"/>
    </row>
    <row r="54" customFormat="false" ht="14.65" hidden="false" customHeight="false" outlineLevel="0" collapsed="false">
      <c r="A54" s="57" t="s">
        <v>58</v>
      </c>
      <c r="B54" s="58" t="n">
        <v>0.0069</v>
      </c>
      <c r="C54" s="59" t="n">
        <f aca="false">ROUND(C$27*B54,2)</f>
        <v>22.02</v>
      </c>
      <c r="D54" s="64"/>
      <c r="E54" s="64"/>
      <c r="F54" s="64"/>
    </row>
    <row r="55" customFormat="false" ht="14.65" hidden="false" customHeight="false" outlineLevel="0" collapsed="false">
      <c r="A55" s="26" t="s">
        <v>59</v>
      </c>
      <c r="B55" s="49" t="n">
        <v>0.0008</v>
      </c>
      <c r="C55" s="59" t="n">
        <f aca="false">ROUND(C$27*B55,2)</f>
        <v>2.55</v>
      </c>
    </row>
    <row r="56" customFormat="false" ht="14.65" hidden="false" customHeight="false" outlineLevel="0" collapsed="false">
      <c r="A56" s="26" t="s">
        <v>60</v>
      </c>
      <c r="B56" s="49" t="n">
        <v>0.032</v>
      </c>
      <c r="C56" s="59" t="n">
        <f aca="false">ROUND(C$27*B56,2)</f>
        <v>102.11</v>
      </c>
    </row>
    <row r="57" customFormat="false" ht="12.1" hidden="false" customHeight="true" outlineLevel="0" collapsed="false">
      <c r="A57" s="44" t="s">
        <v>61</v>
      </c>
      <c r="B57" s="45" t="n">
        <f aca="false">SUM(B54:B56)</f>
        <v>0.0397</v>
      </c>
      <c r="C57" s="46" t="n">
        <f aca="false">ROUND(SUM(C54:C56),2)</f>
        <v>126.68</v>
      </c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47"/>
      <c r="CO57" s="4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47"/>
      <c r="DF57" s="47"/>
      <c r="DG57" s="47"/>
      <c r="DH57" s="47"/>
      <c r="DI57" s="47"/>
      <c r="DJ57" s="47"/>
      <c r="DK57" s="47"/>
      <c r="DL57" s="47"/>
      <c r="DM57" s="47"/>
      <c r="DN57" s="47"/>
      <c r="DO57" s="47"/>
      <c r="DP57" s="47"/>
      <c r="DQ57" s="47"/>
      <c r="DR57" s="47"/>
      <c r="DS57" s="47"/>
      <c r="DT57" s="47"/>
      <c r="DU57" s="47"/>
      <c r="DV57" s="47"/>
      <c r="DW57" s="47"/>
      <c r="DX57" s="47"/>
      <c r="DY57" s="47"/>
      <c r="DZ57" s="47"/>
      <c r="EA57" s="47"/>
      <c r="EB57" s="47"/>
      <c r="EC57" s="47"/>
      <c r="ED57" s="47"/>
      <c r="EE57" s="47"/>
      <c r="EF57" s="47"/>
      <c r="EG57" s="47"/>
      <c r="EH57" s="47"/>
      <c r="EI57" s="47"/>
      <c r="EJ57" s="47"/>
      <c r="EK57" s="47"/>
      <c r="EL57" s="47"/>
      <c r="EM57" s="47"/>
      <c r="EN57" s="47"/>
      <c r="EO57" s="47"/>
      <c r="EP57" s="47"/>
      <c r="EQ57" s="47"/>
      <c r="ER57" s="47"/>
      <c r="ES57" s="47"/>
      <c r="ET57" s="47"/>
      <c r="EU57" s="47"/>
      <c r="EV57" s="47"/>
      <c r="EW57" s="47"/>
      <c r="EX57" s="47"/>
      <c r="EY57" s="47"/>
      <c r="EZ57" s="47"/>
      <c r="FA57" s="47"/>
      <c r="FB57" s="47"/>
      <c r="FC57" s="47"/>
      <c r="FD57" s="47"/>
      <c r="FE57" s="47"/>
      <c r="FF57" s="47"/>
      <c r="FG57" s="47"/>
      <c r="FH57" s="47"/>
      <c r="FI57" s="47"/>
      <c r="FJ57" s="47"/>
      <c r="FK57" s="47"/>
      <c r="FL57" s="47"/>
      <c r="FM57" s="47"/>
      <c r="FN57" s="47"/>
      <c r="FO57" s="47"/>
      <c r="FP57" s="47"/>
      <c r="FQ57" s="47"/>
      <c r="FR57" s="47"/>
      <c r="FS57" s="47"/>
      <c r="FT57" s="47"/>
      <c r="FU57" s="47"/>
      <c r="FV57" s="47"/>
      <c r="FW57" s="47"/>
      <c r="FX57" s="47"/>
      <c r="FY57" s="47"/>
      <c r="FZ57" s="47"/>
      <c r="GA57" s="47"/>
      <c r="GB57" s="47"/>
      <c r="GC57" s="47"/>
      <c r="GD57" s="47"/>
      <c r="GE57" s="47"/>
      <c r="GF57" s="47"/>
      <c r="GG57" s="47"/>
      <c r="GH57" s="47"/>
      <c r="GI57" s="47"/>
      <c r="GJ57" s="47"/>
      <c r="GK57" s="47"/>
      <c r="GL57" s="47"/>
      <c r="GM57" s="47"/>
      <c r="GN57" s="47"/>
      <c r="GO57" s="47"/>
      <c r="GP57" s="47"/>
      <c r="GQ57" s="47"/>
      <c r="GR57" s="47"/>
      <c r="GS57" s="47"/>
      <c r="GT57" s="47"/>
      <c r="GU57" s="47"/>
      <c r="GV57" s="47"/>
      <c r="GW57" s="47"/>
      <c r="GX57" s="47"/>
      <c r="GY57" s="47"/>
      <c r="GZ57" s="47"/>
      <c r="HA57" s="47"/>
      <c r="HB57" s="47"/>
      <c r="HC57" s="47"/>
      <c r="HD57" s="47"/>
      <c r="HE57" s="47"/>
      <c r="HF57" s="47"/>
      <c r="HG57" s="47"/>
      <c r="HH57" s="47"/>
      <c r="HI57" s="47"/>
      <c r="HJ57" s="47"/>
      <c r="HK57" s="47"/>
      <c r="HL57" s="47"/>
      <c r="HM57" s="47"/>
      <c r="HN57" s="47"/>
      <c r="HO57" s="47"/>
      <c r="HP57" s="47"/>
      <c r="HQ57" s="47"/>
      <c r="HR57" s="47"/>
      <c r="HS57" s="47"/>
      <c r="HT57" s="47"/>
      <c r="HU57" s="47"/>
      <c r="HV57" s="47"/>
      <c r="HW57" s="47"/>
      <c r="HX57" s="47"/>
      <c r="HY57" s="47"/>
      <c r="HZ57" s="47"/>
      <c r="IA57" s="47"/>
      <c r="IB57" s="47"/>
      <c r="IC57" s="47"/>
      <c r="ID57" s="47"/>
      <c r="IE57" s="47"/>
      <c r="IF57" s="47"/>
      <c r="IG57" s="47"/>
      <c r="IH57" s="47"/>
      <c r="II57" s="47"/>
      <c r="IJ57" s="47"/>
      <c r="IK57" s="47"/>
      <c r="IL57" s="47"/>
      <c r="IM57" s="47"/>
      <c r="IN57" s="47"/>
      <c r="IO57" s="47"/>
      <c r="IP57" s="47"/>
      <c r="IQ57" s="47"/>
      <c r="IR57" s="47"/>
      <c r="IS57" s="47"/>
      <c r="IT57" s="47"/>
      <c r="IU57" s="47"/>
      <c r="IV57" s="47"/>
      <c r="IW57" s="47"/>
    </row>
    <row r="58" customFormat="false" ht="11.1" hidden="false" customHeight="true" outlineLevel="0" collapsed="false">
      <c r="A58" s="44"/>
      <c r="B58" s="45"/>
      <c r="C58" s="65"/>
    </row>
    <row r="59" customFormat="false" ht="14.65" hidden="false" customHeight="false" outlineLevel="0" collapsed="false">
      <c r="A59" s="48" t="s">
        <v>62</v>
      </c>
      <c r="B59" s="49"/>
      <c r="C59" s="39"/>
    </row>
    <row r="60" customFormat="false" ht="14.65" hidden="false" customHeight="false" outlineLevel="0" collapsed="false">
      <c r="A60" s="66" t="s">
        <v>63</v>
      </c>
      <c r="B60" s="61" t="n">
        <f aca="false">1*B51*B39</f>
        <v>0.0759303</v>
      </c>
      <c r="C60" s="67" t="n">
        <f aca="false">ROUND(C27*B60,2)</f>
        <v>242.28</v>
      </c>
    </row>
    <row r="61" customFormat="false" ht="14.65" hidden="false" customHeight="false" outlineLevel="0" collapsed="false">
      <c r="A61" s="66" t="s">
        <v>64</v>
      </c>
      <c r="B61" s="61" t="n">
        <v>0.0001</v>
      </c>
      <c r="C61" s="67" t="n">
        <f aca="false">ROUND(C27*B61,2)/5</f>
        <v>0.064</v>
      </c>
    </row>
    <row r="62" customFormat="false" ht="14.65" hidden="false" customHeight="false" outlineLevel="0" collapsed="false">
      <c r="A62" s="66" t="s">
        <v>65</v>
      </c>
      <c r="B62" s="61" t="n">
        <v>0.0001</v>
      </c>
      <c r="C62" s="67" t="n">
        <f aca="false">ROUND(C27*B62,2)/5</f>
        <v>0.064</v>
      </c>
    </row>
    <row r="63" customFormat="false" ht="12.55" hidden="false" customHeight="true" outlineLevel="0" collapsed="false">
      <c r="A63" s="68" t="s">
        <v>66</v>
      </c>
      <c r="B63" s="69" t="n">
        <f aca="false">SUM(B60:B62)</f>
        <v>0.0761303</v>
      </c>
      <c r="C63" s="63" t="n">
        <f aca="false">ROUND(C$27*B63,2)</f>
        <v>242.92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7"/>
      <c r="CM63" s="47"/>
      <c r="CN63" s="47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7"/>
      <c r="DB63" s="47"/>
      <c r="DC63" s="47"/>
      <c r="DD63" s="47"/>
      <c r="DE63" s="47"/>
      <c r="DF63" s="47"/>
      <c r="DG63" s="47"/>
      <c r="DH63" s="47"/>
      <c r="DI63" s="47"/>
      <c r="DJ63" s="47"/>
      <c r="DK63" s="47"/>
      <c r="DL63" s="47"/>
      <c r="DM63" s="47"/>
      <c r="DN63" s="47"/>
      <c r="DO63" s="47"/>
      <c r="DP63" s="47"/>
      <c r="DQ63" s="47"/>
      <c r="DR63" s="47"/>
      <c r="DS63" s="47"/>
      <c r="DT63" s="47"/>
      <c r="DU63" s="47"/>
      <c r="DV63" s="47"/>
      <c r="DW63" s="47"/>
      <c r="DX63" s="47"/>
      <c r="DY63" s="47"/>
      <c r="DZ63" s="47"/>
      <c r="EA63" s="47"/>
      <c r="EB63" s="47"/>
      <c r="EC63" s="47"/>
      <c r="ED63" s="47"/>
      <c r="EE63" s="47"/>
      <c r="EF63" s="47"/>
      <c r="EG63" s="47"/>
      <c r="EH63" s="47"/>
      <c r="EI63" s="47"/>
      <c r="EJ63" s="47"/>
      <c r="EK63" s="47"/>
      <c r="EL63" s="47"/>
      <c r="EM63" s="47"/>
      <c r="EN63" s="47"/>
      <c r="EO63" s="47"/>
      <c r="EP63" s="47"/>
      <c r="EQ63" s="47"/>
      <c r="ER63" s="47"/>
      <c r="ES63" s="47"/>
      <c r="ET63" s="47"/>
      <c r="EU63" s="47"/>
      <c r="EV63" s="47"/>
      <c r="EW63" s="47"/>
      <c r="EX63" s="47"/>
      <c r="EY63" s="47"/>
      <c r="EZ63" s="47"/>
      <c r="FA63" s="47"/>
      <c r="FB63" s="47"/>
      <c r="FC63" s="47"/>
      <c r="FD63" s="47"/>
      <c r="FE63" s="47"/>
      <c r="FF63" s="47"/>
      <c r="FG63" s="47"/>
      <c r="FH63" s="47"/>
      <c r="FI63" s="47"/>
      <c r="FJ63" s="47"/>
      <c r="FK63" s="47"/>
      <c r="FL63" s="47"/>
      <c r="FM63" s="47"/>
      <c r="FN63" s="47"/>
      <c r="FO63" s="47"/>
      <c r="FP63" s="47"/>
      <c r="FQ63" s="47"/>
      <c r="FR63" s="47"/>
      <c r="FS63" s="47"/>
      <c r="FT63" s="47"/>
      <c r="FU63" s="47"/>
      <c r="FV63" s="47"/>
      <c r="FW63" s="47"/>
      <c r="FX63" s="47"/>
      <c r="FY63" s="47"/>
      <c r="FZ63" s="47"/>
      <c r="GA63" s="47"/>
      <c r="GB63" s="47"/>
      <c r="GC63" s="47"/>
      <c r="GD63" s="47"/>
      <c r="GE63" s="47"/>
      <c r="GF63" s="47"/>
      <c r="GG63" s="47"/>
      <c r="GH63" s="47"/>
      <c r="GI63" s="47"/>
      <c r="GJ63" s="47"/>
      <c r="GK63" s="47"/>
      <c r="GL63" s="47"/>
      <c r="GM63" s="47"/>
      <c r="GN63" s="47"/>
      <c r="GO63" s="47"/>
      <c r="GP63" s="47"/>
      <c r="GQ63" s="47"/>
      <c r="GR63" s="47"/>
      <c r="GS63" s="47"/>
      <c r="GT63" s="47"/>
      <c r="GU63" s="47"/>
      <c r="GV63" s="47"/>
      <c r="GW63" s="47"/>
      <c r="GX63" s="47"/>
      <c r="GY63" s="47"/>
      <c r="GZ63" s="47"/>
      <c r="HA63" s="47"/>
      <c r="HB63" s="47"/>
      <c r="HC63" s="47"/>
      <c r="HD63" s="47"/>
      <c r="HE63" s="47"/>
      <c r="HF63" s="47"/>
      <c r="HG63" s="47"/>
      <c r="HH63" s="47"/>
      <c r="HI63" s="47"/>
      <c r="HJ63" s="47"/>
      <c r="HK63" s="47"/>
      <c r="HL63" s="47"/>
      <c r="HM63" s="47"/>
      <c r="HN63" s="47"/>
      <c r="HO63" s="47"/>
      <c r="HP63" s="47"/>
      <c r="HQ63" s="47"/>
      <c r="HR63" s="47"/>
      <c r="HS63" s="47"/>
      <c r="HT63" s="47"/>
      <c r="HU63" s="47"/>
      <c r="HV63" s="47"/>
      <c r="HW63" s="47"/>
      <c r="HX63" s="47"/>
      <c r="HY63" s="47"/>
      <c r="HZ63" s="47"/>
      <c r="IA63" s="47"/>
      <c r="IB63" s="47"/>
      <c r="IC63" s="47"/>
      <c r="ID63" s="47"/>
      <c r="IE63" s="47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47"/>
      <c r="IQ63" s="47"/>
      <c r="IR63" s="47"/>
      <c r="IS63" s="47"/>
      <c r="IT63" s="47"/>
      <c r="IU63" s="47"/>
      <c r="IV63" s="47"/>
      <c r="IW63" s="47"/>
    </row>
    <row r="64" customFormat="false" ht="10.35" hidden="false" customHeight="true" outlineLevel="0" collapsed="false">
      <c r="A64" s="68"/>
      <c r="B64" s="69"/>
      <c r="C64" s="52"/>
    </row>
    <row r="65" customFormat="false" ht="14.45" hidden="false" customHeight="true" outlineLevel="0" collapsed="false">
      <c r="A65" s="48" t="s">
        <v>67</v>
      </c>
      <c r="B65" s="55" t="n">
        <f aca="false">B63+B57+B51</f>
        <v>0.3309303</v>
      </c>
      <c r="C65" s="63" t="n">
        <f aca="false">C63+C57+C51</f>
        <v>1055.96</v>
      </c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7"/>
      <c r="CH65" s="47"/>
      <c r="CI65" s="47"/>
      <c r="CJ65" s="47"/>
      <c r="CK65" s="47"/>
      <c r="CL65" s="47"/>
      <c r="CM65" s="47"/>
      <c r="CN65" s="47"/>
      <c r="CO65" s="47"/>
      <c r="CP65" s="47"/>
      <c r="CQ65" s="47"/>
      <c r="CR65" s="47"/>
      <c r="CS65" s="47"/>
      <c r="CT65" s="47"/>
      <c r="CU65" s="47"/>
      <c r="CV65" s="47"/>
      <c r="CW65" s="47"/>
      <c r="CX65" s="47"/>
      <c r="CY65" s="47"/>
      <c r="CZ65" s="47"/>
      <c r="DA65" s="47"/>
      <c r="DB65" s="47"/>
      <c r="DC65" s="47"/>
      <c r="DD65" s="47"/>
      <c r="DE65" s="47"/>
      <c r="DF65" s="47"/>
      <c r="DG65" s="47"/>
      <c r="DH65" s="47"/>
      <c r="DI65" s="47"/>
      <c r="DJ65" s="47"/>
      <c r="DK65" s="47"/>
      <c r="DL65" s="47"/>
      <c r="DM65" s="47"/>
      <c r="DN65" s="47"/>
      <c r="DO65" s="47"/>
      <c r="DP65" s="47"/>
      <c r="DQ65" s="47"/>
      <c r="DR65" s="47"/>
      <c r="DS65" s="47"/>
      <c r="DT65" s="47"/>
      <c r="DU65" s="47"/>
      <c r="DV65" s="47"/>
      <c r="DW65" s="47"/>
      <c r="DX65" s="47"/>
      <c r="DY65" s="47"/>
      <c r="DZ65" s="47"/>
      <c r="EA65" s="47"/>
      <c r="EB65" s="47"/>
      <c r="EC65" s="47"/>
      <c r="ED65" s="47"/>
      <c r="EE65" s="47"/>
      <c r="EF65" s="47"/>
      <c r="EG65" s="47"/>
      <c r="EH65" s="47"/>
      <c r="EI65" s="47"/>
      <c r="EJ65" s="47"/>
      <c r="EK65" s="47"/>
      <c r="EL65" s="47"/>
      <c r="EM65" s="47"/>
      <c r="EN65" s="47"/>
      <c r="EO65" s="47"/>
      <c r="EP65" s="47"/>
      <c r="EQ65" s="47"/>
      <c r="ER65" s="47"/>
      <c r="ES65" s="47"/>
      <c r="ET65" s="47"/>
      <c r="EU65" s="47"/>
      <c r="EV65" s="47"/>
      <c r="EW65" s="47"/>
      <c r="EX65" s="47"/>
      <c r="EY65" s="47"/>
      <c r="EZ65" s="47"/>
      <c r="FA65" s="47"/>
      <c r="FB65" s="47"/>
      <c r="FC65" s="47"/>
      <c r="FD65" s="47"/>
      <c r="FE65" s="47"/>
      <c r="FF65" s="47"/>
      <c r="FG65" s="47"/>
      <c r="FH65" s="47"/>
      <c r="FI65" s="47"/>
      <c r="FJ65" s="47"/>
      <c r="FK65" s="47"/>
      <c r="FL65" s="47"/>
      <c r="FM65" s="47"/>
      <c r="FN65" s="47"/>
      <c r="FO65" s="47"/>
      <c r="FP65" s="47"/>
      <c r="FQ65" s="47"/>
      <c r="FR65" s="47"/>
      <c r="FS65" s="47"/>
      <c r="FT65" s="47"/>
      <c r="FU65" s="47"/>
      <c r="FV65" s="47"/>
      <c r="FW65" s="47"/>
      <c r="FX65" s="47"/>
      <c r="FY65" s="47"/>
      <c r="FZ65" s="47"/>
      <c r="GA65" s="47"/>
      <c r="GB65" s="47"/>
      <c r="GC65" s="47"/>
      <c r="GD65" s="47"/>
      <c r="GE65" s="47"/>
      <c r="GF65" s="47"/>
      <c r="GG65" s="47"/>
      <c r="GH65" s="47"/>
      <c r="GI65" s="47"/>
      <c r="GJ65" s="47"/>
      <c r="GK65" s="47"/>
      <c r="GL65" s="47"/>
      <c r="GM65" s="47"/>
      <c r="GN65" s="47"/>
      <c r="GO65" s="47"/>
      <c r="GP65" s="47"/>
      <c r="GQ65" s="47"/>
      <c r="GR65" s="47"/>
      <c r="GS65" s="47"/>
      <c r="GT65" s="47"/>
      <c r="GU65" s="47"/>
      <c r="GV65" s="47"/>
      <c r="GW65" s="47"/>
      <c r="GX65" s="47"/>
      <c r="GY65" s="47"/>
      <c r="GZ65" s="47"/>
      <c r="HA65" s="47"/>
      <c r="HB65" s="47"/>
      <c r="HC65" s="47"/>
      <c r="HD65" s="47"/>
      <c r="HE65" s="47"/>
      <c r="HF65" s="47"/>
      <c r="HG65" s="47"/>
      <c r="HH65" s="47"/>
      <c r="HI65" s="47"/>
      <c r="HJ65" s="47"/>
      <c r="HK65" s="47"/>
      <c r="HL65" s="47"/>
      <c r="HM65" s="47"/>
      <c r="HN65" s="47"/>
      <c r="HO65" s="47"/>
      <c r="HP65" s="47"/>
      <c r="HQ65" s="47"/>
      <c r="HR65" s="47"/>
      <c r="HS65" s="47"/>
      <c r="HT65" s="47"/>
      <c r="HU65" s="47"/>
      <c r="HV65" s="47"/>
      <c r="HW65" s="47"/>
      <c r="HX65" s="47"/>
      <c r="HY65" s="47"/>
      <c r="HZ65" s="47"/>
      <c r="IA65" s="47"/>
      <c r="IB65" s="47"/>
      <c r="IC65" s="47"/>
      <c r="ID65" s="47"/>
      <c r="IE65" s="47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47"/>
      <c r="IQ65" s="47"/>
      <c r="IR65" s="47"/>
      <c r="IS65" s="47"/>
      <c r="IT65" s="47"/>
      <c r="IU65" s="47"/>
      <c r="IV65" s="47"/>
      <c r="IW65" s="47"/>
    </row>
    <row r="66" customFormat="false" ht="11.85" hidden="false" customHeight="true" outlineLevel="0" collapsed="false">
      <c r="A66" s="70"/>
      <c r="B66" s="71"/>
      <c r="C66" s="72"/>
    </row>
    <row r="67" customFormat="false" ht="12.55" hidden="false" customHeight="true" outlineLevel="0" collapsed="false">
      <c r="A67" s="70" t="s">
        <v>68</v>
      </c>
      <c r="B67" s="73" t="n">
        <f aca="false">B65+B39</f>
        <v>0.6839303</v>
      </c>
      <c r="C67" s="74" t="n">
        <f aca="false">C27+C65+C39</f>
        <v>5373.16375</v>
      </c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  <c r="CF67" s="47"/>
      <c r="CG67" s="47"/>
      <c r="CH67" s="47"/>
      <c r="CI67" s="47"/>
      <c r="CJ67" s="47"/>
      <c r="CK67" s="47"/>
      <c r="CL67" s="47"/>
      <c r="CM67" s="47"/>
      <c r="CN67" s="47"/>
      <c r="CO67" s="47"/>
      <c r="CP67" s="47"/>
      <c r="CQ67" s="47"/>
      <c r="CR67" s="47"/>
      <c r="CS67" s="47"/>
      <c r="CT67" s="47"/>
      <c r="CU67" s="47"/>
      <c r="CV67" s="47"/>
      <c r="CW67" s="47"/>
      <c r="CX67" s="47"/>
      <c r="CY67" s="47"/>
      <c r="CZ67" s="47"/>
      <c r="DA67" s="47"/>
      <c r="DB67" s="47"/>
      <c r="DC67" s="47"/>
      <c r="DD67" s="47"/>
      <c r="DE67" s="47"/>
      <c r="DF67" s="47"/>
      <c r="DG67" s="47"/>
      <c r="DH67" s="47"/>
      <c r="DI67" s="47"/>
      <c r="DJ67" s="47"/>
      <c r="DK67" s="47"/>
      <c r="DL67" s="47"/>
      <c r="DM67" s="47"/>
      <c r="DN67" s="47"/>
      <c r="DO67" s="47"/>
      <c r="DP67" s="47"/>
      <c r="DQ67" s="47"/>
      <c r="DR67" s="47"/>
      <c r="DS67" s="47"/>
      <c r="DT67" s="47"/>
      <c r="DU67" s="47"/>
      <c r="DV67" s="47"/>
      <c r="DW67" s="47"/>
      <c r="DX67" s="47"/>
      <c r="DY67" s="47"/>
      <c r="DZ67" s="47"/>
      <c r="EA67" s="47"/>
      <c r="EB67" s="47"/>
      <c r="EC67" s="47"/>
      <c r="ED67" s="47"/>
      <c r="EE67" s="47"/>
      <c r="EF67" s="47"/>
      <c r="EG67" s="47"/>
      <c r="EH67" s="47"/>
      <c r="EI67" s="47"/>
      <c r="EJ67" s="47"/>
      <c r="EK67" s="47"/>
      <c r="EL67" s="47"/>
      <c r="EM67" s="47"/>
      <c r="EN67" s="47"/>
      <c r="EO67" s="47"/>
      <c r="EP67" s="47"/>
      <c r="EQ67" s="47"/>
      <c r="ER67" s="47"/>
      <c r="ES67" s="47"/>
      <c r="ET67" s="47"/>
      <c r="EU67" s="47"/>
      <c r="EV67" s="47"/>
      <c r="EW67" s="47"/>
      <c r="EX67" s="47"/>
      <c r="EY67" s="47"/>
      <c r="EZ67" s="47"/>
      <c r="FA67" s="47"/>
      <c r="FB67" s="47"/>
      <c r="FC67" s="47"/>
      <c r="FD67" s="47"/>
      <c r="FE67" s="47"/>
      <c r="FF67" s="47"/>
      <c r="FG67" s="47"/>
      <c r="FH67" s="47"/>
      <c r="FI67" s="47"/>
      <c r="FJ67" s="47"/>
      <c r="FK67" s="47"/>
      <c r="FL67" s="47"/>
      <c r="FM67" s="47"/>
      <c r="FN67" s="47"/>
      <c r="FO67" s="47"/>
      <c r="FP67" s="47"/>
      <c r="FQ67" s="47"/>
      <c r="FR67" s="47"/>
      <c r="FS67" s="47"/>
      <c r="FT67" s="47"/>
      <c r="FU67" s="47"/>
      <c r="FV67" s="47"/>
      <c r="FW67" s="47"/>
      <c r="FX67" s="47"/>
      <c r="FY67" s="47"/>
      <c r="FZ67" s="47"/>
      <c r="GA67" s="47"/>
      <c r="GB67" s="47"/>
      <c r="GC67" s="47"/>
      <c r="GD67" s="47"/>
      <c r="GE67" s="47"/>
      <c r="GF67" s="47"/>
      <c r="GG67" s="47"/>
      <c r="GH67" s="47"/>
      <c r="GI67" s="47"/>
      <c r="GJ67" s="47"/>
      <c r="GK67" s="47"/>
      <c r="GL67" s="47"/>
      <c r="GM67" s="47"/>
      <c r="GN67" s="47"/>
      <c r="GO67" s="47"/>
      <c r="GP67" s="47"/>
      <c r="GQ67" s="47"/>
      <c r="GR67" s="47"/>
      <c r="GS67" s="47"/>
      <c r="GT67" s="47"/>
      <c r="GU67" s="47"/>
      <c r="GV67" s="47"/>
      <c r="GW67" s="47"/>
      <c r="GX67" s="47"/>
      <c r="GY67" s="47"/>
      <c r="GZ67" s="47"/>
      <c r="HA67" s="47"/>
      <c r="HB67" s="47"/>
      <c r="HC67" s="47"/>
      <c r="HD67" s="47"/>
      <c r="HE67" s="47"/>
      <c r="HF67" s="47"/>
      <c r="HG67" s="47"/>
      <c r="HH67" s="47"/>
      <c r="HI67" s="47"/>
      <c r="HJ67" s="47"/>
      <c r="HK67" s="47"/>
      <c r="HL67" s="47"/>
      <c r="HM67" s="47"/>
      <c r="HN67" s="47"/>
      <c r="HO67" s="47"/>
      <c r="HP67" s="47"/>
      <c r="HQ67" s="47"/>
      <c r="HR67" s="47"/>
      <c r="HS67" s="47"/>
      <c r="HT67" s="47"/>
      <c r="HU67" s="47"/>
      <c r="HV67" s="47"/>
      <c r="HW67" s="47"/>
      <c r="HX67" s="47"/>
      <c r="HY67" s="47"/>
      <c r="HZ67" s="47"/>
      <c r="IA67" s="47"/>
      <c r="IB67" s="47"/>
      <c r="IC67" s="47"/>
      <c r="ID67" s="47"/>
      <c r="IE67" s="47"/>
      <c r="IF67" s="47"/>
      <c r="IG67" s="47"/>
      <c r="IH67" s="47"/>
      <c r="II67" s="47"/>
      <c r="IJ67" s="47"/>
      <c r="IK67" s="47"/>
      <c r="IL67" s="47"/>
      <c r="IM67" s="47"/>
      <c r="IN67" s="47"/>
      <c r="IO67" s="47"/>
      <c r="IP67" s="47"/>
      <c r="IQ67" s="47"/>
      <c r="IR67" s="47"/>
      <c r="IS67" s="47"/>
      <c r="IT67" s="47"/>
      <c r="IU67" s="47"/>
      <c r="IV67" s="47"/>
      <c r="IW67" s="47"/>
    </row>
    <row r="68" customFormat="false" ht="9.75" hidden="false" customHeight="true" outlineLevel="0" collapsed="false">
      <c r="A68" s="21"/>
      <c r="B68" s="21"/>
      <c r="C68" s="21"/>
    </row>
    <row r="69" customFormat="false" ht="13.05" hidden="false" customHeight="true" outlineLevel="0" collapsed="false">
      <c r="A69" s="8" t="s">
        <v>69</v>
      </c>
      <c r="B69" s="35" t="str">
        <f aca="false">B18</f>
        <v>Vlr / % / Hs</v>
      </c>
      <c r="C69" s="36" t="str">
        <f aca="false">C18</f>
        <v>POR COLABORADOR</v>
      </c>
    </row>
    <row r="70" customFormat="false" ht="12.8" hidden="false" customHeight="false" outlineLevel="0" collapsed="false">
      <c r="A70" s="40" t="s">
        <v>70</v>
      </c>
      <c r="B70" s="61" t="n">
        <v>0.06</v>
      </c>
      <c r="C70" s="39" t="n">
        <f aca="false">-(B70*C20)</f>
        <v>-126.324</v>
      </c>
    </row>
    <row r="71" customFormat="false" ht="12.8" hidden="false" customHeight="false" outlineLevel="0" collapsed="false">
      <c r="A71" s="26" t="s">
        <v>71</v>
      </c>
      <c r="B71" s="75" t="n">
        <v>15.2</v>
      </c>
      <c r="C71" s="39" t="n">
        <f aca="false">15.2*30</f>
        <v>456</v>
      </c>
    </row>
    <row r="72" customFormat="false" ht="12.8" hidden="false" customHeight="false" outlineLevel="0" collapsed="false">
      <c r="A72" s="40" t="s">
        <v>72</v>
      </c>
      <c r="B72" s="76" t="n">
        <v>0.2</v>
      </c>
      <c r="C72" s="39" t="n">
        <f aca="false">-(C71*B72)</f>
        <v>-91.2</v>
      </c>
    </row>
    <row r="73" customFormat="false" ht="12.8" hidden="false" customHeight="false" outlineLevel="0" collapsed="false">
      <c r="A73" s="40" t="s">
        <v>73</v>
      </c>
      <c r="B73" s="61"/>
      <c r="C73" s="39" t="n">
        <v>80</v>
      </c>
    </row>
    <row r="74" customFormat="false" ht="12.8" hidden="false" customHeight="false" outlineLevel="0" collapsed="false">
      <c r="A74" s="48" t="s">
        <v>74</v>
      </c>
      <c r="B74" s="77" t="s">
        <v>8</v>
      </c>
      <c r="C74" s="63" t="n">
        <f aca="false">SUM(C70:C73)</f>
        <v>318.476</v>
      </c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  <c r="DE74" s="47"/>
      <c r="DF74" s="47"/>
      <c r="DG74" s="47"/>
      <c r="DH74" s="47"/>
      <c r="DI74" s="47"/>
      <c r="DJ74" s="47"/>
      <c r="DK74" s="47"/>
      <c r="DL74" s="47"/>
      <c r="DM74" s="47"/>
      <c r="DN74" s="47"/>
      <c r="DO74" s="47"/>
      <c r="DP74" s="47"/>
      <c r="DQ74" s="47"/>
      <c r="DR74" s="47"/>
      <c r="DS74" s="47"/>
      <c r="DT74" s="47"/>
      <c r="DU74" s="47"/>
      <c r="DV74" s="47"/>
      <c r="DW74" s="47"/>
      <c r="DX74" s="47"/>
      <c r="DY74" s="47"/>
      <c r="DZ74" s="47"/>
      <c r="EA74" s="47"/>
      <c r="EB74" s="47"/>
      <c r="EC74" s="47"/>
      <c r="ED74" s="47"/>
      <c r="EE74" s="47"/>
      <c r="EF74" s="47"/>
      <c r="EG74" s="47"/>
      <c r="EH74" s="47"/>
      <c r="EI74" s="47"/>
      <c r="EJ74" s="47"/>
      <c r="EK74" s="47"/>
      <c r="EL74" s="47"/>
      <c r="EM74" s="47"/>
      <c r="EN74" s="47"/>
      <c r="EO74" s="47"/>
      <c r="EP74" s="47"/>
      <c r="EQ74" s="47"/>
      <c r="ER74" s="47"/>
      <c r="ES74" s="47"/>
      <c r="ET74" s="47"/>
      <c r="EU74" s="47"/>
      <c r="EV74" s="47"/>
      <c r="EW74" s="47"/>
      <c r="EX74" s="47"/>
      <c r="EY74" s="47"/>
      <c r="EZ74" s="47"/>
      <c r="FA74" s="47"/>
      <c r="FB74" s="47"/>
      <c r="FC74" s="47"/>
      <c r="FD74" s="47"/>
      <c r="FE74" s="47"/>
      <c r="FF74" s="47"/>
      <c r="FG74" s="47"/>
      <c r="FH74" s="47"/>
      <c r="FI74" s="47"/>
      <c r="FJ74" s="47"/>
      <c r="FK74" s="47"/>
      <c r="FL74" s="47"/>
      <c r="FM74" s="47"/>
      <c r="FN74" s="47"/>
      <c r="FO74" s="47"/>
      <c r="FP74" s="47"/>
      <c r="FQ74" s="47"/>
      <c r="FR74" s="47"/>
      <c r="FS74" s="47"/>
      <c r="FT74" s="47"/>
      <c r="FU74" s="47"/>
      <c r="FV74" s="47"/>
      <c r="FW74" s="47"/>
      <c r="FX74" s="47"/>
      <c r="FY74" s="47"/>
      <c r="FZ74" s="47"/>
      <c r="GA74" s="47"/>
      <c r="GB74" s="47"/>
      <c r="GC74" s="47"/>
      <c r="GD74" s="47"/>
      <c r="GE74" s="47"/>
      <c r="GF74" s="47"/>
      <c r="GG74" s="47"/>
      <c r="GH74" s="47"/>
      <c r="GI74" s="47"/>
      <c r="GJ74" s="47"/>
      <c r="GK74" s="47"/>
      <c r="GL74" s="47"/>
      <c r="GM74" s="47"/>
      <c r="GN74" s="47"/>
      <c r="GO74" s="47"/>
      <c r="GP74" s="47"/>
      <c r="GQ74" s="47"/>
      <c r="GR74" s="47"/>
      <c r="GS74" s="47"/>
      <c r="GT74" s="47"/>
      <c r="GU74" s="47"/>
      <c r="GV74" s="47"/>
      <c r="GW74" s="47"/>
      <c r="GX74" s="47"/>
      <c r="GY74" s="47"/>
      <c r="GZ74" s="47"/>
      <c r="HA74" s="47"/>
      <c r="HB74" s="47"/>
      <c r="HC74" s="47"/>
      <c r="HD74" s="47"/>
      <c r="HE74" s="47"/>
      <c r="HF74" s="47"/>
      <c r="HG74" s="47"/>
      <c r="HH74" s="47"/>
      <c r="HI74" s="47"/>
      <c r="HJ74" s="47"/>
      <c r="HK74" s="47"/>
      <c r="HL74" s="47"/>
      <c r="HM74" s="47"/>
      <c r="HN74" s="47"/>
      <c r="HO74" s="47"/>
      <c r="HP74" s="47"/>
      <c r="HQ74" s="47"/>
      <c r="HR74" s="47"/>
      <c r="HS74" s="47"/>
      <c r="HT74" s="47"/>
      <c r="HU74" s="47"/>
      <c r="HV74" s="47"/>
      <c r="HW74" s="47"/>
      <c r="HX74" s="47"/>
      <c r="HY74" s="47"/>
      <c r="HZ74" s="47"/>
      <c r="IA74" s="47"/>
      <c r="IB74" s="47"/>
      <c r="IC74" s="47"/>
      <c r="ID74" s="47"/>
      <c r="IE74" s="47"/>
      <c r="IF74" s="47"/>
      <c r="IG74" s="47"/>
      <c r="IH74" s="47"/>
      <c r="II74" s="47"/>
      <c r="IJ74" s="47"/>
      <c r="IK74" s="47"/>
      <c r="IL74" s="47"/>
      <c r="IM74" s="47"/>
      <c r="IN74" s="47"/>
      <c r="IO74" s="47"/>
      <c r="IP74" s="47"/>
      <c r="IQ74" s="47"/>
      <c r="IR74" s="47"/>
      <c r="IS74" s="47"/>
      <c r="IT74" s="47"/>
      <c r="IU74" s="47"/>
      <c r="IV74" s="47"/>
      <c r="IW74" s="47"/>
    </row>
    <row r="75" customFormat="false" ht="11.1" hidden="false" customHeight="true" outlineLevel="0" collapsed="false">
      <c r="A75" s="78"/>
      <c r="B75" s="79"/>
      <c r="C75" s="79"/>
    </row>
    <row r="76" customFormat="false" ht="12.55" hidden="false" customHeight="true" outlineLevel="0" collapsed="false">
      <c r="A76" s="80" t="s">
        <v>75</v>
      </c>
      <c r="B76" s="35" t="s">
        <v>76</v>
      </c>
      <c r="C76" s="36"/>
    </row>
    <row r="77" customFormat="false" ht="12.8" hidden="false" customHeight="false" outlineLevel="0" collapsed="false">
      <c r="A77" s="26" t="s">
        <v>77</v>
      </c>
      <c r="B77" s="81" t="n">
        <v>0.0165</v>
      </c>
      <c r="C77" s="82" t="n">
        <f aca="false">SUM($C$67)*B77</f>
        <v>88.657201875</v>
      </c>
    </row>
    <row r="78" customFormat="false" ht="15.75" hidden="false" customHeight="true" outlineLevel="0" collapsed="false">
      <c r="A78" s="40" t="s">
        <v>78</v>
      </c>
      <c r="B78" s="81" t="n">
        <v>0.076</v>
      </c>
      <c r="C78" s="82" t="n">
        <f aca="false">SUM($C$67)*B78</f>
        <v>408.360445</v>
      </c>
    </row>
    <row r="79" customFormat="false" ht="16.5" hidden="false" customHeight="true" outlineLevel="0" collapsed="false">
      <c r="A79" s="40" t="s">
        <v>79</v>
      </c>
      <c r="B79" s="83" t="n">
        <v>0.02</v>
      </c>
      <c r="C79" s="82" t="n">
        <f aca="false">SUM($C$67)*B79</f>
        <v>107.463275</v>
      </c>
    </row>
    <row r="80" customFormat="false" ht="16.5" hidden="false" customHeight="true" outlineLevel="0" collapsed="false">
      <c r="A80" s="40" t="s">
        <v>80</v>
      </c>
      <c r="B80" s="83" t="n">
        <v>0</v>
      </c>
      <c r="C80" s="82" t="n">
        <f aca="false">SUM($C$67)*B80</f>
        <v>0</v>
      </c>
    </row>
    <row r="81" customFormat="false" ht="16.5" hidden="false" customHeight="true" outlineLevel="0" collapsed="false">
      <c r="A81" s="84" t="s">
        <v>81</v>
      </c>
      <c r="B81" s="55" t="n">
        <f aca="false">SUM(B77:B79)</f>
        <v>0.1125</v>
      </c>
      <c r="C81" s="85" t="n">
        <f aca="false">SUM(C77:C80)</f>
        <v>604.480921875</v>
      </c>
      <c r="D81" s="47"/>
      <c r="E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/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  <c r="DR81" s="47"/>
      <c r="DS81" s="47"/>
      <c r="DT81" s="47"/>
      <c r="DU81" s="47"/>
      <c r="DV81" s="47"/>
      <c r="DW81" s="47"/>
      <c r="DX81" s="47"/>
      <c r="DY81" s="47"/>
      <c r="DZ81" s="47"/>
      <c r="EA81" s="47"/>
      <c r="EB81" s="47"/>
      <c r="EC81" s="47"/>
      <c r="ED81" s="47"/>
      <c r="EE81" s="47"/>
      <c r="EF81" s="47"/>
      <c r="EG81" s="47"/>
      <c r="EH81" s="47"/>
      <c r="EI81" s="47"/>
      <c r="EJ81" s="47"/>
      <c r="EK81" s="47"/>
      <c r="EL81" s="47"/>
      <c r="EM81" s="47"/>
      <c r="EN81" s="47"/>
      <c r="EO81" s="47"/>
      <c r="EP81" s="47"/>
      <c r="EQ81" s="47"/>
      <c r="ER81" s="47"/>
      <c r="ES81" s="47"/>
      <c r="ET81" s="47"/>
      <c r="EU81" s="47"/>
      <c r="EV81" s="47"/>
      <c r="EW81" s="47"/>
      <c r="EX81" s="47"/>
      <c r="EY81" s="47"/>
      <c r="EZ81" s="47"/>
      <c r="FA81" s="47"/>
      <c r="FB81" s="47"/>
      <c r="FC81" s="47"/>
      <c r="FD81" s="47"/>
      <c r="FE81" s="47"/>
      <c r="FF81" s="47"/>
      <c r="FG81" s="47"/>
      <c r="FH81" s="47"/>
      <c r="FI81" s="47"/>
      <c r="FJ81" s="47"/>
      <c r="FK81" s="47"/>
      <c r="FL81" s="47"/>
      <c r="FM81" s="47"/>
      <c r="FN81" s="47"/>
      <c r="FO81" s="47"/>
      <c r="FP81" s="47"/>
      <c r="FQ81" s="47"/>
      <c r="FR81" s="47"/>
      <c r="FS81" s="47"/>
      <c r="FT81" s="47"/>
      <c r="FU81" s="47"/>
      <c r="FV81" s="47"/>
      <c r="FW81" s="47"/>
      <c r="FX81" s="47"/>
      <c r="FY81" s="47"/>
      <c r="FZ81" s="47"/>
      <c r="GA81" s="47"/>
      <c r="GB81" s="47"/>
      <c r="GC81" s="47"/>
      <c r="GD81" s="47"/>
      <c r="GE81" s="47"/>
      <c r="GF81" s="47"/>
      <c r="GG81" s="47"/>
      <c r="GH81" s="47"/>
      <c r="GI81" s="47"/>
      <c r="GJ81" s="47"/>
      <c r="GK81" s="47"/>
      <c r="GL81" s="47"/>
      <c r="GM81" s="47"/>
      <c r="GN81" s="47"/>
      <c r="GO81" s="47"/>
      <c r="GP81" s="47"/>
      <c r="GQ81" s="47"/>
      <c r="GR81" s="47"/>
      <c r="GS81" s="47"/>
      <c r="GT81" s="47"/>
      <c r="GU81" s="47"/>
      <c r="GV81" s="47"/>
      <c r="GW81" s="47"/>
      <c r="GX81" s="47"/>
      <c r="GY81" s="47"/>
      <c r="GZ81" s="47"/>
      <c r="HA81" s="47"/>
      <c r="HB81" s="47"/>
      <c r="HC81" s="47"/>
      <c r="HD81" s="47"/>
      <c r="HE81" s="47"/>
      <c r="HF81" s="47"/>
      <c r="HG81" s="47"/>
      <c r="HH81" s="47"/>
      <c r="HI81" s="47"/>
      <c r="HJ81" s="47"/>
      <c r="HK81" s="47"/>
      <c r="HL81" s="47"/>
      <c r="HM81" s="47"/>
      <c r="HN81" s="47"/>
      <c r="HO81" s="47"/>
      <c r="HP81" s="47"/>
      <c r="HQ81" s="47"/>
      <c r="HR81" s="47"/>
      <c r="HS81" s="47"/>
      <c r="HT81" s="47"/>
      <c r="HU81" s="47"/>
      <c r="HV81" s="47"/>
      <c r="HW81" s="47"/>
      <c r="HX81" s="47"/>
      <c r="HY81" s="47"/>
      <c r="HZ81" s="47"/>
      <c r="IA81" s="47"/>
      <c r="IB81" s="47"/>
      <c r="IC81" s="47"/>
      <c r="ID81" s="47"/>
      <c r="IE81" s="47"/>
      <c r="IF81" s="47"/>
      <c r="IG81" s="47"/>
      <c r="IH81" s="47"/>
      <c r="II81" s="47"/>
      <c r="IJ81" s="47"/>
      <c r="IK81" s="47"/>
      <c r="IL81" s="47"/>
      <c r="IM81" s="47"/>
      <c r="IN81" s="47"/>
      <c r="IO81" s="47"/>
      <c r="IP81" s="47"/>
      <c r="IQ81" s="47"/>
      <c r="IR81" s="47"/>
      <c r="IS81" s="47"/>
      <c r="IT81" s="47"/>
      <c r="IU81" s="47"/>
      <c r="IV81" s="47"/>
      <c r="IW81" s="47"/>
    </row>
    <row r="82" customFormat="false" ht="11.1" hidden="false" customHeight="true" outlineLevel="0" collapsed="false">
      <c r="A82" s="86"/>
      <c r="B82" s="86"/>
      <c r="C82" s="86"/>
      <c r="E82" s="87"/>
      <c r="G82" s="88"/>
    </row>
    <row r="83" customFormat="false" ht="13.5" hidden="false" customHeight="true" outlineLevel="0" collapsed="false">
      <c r="A83" s="89" t="s">
        <v>82</v>
      </c>
      <c r="B83" s="90" t="str">
        <f aca="false">B90</f>
        <v>Vlr / % / Hs</v>
      </c>
      <c r="C83" s="91"/>
      <c r="E83" s="87"/>
      <c r="G83" s="88"/>
    </row>
    <row r="84" customFormat="false" ht="17" hidden="false" customHeight="false" outlineLevel="0" collapsed="false">
      <c r="A84" s="48" t="s">
        <v>83</v>
      </c>
      <c r="B84" s="92" t="s">
        <v>8</v>
      </c>
      <c r="C84" s="93" t="n">
        <f aca="false">C67</f>
        <v>5373.16375</v>
      </c>
      <c r="D84" s="94"/>
      <c r="E84" s="87"/>
      <c r="G84" s="88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  <c r="AQ84" s="94"/>
      <c r="AR84" s="94"/>
      <c r="AS84" s="94"/>
      <c r="AT84" s="94"/>
      <c r="AU84" s="94"/>
      <c r="AV84" s="94"/>
      <c r="AW84" s="94"/>
      <c r="AX84" s="94"/>
      <c r="AY84" s="94"/>
      <c r="AZ84" s="94"/>
      <c r="BA84" s="94"/>
      <c r="BB84" s="94"/>
      <c r="BC84" s="94"/>
      <c r="BD84" s="94"/>
      <c r="BE84" s="94"/>
      <c r="BF84" s="94"/>
      <c r="BG84" s="94"/>
      <c r="BH84" s="94"/>
      <c r="BI84" s="94"/>
      <c r="BJ84" s="94"/>
      <c r="BK84" s="94"/>
      <c r="BL84" s="94"/>
      <c r="BM84" s="94"/>
      <c r="BN84" s="94"/>
      <c r="BO84" s="94"/>
      <c r="BP84" s="94"/>
      <c r="BQ84" s="94"/>
      <c r="BR84" s="94"/>
      <c r="BS84" s="94"/>
      <c r="BT84" s="94"/>
      <c r="BU84" s="94"/>
      <c r="BV84" s="94"/>
      <c r="BW84" s="94"/>
      <c r="BX84" s="94"/>
      <c r="BY84" s="94"/>
      <c r="BZ84" s="94"/>
      <c r="CA84" s="94"/>
      <c r="CB84" s="94"/>
      <c r="CC84" s="94"/>
      <c r="CD84" s="94"/>
      <c r="CE84" s="94"/>
      <c r="CF84" s="94"/>
      <c r="CG84" s="94"/>
      <c r="CH84" s="94"/>
      <c r="CI84" s="94"/>
      <c r="CJ84" s="94"/>
      <c r="CK84" s="94"/>
      <c r="CL84" s="94"/>
      <c r="CM84" s="94"/>
      <c r="CN84" s="94"/>
      <c r="CO84" s="94"/>
      <c r="CP84" s="94"/>
      <c r="CQ84" s="94"/>
      <c r="CR84" s="94"/>
      <c r="CS84" s="94"/>
      <c r="CT84" s="94"/>
      <c r="CU84" s="94"/>
      <c r="CV84" s="94"/>
      <c r="CW84" s="94"/>
      <c r="CX84" s="94"/>
      <c r="CY84" s="94"/>
      <c r="CZ84" s="94"/>
      <c r="DA84" s="94"/>
      <c r="DB84" s="94"/>
      <c r="DC84" s="94"/>
      <c r="DD84" s="94"/>
      <c r="DE84" s="94"/>
      <c r="DF84" s="94"/>
      <c r="DG84" s="94"/>
      <c r="DH84" s="94"/>
      <c r="DI84" s="94"/>
      <c r="DJ84" s="94"/>
      <c r="DK84" s="94"/>
      <c r="DL84" s="94"/>
      <c r="DM84" s="94"/>
      <c r="DN84" s="94"/>
      <c r="DO84" s="94"/>
      <c r="DP84" s="94"/>
      <c r="DQ84" s="94"/>
      <c r="DR84" s="94"/>
      <c r="DS84" s="94"/>
      <c r="DT84" s="94"/>
      <c r="DU84" s="94"/>
      <c r="DV84" s="94"/>
      <c r="DW84" s="94"/>
      <c r="DX84" s="94"/>
      <c r="DY84" s="94"/>
      <c r="DZ84" s="94"/>
      <c r="EA84" s="94"/>
      <c r="EB84" s="94"/>
      <c r="EC84" s="94"/>
      <c r="ED84" s="94"/>
      <c r="EE84" s="94"/>
      <c r="EF84" s="94"/>
      <c r="EG84" s="94"/>
      <c r="EH84" s="94"/>
      <c r="EI84" s="94"/>
      <c r="EJ84" s="94"/>
      <c r="EK84" s="94"/>
      <c r="EL84" s="94"/>
      <c r="EM84" s="94"/>
      <c r="EN84" s="94"/>
      <c r="EO84" s="94"/>
      <c r="EP84" s="94"/>
      <c r="EQ84" s="94"/>
      <c r="ER84" s="94"/>
      <c r="ES84" s="94"/>
      <c r="ET84" s="94"/>
      <c r="EU84" s="94"/>
      <c r="EV84" s="94"/>
      <c r="EW84" s="94"/>
      <c r="EX84" s="94"/>
      <c r="EY84" s="94"/>
      <c r="EZ84" s="94"/>
      <c r="FA84" s="94"/>
      <c r="FB84" s="94"/>
      <c r="FC84" s="94"/>
      <c r="FD84" s="94"/>
      <c r="FE84" s="94"/>
      <c r="FF84" s="94"/>
      <c r="FG84" s="94"/>
      <c r="FH84" s="94"/>
      <c r="FI84" s="94"/>
      <c r="FJ84" s="94"/>
      <c r="FK84" s="94"/>
      <c r="FL84" s="94"/>
      <c r="FM84" s="94"/>
      <c r="FN84" s="94"/>
      <c r="FO84" s="94"/>
      <c r="FP84" s="94"/>
      <c r="FQ84" s="94"/>
      <c r="FR84" s="94"/>
      <c r="FS84" s="94"/>
      <c r="FT84" s="94"/>
      <c r="FU84" s="94"/>
      <c r="FV84" s="94"/>
      <c r="FW84" s="94"/>
      <c r="FX84" s="94"/>
      <c r="FY84" s="94"/>
      <c r="FZ84" s="94"/>
      <c r="GA84" s="94"/>
      <c r="GB84" s="94"/>
      <c r="GC84" s="94"/>
      <c r="GD84" s="94"/>
      <c r="GE84" s="94"/>
      <c r="GF84" s="94"/>
      <c r="GG84" s="94"/>
      <c r="GH84" s="94"/>
      <c r="GI84" s="94"/>
      <c r="GJ84" s="94"/>
      <c r="GK84" s="94"/>
      <c r="GL84" s="94"/>
      <c r="GM84" s="94"/>
      <c r="GN84" s="94"/>
      <c r="GO84" s="94"/>
      <c r="GP84" s="94"/>
      <c r="GQ84" s="94"/>
      <c r="GR84" s="94"/>
      <c r="GS84" s="94"/>
      <c r="GT84" s="94"/>
      <c r="GU84" s="94"/>
      <c r="GV84" s="94"/>
      <c r="GW84" s="94"/>
      <c r="GX84" s="94"/>
      <c r="GY84" s="94"/>
      <c r="GZ84" s="94"/>
      <c r="HA84" s="94"/>
      <c r="HB84" s="94"/>
      <c r="HC84" s="94"/>
      <c r="HD84" s="94"/>
      <c r="HE84" s="94"/>
      <c r="HF84" s="94"/>
      <c r="HG84" s="94"/>
      <c r="HH84" s="94"/>
      <c r="HI84" s="94"/>
      <c r="HJ84" s="94"/>
      <c r="HK84" s="94"/>
      <c r="HL84" s="94"/>
      <c r="HM84" s="94"/>
      <c r="HN84" s="94"/>
      <c r="HO84" s="94"/>
      <c r="HP84" s="94"/>
      <c r="HQ84" s="94"/>
      <c r="HR84" s="94"/>
      <c r="HS84" s="94"/>
      <c r="HT84" s="94"/>
      <c r="HU84" s="94"/>
      <c r="HV84" s="94"/>
      <c r="HW84" s="94"/>
      <c r="HX84" s="94"/>
      <c r="HY84" s="94"/>
      <c r="HZ84" s="94"/>
      <c r="IA84" s="94"/>
      <c r="IB84" s="94"/>
      <c r="IC84" s="94"/>
      <c r="ID84" s="94"/>
      <c r="IE84" s="94"/>
      <c r="IF84" s="94"/>
      <c r="IG84" s="94"/>
      <c r="IH84" s="94"/>
      <c r="II84" s="94"/>
      <c r="IJ84" s="94"/>
      <c r="IK84" s="94"/>
      <c r="IL84" s="94"/>
      <c r="IM84" s="94"/>
      <c r="IN84" s="94"/>
      <c r="IO84" s="94"/>
      <c r="IP84" s="94"/>
      <c r="IQ84" s="94"/>
      <c r="IR84" s="94"/>
      <c r="IS84" s="94"/>
      <c r="IT84" s="94"/>
      <c r="IU84" s="94"/>
      <c r="IV84" s="94"/>
      <c r="IW84" s="94"/>
    </row>
    <row r="85" customFormat="false" ht="15.75" hidden="false" customHeight="true" outlineLevel="0" collapsed="false">
      <c r="A85" s="37" t="s">
        <v>84</v>
      </c>
      <c r="B85" s="49" t="s">
        <v>8</v>
      </c>
      <c r="C85" s="93" t="n">
        <f aca="false">C74</f>
        <v>318.476</v>
      </c>
      <c r="D85" s="94"/>
      <c r="E85" s="87"/>
      <c r="G85" s="88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4"/>
      <c r="BR85" s="94"/>
      <c r="BS85" s="94"/>
      <c r="BT85" s="94"/>
      <c r="BU85" s="94"/>
      <c r="BV85" s="94"/>
      <c r="BW85" s="94"/>
      <c r="BX85" s="94"/>
      <c r="BY85" s="94"/>
      <c r="BZ85" s="94"/>
      <c r="CA85" s="94"/>
      <c r="CB85" s="94"/>
      <c r="CC85" s="94"/>
      <c r="CD85" s="94"/>
      <c r="CE85" s="94"/>
      <c r="CF85" s="94"/>
      <c r="CG85" s="94"/>
      <c r="CH85" s="94"/>
      <c r="CI85" s="94"/>
      <c r="CJ85" s="94"/>
      <c r="CK85" s="94"/>
      <c r="CL85" s="94"/>
      <c r="CM85" s="94"/>
      <c r="CN85" s="94"/>
      <c r="CO85" s="94"/>
      <c r="CP85" s="94"/>
      <c r="CQ85" s="94"/>
      <c r="CR85" s="94"/>
      <c r="CS85" s="94"/>
      <c r="CT85" s="94"/>
      <c r="CU85" s="94"/>
      <c r="CV85" s="94"/>
      <c r="CW85" s="94"/>
      <c r="CX85" s="94"/>
      <c r="CY85" s="94"/>
      <c r="CZ85" s="94"/>
      <c r="DA85" s="94"/>
      <c r="DB85" s="94"/>
      <c r="DC85" s="94"/>
      <c r="DD85" s="94"/>
      <c r="DE85" s="94"/>
      <c r="DF85" s="94"/>
      <c r="DG85" s="94"/>
      <c r="DH85" s="94"/>
      <c r="DI85" s="94"/>
      <c r="DJ85" s="94"/>
      <c r="DK85" s="94"/>
      <c r="DL85" s="94"/>
      <c r="DM85" s="94"/>
      <c r="DN85" s="94"/>
      <c r="DO85" s="94"/>
      <c r="DP85" s="94"/>
      <c r="DQ85" s="94"/>
      <c r="DR85" s="94"/>
      <c r="DS85" s="94"/>
      <c r="DT85" s="94"/>
      <c r="DU85" s="94"/>
      <c r="DV85" s="94"/>
      <c r="DW85" s="94"/>
      <c r="DX85" s="94"/>
      <c r="DY85" s="94"/>
      <c r="DZ85" s="94"/>
      <c r="EA85" s="94"/>
      <c r="EB85" s="94"/>
      <c r="EC85" s="94"/>
      <c r="ED85" s="94"/>
      <c r="EE85" s="94"/>
      <c r="EF85" s="94"/>
      <c r="EG85" s="94"/>
      <c r="EH85" s="94"/>
      <c r="EI85" s="94"/>
      <c r="EJ85" s="94"/>
      <c r="EK85" s="94"/>
      <c r="EL85" s="94"/>
      <c r="EM85" s="94"/>
      <c r="EN85" s="94"/>
      <c r="EO85" s="94"/>
      <c r="EP85" s="94"/>
      <c r="EQ85" s="94"/>
      <c r="ER85" s="94"/>
      <c r="ES85" s="94"/>
      <c r="ET85" s="94"/>
      <c r="EU85" s="94"/>
      <c r="EV85" s="94"/>
      <c r="EW85" s="94"/>
      <c r="EX85" s="94"/>
      <c r="EY85" s="94"/>
      <c r="EZ85" s="94"/>
      <c r="FA85" s="94"/>
      <c r="FB85" s="94"/>
      <c r="FC85" s="94"/>
      <c r="FD85" s="94"/>
      <c r="FE85" s="94"/>
      <c r="FF85" s="94"/>
      <c r="FG85" s="94"/>
      <c r="FH85" s="94"/>
      <c r="FI85" s="94"/>
      <c r="FJ85" s="94"/>
      <c r="FK85" s="94"/>
      <c r="FL85" s="94"/>
      <c r="FM85" s="94"/>
      <c r="FN85" s="94"/>
      <c r="FO85" s="94"/>
      <c r="FP85" s="94"/>
      <c r="FQ85" s="94"/>
      <c r="FR85" s="94"/>
      <c r="FS85" s="94"/>
      <c r="FT85" s="94"/>
      <c r="FU85" s="94"/>
      <c r="FV85" s="94"/>
      <c r="FW85" s="94"/>
      <c r="FX85" s="94"/>
      <c r="FY85" s="94"/>
      <c r="FZ85" s="94"/>
      <c r="GA85" s="94"/>
      <c r="GB85" s="94"/>
      <c r="GC85" s="94"/>
      <c r="GD85" s="94"/>
      <c r="GE85" s="94"/>
      <c r="GF85" s="94"/>
      <c r="GG85" s="94"/>
      <c r="GH85" s="94"/>
      <c r="GI85" s="94"/>
      <c r="GJ85" s="94"/>
      <c r="GK85" s="94"/>
      <c r="GL85" s="94"/>
      <c r="GM85" s="94"/>
      <c r="GN85" s="94"/>
      <c r="GO85" s="94"/>
      <c r="GP85" s="94"/>
      <c r="GQ85" s="94"/>
      <c r="GR85" s="94"/>
      <c r="GS85" s="94"/>
      <c r="GT85" s="94"/>
      <c r="GU85" s="94"/>
      <c r="GV85" s="94"/>
      <c r="GW85" s="94"/>
      <c r="GX85" s="94"/>
      <c r="GY85" s="94"/>
      <c r="GZ85" s="94"/>
      <c r="HA85" s="94"/>
      <c r="HB85" s="94"/>
      <c r="HC85" s="94"/>
      <c r="HD85" s="94"/>
      <c r="HE85" s="94"/>
      <c r="HF85" s="94"/>
      <c r="HG85" s="94"/>
      <c r="HH85" s="94"/>
      <c r="HI85" s="94"/>
      <c r="HJ85" s="94"/>
      <c r="HK85" s="94"/>
      <c r="HL85" s="94"/>
      <c r="HM85" s="94"/>
      <c r="HN85" s="94"/>
      <c r="HO85" s="94"/>
      <c r="HP85" s="94"/>
      <c r="HQ85" s="94"/>
      <c r="HR85" s="94"/>
      <c r="HS85" s="94"/>
      <c r="HT85" s="94"/>
      <c r="HU85" s="94"/>
      <c r="HV85" s="94"/>
      <c r="HW85" s="94"/>
      <c r="HX85" s="94"/>
      <c r="HY85" s="94"/>
      <c r="HZ85" s="94"/>
      <c r="IA85" s="94"/>
      <c r="IB85" s="94"/>
      <c r="IC85" s="94"/>
      <c r="ID85" s="94"/>
      <c r="IE85" s="94"/>
      <c r="IF85" s="94"/>
      <c r="IG85" s="94"/>
      <c r="IH85" s="94"/>
      <c r="II85" s="94"/>
      <c r="IJ85" s="94"/>
      <c r="IK85" s="94"/>
      <c r="IL85" s="94"/>
      <c r="IM85" s="94"/>
      <c r="IN85" s="94"/>
      <c r="IO85" s="94"/>
      <c r="IP85" s="94"/>
      <c r="IQ85" s="94"/>
      <c r="IR85" s="94"/>
      <c r="IS85" s="94"/>
      <c r="IT85" s="94"/>
      <c r="IU85" s="94"/>
      <c r="IV85" s="94"/>
      <c r="IW85" s="94"/>
    </row>
    <row r="86" customFormat="false" ht="15.75" hidden="false" customHeight="true" outlineLevel="0" collapsed="false">
      <c r="A86" s="37" t="s">
        <v>85</v>
      </c>
      <c r="B86" s="49" t="s">
        <v>8</v>
      </c>
      <c r="C86" s="93" t="n">
        <f aca="false">C81</f>
        <v>604.480921875</v>
      </c>
      <c r="D86" s="94"/>
      <c r="E86" s="94"/>
      <c r="G86" s="88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4"/>
      <c r="AP86" s="94"/>
      <c r="AQ86" s="94"/>
      <c r="AR86" s="94"/>
      <c r="AS86" s="94"/>
      <c r="AT86" s="94"/>
      <c r="AU86" s="94"/>
      <c r="AV86" s="94"/>
      <c r="AW86" s="94"/>
      <c r="AX86" s="94"/>
      <c r="AY86" s="94"/>
      <c r="AZ86" s="94"/>
      <c r="BA86" s="94"/>
      <c r="BB86" s="94"/>
      <c r="BC86" s="94"/>
      <c r="BD86" s="94"/>
      <c r="BE86" s="94"/>
      <c r="BF86" s="94"/>
      <c r="BG86" s="94"/>
      <c r="BH86" s="94"/>
      <c r="BI86" s="94"/>
      <c r="BJ86" s="94"/>
      <c r="BK86" s="94"/>
      <c r="BL86" s="94"/>
      <c r="BM86" s="94"/>
      <c r="BN86" s="94"/>
      <c r="BO86" s="94"/>
      <c r="BP86" s="94"/>
      <c r="BQ86" s="94"/>
      <c r="BR86" s="94"/>
      <c r="BS86" s="94"/>
      <c r="BT86" s="94"/>
      <c r="BU86" s="94"/>
      <c r="BV86" s="94"/>
      <c r="BW86" s="94"/>
      <c r="BX86" s="94"/>
      <c r="BY86" s="94"/>
      <c r="BZ86" s="94"/>
      <c r="CA86" s="94"/>
      <c r="CB86" s="94"/>
      <c r="CC86" s="94"/>
      <c r="CD86" s="94"/>
      <c r="CE86" s="94"/>
      <c r="CF86" s="94"/>
      <c r="CG86" s="94"/>
      <c r="CH86" s="94"/>
      <c r="CI86" s="94"/>
      <c r="CJ86" s="94"/>
      <c r="CK86" s="94"/>
      <c r="CL86" s="94"/>
      <c r="CM86" s="94"/>
      <c r="CN86" s="94"/>
      <c r="CO86" s="94"/>
      <c r="CP86" s="94"/>
      <c r="CQ86" s="94"/>
      <c r="CR86" s="94"/>
      <c r="CS86" s="94"/>
      <c r="CT86" s="94"/>
      <c r="CU86" s="94"/>
      <c r="CV86" s="94"/>
      <c r="CW86" s="94"/>
      <c r="CX86" s="94"/>
      <c r="CY86" s="94"/>
      <c r="CZ86" s="94"/>
      <c r="DA86" s="94"/>
      <c r="DB86" s="94"/>
      <c r="DC86" s="94"/>
      <c r="DD86" s="94"/>
      <c r="DE86" s="94"/>
      <c r="DF86" s="94"/>
      <c r="DG86" s="94"/>
      <c r="DH86" s="94"/>
      <c r="DI86" s="94"/>
      <c r="DJ86" s="94"/>
      <c r="DK86" s="94"/>
      <c r="DL86" s="94"/>
      <c r="DM86" s="94"/>
      <c r="DN86" s="94"/>
      <c r="DO86" s="94"/>
      <c r="DP86" s="94"/>
      <c r="DQ86" s="94"/>
      <c r="DR86" s="94"/>
      <c r="DS86" s="94"/>
      <c r="DT86" s="94"/>
      <c r="DU86" s="94"/>
      <c r="DV86" s="94"/>
      <c r="DW86" s="94"/>
      <c r="DX86" s="94"/>
      <c r="DY86" s="94"/>
      <c r="DZ86" s="94"/>
      <c r="EA86" s="94"/>
      <c r="EB86" s="94"/>
      <c r="EC86" s="94"/>
      <c r="ED86" s="94"/>
      <c r="EE86" s="94"/>
      <c r="EF86" s="94"/>
      <c r="EG86" s="94"/>
      <c r="EH86" s="94"/>
      <c r="EI86" s="94"/>
      <c r="EJ86" s="94"/>
      <c r="EK86" s="94"/>
      <c r="EL86" s="94"/>
      <c r="EM86" s="94"/>
      <c r="EN86" s="94"/>
      <c r="EO86" s="94"/>
      <c r="EP86" s="94"/>
      <c r="EQ86" s="94"/>
      <c r="ER86" s="94"/>
      <c r="ES86" s="94"/>
      <c r="ET86" s="94"/>
      <c r="EU86" s="94"/>
      <c r="EV86" s="94"/>
      <c r="EW86" s="94"/>
      <c r="EX86" s="94"/>
      <c r="EY86" s="94"/>
      <c r="EZ86" s="94"/>
      <c r="FA86" s="94"/>
      <c r="FB86" s="94"/>
      <c r="FC86" s="94"/>
      <c r="FD86" s="94"/>
      <c r="FE86" s="94"/>
      <c r="FF86" s="94"/>
      <c r="FG86" s="94"/>
      <c r="FH86" s="94"/>
      <c r="FI86" s="94"/>
      <c r="FJ86" s="94"/>
      <c r="FK86" s="94"/>
      <c r="FL86" s="94"/>
      <c r="FM86" s="94"/>
      <c r="FN86" s="94"/>
      <c r="FO86" s="94"/>
      <c r="FP86" s="94"/>
      <c r="FQ86" s="94"/>
      <c r="FR86" s="94"/>
      <c r="FS86" s="94"/>
      <c r="FT86" s="94"/>
      <c r="FU86" s="94"/>
      <c r="FV86" s="94"/>
      <c r="FW86" s="94"/>
      <c r="FX86" s="94"/>
      <c r="FY86" s="94"/>
      <c r="FZ86" s="94"/>
      <c r="GA86" s="94"/>
      <c r="GB86" s="94"/>
      <c r="GC86" s="94"/>
      <c r="GD86" s="94"/>
      <c r="GE86" s="94"/>
      <c r="GF86" s="94"/>
      <c r="GG86" s="94"/>
      <c r="GH86" s="94"/>
      <c r="GI86" s="94"/>
      <c r="GJ86" s="94"/>
      <c r="GK86" s="94"/>
      <c r="GL86" s="94"/>
      <c r="GM86" s="94"/>
      <c r="GN86" s="94"/>
      <c r="GO86" s="94"/>
      <c r="GP86" s="94"/>
      <c r="GQ86" s="94"/>
      <c r="GR86" s="94"/>
      <c r="GS86" s="94"/>
      <c r="GT86" s="94"/>
      <c r="GU86" s="94"/>
      <c r="GV86" s="94"/>
      <c r="GW86" s="94"/>
      <c r="GX86" s="94"/>
      <c r="GY86" s="94"/>
      <c r="GZ86" s="94"/>
      <c r="HA86" s="94"/>
      <c r="HB86" s="94"/>
      <c r="HC86" s="94"/>
      <c r="HD86" s="94"/>
      <c r="HE86" s="94"/>
      <c r="HF86" s="94"/>
      <c r="HG86" s="94"/>
      <c r="HH86" s="94"/>
      <c r="HI86" s="94"/>
      <c r="HJ86" s="94"/>
      <c r="HK86" s="94"/>
      <c r="HL86" s="94"/>
      <c r="HM86" s="94"/>
      <c r="HN86" s="94"/>
      <c r="HO86" s="94"/>
      <c r="HP86" s="94"/>
      <c r="HQ86" s="94"/>
      <c r="HR86" s="94"/>
      <c r="HS86" s="94"/>
      <c r="HT86" s="94"/>
      <c r="HU86" s="94"/>
      <c r="HV86" s="94"/>
      <c r="HW86" s="94"/>
      <c r="HX86" s="94"/>
      <c r="HY86" s="94"/>
      <c r="HZ86" s="94"/>
      <c r="IA86" s="94"/>
      <c r="IB86" s="94"/>
      <c r="IC86" s="94"/>
      <c r="ID86" s="94"/>
      <c r="IE86" s="94"/>
      <c r="IF86" s="94"/>
      <c r="IG86" s="94"/>
      <c r="IH86" s="94"/>
      <c r="II86" s="94"/>
      <c r="IJ86" s="94"/>
      <c r="IK86" s="94"/>
      <c r="IL86" s="94"/>
      <c r="IM86" s="94"/>
      <c r="IN86" s="94"/>
      <c r="IO86" s="94"/>
      <c r="IP86" s="94"/>
      <c r="IQ86" s="94"/>
      <c r="IR86" s="94"/>
      <c r="IS86" s="94"/>
      <c r="IT86" s="94"/>
      <c r="IU86" s="94"/>
      <c r="IV86" s="94"/>
      <c r="IW86" s="94"/>
    </row>
    <row r="87" customFormat="false" ht="11.1" hidden="false" customHeight="true" outlineLevel="0" collapsed="false">
      <c r="A87" s="95"/>
      <c r="B87" s="95"/>
      <c r="C87" s="95"/>
      <c r="D87" s="94"/>
      <c r="E87" s="94"/>
      <c r="G87" s="88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  <c r="BG87" s="94"/>
      <c r="BH87" s="94"/>
      <c r="BI87" s="94"/>
      <c r="BJ87" s="94"/>
      <c r="BK87" s="94"/>
      <c r="BL87" s="94"/>
      <c r="BM87" s="94"/>
      <c r="BN87" s="94"/>
      <c r="BO87" s="94"/>
      <c r="BP87" s="94"/>
      <c r="BQ87" s="94"/>
      <c r="BR87" s="94"/>
      <c r="BS87" s="94"/>
      <c r="BT87" s="94"/>
      <c r="BU87" s="94"/>
      <c r="BV87" s="94"/>
      <c r="BW87" s="94"/>
      <c r="BX87" s="94"/>
      <c r="BY87" s="94"/>
      <c r="BZ87" s="94"/>
      <c r="CA87" s="94"/>
      <c r="CB87" s="94"/>
      <c r="CC87" s="94"/>
      <c r="CD87" s="94"/>
      <c r="CE87" s="94"/>
      <c r="CF87" s="94"/>
      <c r="CG87" s="94"/>
      <c r="CH87" s="94"/>
      <c r="CI87" s="94"/>
      <c r="CJ87" s="94"/>
      <c r="CK87" s="94"/>
      <c r="CL87" s="94"/>
      <c r="CM87" s="94"/>
      <c r="CN87" s="94"/>
      <c r="CO87" s="94"/>
      <c r="CP87" s="94"/>
      <c r="CQ87" s="94"/>
      <c r="CR87" s="94"/>
      <c r="CS87" s="94"/>
      <c r="CT87" s="94"/>
      <c r="CU87" s="94"/>
      <c r="CV87" s="94"/>
      <c r="CW87" s="94"/>
      <c r="CX87" s="94"/>
      <c r="CY87" s="94"/>
      <c r="CZ87" s="94"/>
      <c r="DA87" s="94"/>
      <c r="DB87" s="94"/>
      <c r="DC87" s="94"/>
      <c r="DD87" s="94"/>
      <c r="DE87" s="94"/>
      <c r="DF87" s="94"/>
      <c r="DG87" s="94"/>
      <c r="DH87" s="94"/>
      <c r="DI87" s="94"/>
      <c r="DJ87" s="94"/>
      <c r="DK87" s="94"/>
      <c r="DL87" s="94"/>
      <c r="DM87" s="94"/>
      <c r="DN87" s="94"/>
      <c r="DO87" s="94"/>
      <c r="DP87" s="94"/>
      <c r="DQ87" s="94"/>
      <c r="DR87" s="94"/>
      <c r="DS87" s="94"/>
      <c r="DT87" s="94"/>
      <c r="DU87" s="94"/>
      <c r="DV87" s="94"/>
      <c r="DW87" s="94"/>
      <c r="DX87" s="94"/>
      <c r="DY87" s="94"/>
      <c r="DZ87" s="94"/>
      <c r="EA87" s="94"/>
      <c r="EB87" s="94"/>
      <c r="EC87" s="94"/>
      <c r="ED87" s="94"/>
      <c r="EE87" s="94"/>
      <c r="EF87" s="94"/>
      <c r="EG87" s="94"/>
      <c r="EH87" s="94"/>
      <c r="EI87" s="94"/>
      <c r="EJ87" s="94"/>
      <c r="EK87" s="94"/>
      <c r="EL87" s="94"/>
      <c r="EM87" s="94"/>
      <c r="EN87" s="94"/>
      <c r="EO87" s="94"/>
      <c r="EP87" s="94"/>
      <c r="EQ87" s="94"/>
      <c r="ER87" s="94"/>
      <c r="ES87" s="94"/>
      <c r="ET87" s="94"/>
      <c r="EU87" s="94"/>
      <c r="EV87" s="94"/>
      <c r="EW87" s="94"/>
      <c r="EX87" s="94"/>
      <c r="EY87" s="94"/>
      <c r="EZ87" s="94"/>
      <c r="FA87" s="94"/>
      <c r="FB87" s="94"/>
      <c r="FC87" s="94"/>
      <c r="FD87" s="94"/>
      <c r="FE87" s="94"/>
      <c r="FF87" s="94"/>
      <c r="FG87" s="94"/>
      <c r="FH87" s="94"/>
      <c r="FI87" s="94"/>
      <c r="FJ87" s="94"/>
      <c r="FK87" s="94"/>
      <c r="FL87" s="94"/>
      <c r="FM87" s="94"/>
      <c r="FN87" s="94"/>
      <c r="FO87" s="94"/>
      <c r="FP87" s="94"/>
      <c r="FQ87" s="94"/>
      <c r="FR87" s="94"/>
      <c r="FS87" s="94"/>
      <c r="FT87" s="94"/>
      <c r="FU87" s="94"/>
      <c r="FV87" s="94"/>
      <c r="FW87" s="94"/>
      <c r="FX87" s="94"/>
      <c r="FY87" s="94"/>
      <c r="FZ87" s="94"/>
      <c r="GA87" s="94"/>
      <c r="GB87" s="94"/>
      <c r="GC87" s="94"/>
      <c r="GD87" s="94"/>
      <c r="GE87" s="94"/>
      <c r="GF87" s="94"/>
      <c r="GG87" s="94"/>
      <c r="GH87" s="94"/>
      <c r="GI87" s="94"/>
      <c r="GJ87" s="94"/>
      <c r="GK87" s="94"/>
      <c r="GL87" s="94"/>
      <c r="GM87" s="94"/>
      <c r="GN87" s="94"/>
      <c r="GO87" s="94"/>
      <c r="GP87" s="94"/>
      <c r="GQ87" s="94"/>
      <c r="GR87" s="94"/>
      <c r="GS87" s="94"/>
      <c r="GT87" s="94"/>
      <c r="GU87" s="94"/>
      <c r="GV87" s="94"/>
      <c r="GW87" s="94"/>
      <c r="GX87" s="94"/>
      <c r="GY87" s="94"/>
      <c r="GZ87" s="94"/>
      <c r="HA87" s="94"/>
      <c r="HB87" s="94"/>
      <c r="HC87" s="94"/>
      <c r="HD87" s="94"/>
      <c r="HE87" s="94"/>
      <c r="HF87" s="94"/>
      <c r="HG87" s="94"/>
      <c r="HH87" s="94"/>
      <c r="HI87" s="94"/>
      <c r="HJ87" s="94"/>
      <c r="HK87" s="94"/>
      <c r="HL87" s="94"/>
      <c r="HM87" s="94"/>
      <c r="HN87" s="94"/>
      <c r="HO87" s="94"/>
      <c r="HP87" s="94"/>
      <c r="HQ87" s="94"/>
      <c r="HR87" s="94"/>
      <c r="HS87" s="94"/>
      <c r="HT87" s="94"/>
      <c r="HU87" s="94"/>
      <c r="HV87" s="94"/>
      <c r="HW87" s="94"/>
      <c r="HX87" s="94"/>
      <c r="HY87" s="94"/>
      <c r="HZ87" s="94"/>
      <c r="IA87" s="94"/>
      <c r="IB87" s="94"/>
      <c r="IC87" s="94"/>
      <c r="ID87" s="94"/>
      <c r="IE87" s="94"/>
      <c r="IF87" s="94"/>
      <c r="IG87" s="94"/>
      <c r="IH87" s="94"/>
      <c r="II87" s="94"/>
      <c r="IJ87" s="94"/>
      <c r="IK87" s="94"/>
      <c r="IL87" s="94"/>
      <c r="IM87" s="94"/>
      <c r="IN87" s="94"/>
      <c r="IO87" s="94"/>
      <c r="IP87" s="94"/>
      <c r="IQ87" s="94"/>
      <c r="IR87" s="94"/>
      <c r="IS87" s="94"/>
      <c r="IT87" s="94"/>
      <c r="IU87" s="94"/>
      <c r="IV87" s="94"/>
      <c r="IW87" s="94"/>
    </row>
    <row r="88" customFormat="false" ht="13.5" hidden="false" customHeight="true" outlineLevel="0" collapsed="false">
      <c r="A88" s="8" t="s">
        <v>86</v>
      </c>
      <c r="B88" s="8"/>
      <c r="C88" s="96" t="n">
        <f aca="false">SUM(C84:C87)</f>
        <v>6296.120671875</v>
      </c>
      <c r="D88" s="97"/>
      <c r="E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  <c r="AN88" s="97"/>
      <c r="AO88" s="97"/>
      <c r="AP88" s="97"/>
      <c r="AQ88" s="97"/>
      <c r="AR88" s="97"/>
      <c r="AS88" s="97"/>
      <c r="AT88" s="97"/>
      <c r="AU88" s="97"/>
      <c r="AV88" s="97"/>
      <c r="AW88" s="97"/>
      <c r="AX88" s="97"/>
      <c r="AY88" s="97"/>
      <c r="AZ88" s="97"/>
      <c r="BA88" s="97"/>
      <c r="BB88" s="97"/>
      <c r="BC88" s="97"/>
      <c r="BD88" s="97"/>
      <c r="BE88" s="97"/>
      <c r="BF88" s="97"/>
      <c r="BG88" s="97"/>
      <c r="BH88" s="97"/>
      <c r="BI88" s="97"/>
      <c r="BJ88" s="97"/>
      <c r="BK88" s="97"/>
      <c r="BL88" s="97"/>
      <c r="BM88" s="97"/>
      <c r="BN88" s="97"/>
      <c r="BO88" s="97"/>
      <c r="BP88" s="97"/>
      <c r="BQ88" s="97"/>
      <c r="BR88" s="97"/>
      <c r="BS88" s="97"/>
      <c r="BT88" s="97"/>
      <c r="BU88" s="97"/>
      <c r="BV88" s="97"/>
      <c r="BW88" s="97"/>
      <c r="BX88" s="97"/>
      <c r="BY88" s="97"/>
      <c r="BZ88" s="97"/>
      <c r="CA88" s="97"/>
      <c r="CB88" s="97"/>
      <c r="CC88" s="97"/>
      <c r="CD88" s="97"/>
      <c r="CE88" s="97"/>
      <c r="CF88" s="97"/>
      <c r="CG88" s="97"/>
      <c r="CH88" s="97"/>
      <c r="CI88" s="97"/>
      <c r="CJ88" s="97"/>
      <c r="CK88" s="97"/>
      <c r="CL88" s="97"/>
      <c r="CM88" s="97"/>
      <c r="CN88" s="97"/>
      <c r="CO88" s="97"/>
      <c r="CP88" s="97"/>
      <c r="CQ88" s="97"/>
      <c r="CR88" s="97"/>
      <c r="CS88" s="97"/>
      <c r="CT88" s="97"/>
      <c r="CU88" s="97"/>
      <c r="CV88" s="97"/>
      <c r="CW88" s="97"/>
      <c r="CX88" s="97"/>
      <c r="CY88" s="97"/>
      <c r="CZ88" s="97"/>
      <c r="DA88" s="97"/>
      <c r="DB88" s="97"/>
      <c r="DC88" s="97"/>
      <c r="DD88" s="97"/>
      <c r="DE88" s="97"/>
      <c r="DF88" s="97"/>
      <c r="DG88" s="97"/>
      <c r="DH88" s="97"/>
      <c r="DI88" s="97"/>
      <c r="DJ88" s="97"/>
      <c r="DK88" s="97"/>
      <c r="DL88" s="97"/>
      <c r="DM88" s="97"/>
      <c r="DN88" s="97"/>
      <c r="DO88" s="97"/>
      <c r="DP88" s="97"/>
      <c r="DQ88" s="97"/>
      <c r="DR88" s="97"/>
      <c r="DS88" s="97"/>
      <c r="DT88" s="97"/>
      <c r="DU88" s="97"/>
      <c r="DV88" s="97"/>
      <c r="DW88" s="97"/>
      <c r="DX88" s="97"/>
      <c r="DY88" s="97"/>
      <c r="DZ88" s="97"/>
      <c r="EA88" s="97"/>
      <c r="EB88" s="97"/>
      <c r="EC88" s="97"/>
      <c r="ED88" s="97"/>
      <c r="EE88" s="97"/>
      <c r="EF88" s="97"/>
      <c r="EG88" s="97"/>
      <c r="EH88" s="97"/>
      <c r="EI88" s="97"/>
      <c r="EJ88" s="97"/>
      <c r="EK88" s="97"/>
      <c r="EL88" s="97"/>
      <c r="EM88" s="97"/>
      <c r="EN88" s="97"/>
      <c r="EO88" s="97"/>
      <c r="EP88" s="97"/>
      <c r="EQ88" s="97"/>
      <c r="ER88" s="97"/>
      <c r="ES88" s="97"/>
      <c r="ET88" s="97"/>
      <c r="EU88" s="97"/>
      <c r="EV88" s="97"/>
      <c r="EW88" s="97"/>
      <c r="EX88" s="97"/>
      <c r="EY88" s="97"/>
      <c r="EZ88" s="97"/>
      <c r="FA88" s="97"/>
      <c r="FB88" s="97"/>
      <c r="FC88" s="97"/>
      <c r="FD88" s="97"/>
      <c r="FE88" s="97"/>
      <c r="FF88" s="97"/>
      <c r="FG88" s="97"/>
      <c r="FH88" s="97"/>
      <c r="FI88" s="97"/>
      <c r="FJ88" s="97"/>
      <c r="FK88" s="97"/>
      <c r="FL88" s="97"/>
      <c r="FM88" s="97"/>
      <c r="FN88" s="97"/>
      <c r="FO88" s="97"/>
      <c r="FP88" s="97"/>
      <c r="FQ88" s="97"/>
      <c r="FR88" s="97"/>
      <c r="FS88" s="97"/>
      <c r="FT88" s="97"/>
      <c r="FU88" s="97"/>
      <c r="FV88" s="97"/>
      <c r="FW88" s="97"/>
      <c r="FX88" s="97"/>
      <c r="FY88" s="97"/>
      <c r="FZ88" s="97"/>
      <c r="GA88" s="97"/>
      <c r="GB88" s="97"/>
      <c r="GC88" s="97"/>
      <c r="GD88" s="97"/>
      <c r="GE88" s="97"/>
      <c r="GF88" s="97"/>
      <c r="GG88" s="97"/>
      <c r="GH88" s="97"/>
      <c r="GI88" s="97"/>
      <c r="GJ88" s="97"/>
      <c r="GK88" s="97"/>
      <c r="GL88" s="97"/>
      <c r="GM88" s="97"/>
      <c r="GN88" s="97"/>
      <c r="GO88" s="97"/>
      <c r="GP88" s="97"/>
      <c r="GQ88" s="97"/>
      <c r="GR88" s="97"/>
      <c r="GS88" s="97"/>
      <c r="GT88" s="97"/>
      <c r="GU88" s="97"/>
      <c r="GV88" s="97"/>
      <c r="GW88" s="97"/>
      <c r="GX88" s="97"/>
      <c r="GY88" s="97"/>
      <c r="GZ88" s="97"/>
      <c r="HA88" s="97"/>
      <c r="HB88" s="97"/>
      <c r="HC88" s="97"/>
      <c r="HD88" s="97"/>
      <c r="HE88" s="97"/>
      <c r="HF88" s="97"/>
      <c r="HG88" s="97"/>
      <c r="HH88" s="97"/>
      <c r="HI88" s="97"/>
      <c r="HJ88" s="97"/>
      <c r="HK88" s="97"/>
      <c r="HL88" s="97"/>
      <c r="HM88" s="97"/>
      <c r="HN88" s="97"/>
      <c r="HO88" s="97"/>
      <c r="HP88" s="97"/>
      <c r="HQ88" s="97"/>
      <c r="HR88" s="97"/>
      <c r="HS88" s="97"/>
      <c r="HT88" s="97"/>
      <c r="HU88" s="97"/>
      <c r="HV88" s="97"/>
      <c r="HW88" s="97"/>
      <c r="HX88" s="97"/>
      <c r="HY88" s="97"/>
      <c r="HZ88" s="97"/>
      <c r="IA88" s="97"/>
      <c r="IB88" s="97"/>
      <c r="IC88" s="97"/>
      <c r="ID88" s="97"/>
      <c r="IE88" s="97"/>
      <c r="IF88" s="97"/>
      <c r="IG88" s="97"/>
      <c r="IH88" s="97"/>
      <c r="II88" s="97"/>
      <c r="IJ88" s="97"/>
      <c r="IK88" s="97"/>
      <c r="IL88" s="97"/>
      <c r="IM88" s="97"/>
      <c r="IN88" s="97"/>
      <c r="IO88" s="97"/>
      <c r="IP88" s="97"/>
      <c r="IQ88" s="97"/>
      <c r="IR88" s="97"/>
      <c r="IS88" s="97"/>
      <c r="IT88" s="97"/>
      <c r="IU88" s="97"/>
      <c r="IV88" s="97"/>
      <c r="IW88" s="97"/>
    </row>
    <row r="89" customFormat="false" ht="13.5" hidden="false" customHeight="true" outlineLevel="0" collapsed="false">
      <c r="A89" s="37"/>
      <c r="B89" s="37"/>
      <c r="C89" s="46"/>
      <c r="D89" s="97"/>
      <c r="E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97"/>
      <c r="BA89" s="97"/>
      <c r="BB89" s="97"/>
      <c r="BC89" s="97"/>
      <c r="BD89" s="97"/>
      <c r="BE89" s="97"/>
      <c r="BF89" s="97"/>
      <c r="BG89" s="97"/>
      <c r="BH89" s="97"/>
      <c r="BI89" s="97"/>
      <c r="BJ89" s="97"/>
      <c r="BK89" s="97"/>
      <c r="BL89" s="97"/>
      <c r="BM89" s="97"/>
      <c r="BN89" s="97"/>
      <c r="BO89" s="97"/>
      <c r="BP89" s="97"/>
      <c r="BQ89" s="97"/>
      <c r="BR89" s="97"/>
      <c r="BS89" s="97"/>
      <c r="BT89" s="97"/>
      <c r="BU89" s="97"/>
      <c r="BV89" s="97"/>
      <c r="BW89" s="97"/>
      <c r="BX89" s="97"/>
      <c r="BY89" s="97"/>
      <c r="BZ89" s="97"/>
      <c r="CA89" s="97"/>
      <c r="CB89" s="97"/>
      <c r="CC89" s="97"/>
      <c r="CD89" s="97"/>
      <c r="CE89" s="97"/>
      <c r="CF89" s="97"/>
      <c r="CG89" s="97"/>
      <c r="CH89" s="97"/>
      <c r="CI89" s="97"/>
      <c r="CJ89" s="97"/>
      <c r="CK89" s="97"/>
      <c r="CL89" s="97"/>
      <c r="CM89" s="97"/>
      <c r="CN89" s="97"/>
      <c r="CO89" s="97"/>
      <c r="CP89" s="97"/>
      <c r="CQ89" s="97"/>
      <c r="CR89" s="97"/>
      <c r="CS89" s="97"/>
      <c r="CT89" s="97"/>
      <c r="CU89" s="97"/>
      <c r="CV89" s="97"/>
      <c r="CW89" s="97"/>
      <c r="CX89" s="97"/>
      <c r="CY89" s="97"/>
      <c r="CZ89" s="97"/>
      <c r="DA89" s="97"/>
      <c r="DB89" s="97"/>
      <c r="DC89" s="97"/>
      <c r="DD89" s="97"/>
      <c r="DE89" s="97"/>
      <c r="DF89" s="97"/>
      <c r="DG89" s="97"/>
      <c r="DH89" s="97"/>
      <c r="DI89" s="97"/>
      <c r="DJ89" s="97"/>
      <c r="DK89" s="97"/>
      <c r="DL89" s="97"/>
      <c r="DM89" s="97"/>
      <c r="DN89" s="97"/>
      <c r="DO89" s="97"/>
      <c r="DP89" s="97"/>
      <c r="DQ89" s="97"/>
      <c r="DR89" s="97"/>
      <c r="DS89" s="97"/>
      <c r="DT89" s="97"/>
      <c r="DU89" s="97"/>
      <c r="DV89" s="97"/>
      <c r="DW89" s="97"/>
      <c r="DX89" s="97"/>
      <c r="DY89" s="97"/>
      <c r="DZ89" s="97"/>
      <c r="EA89" s="97"/>
      <c r="EB89" s="97"/>
      <c r="EC89" s="97"/>
      <c r="ED89" s="97"/>
      <c r="EE89" s="97"/>
      <c r="EF89" s="97"/>
      <c r="EG89" s="97"/>
      <c r="EH89" s="97"/>
      <c r="EI89" s="97"/>
      <c r="EJ89" s="97"/>
      <c r="EK89" s="97"/>
      <c r="EL89" s="97"/>
      <c r="EM89" s="97"/>
      <c r="EN89" s="97"/>
      <c r="EO89" s="97"/>
      <c r="EP89" s="97"/>
      <c r="EQ89" s="97"/>
      <c r="ER89" s="97"/>
      <c r="ES89" s="97"/>
      <c r="ET89" s="97"/>
      <c r="EU89" s="97"/>
      <c r="EV89" s="97"/>
      <c r="EW89" s="97"/>
      <c r="EX89" s="97"/>
      <c r="EY89" s="97"/>
      <c r="EZ89" s="97"/>
      <c r="FA89" s="97"/>
      <c r="FB89" s="97"/>
      <c r="FC89" s="97"/>
      <c r="FD89" s="97"/>
      <c r="FE89" s="97"/>
      <c r="FF89" s="97"/>
      <c r="FG89" s="97"/>
      <c r="FH89" s="97"/>
      <c r="FI89" s="97"/>
      <c r="FJ89" s="97"/>
      <c r="FK89" s="97"/>
      <c r="FL89" s="97"/>
      <c r="FM89" s="97"/>
      <c r="FN89" s="97"/>
      <c r="FO89" s="97"/>
      <c r="FP89" s="97"/>
      <c r="FQ89" s="97"/>
      <c r="FR89" s="97"/>
      <c r="FS89" s="97"/>
      <c r="FT89" s="97"/>
      <c r="FU89" s="97"/>
      <c r="FV89" s="97"/>
      <c r="FW89" s="97"/>
      <c r="FX89" s="97"/>
      <c r="FY89" s="97"/>
      <c r="FZ89" s="97"/>
      <c r="GA89" s="97"/>
      <c r="GB89" s="97"/>
      <c r="GC89" s="97"/>
      <c r="GD89" s="97"/>
      <c r="GE89" s="97"/>
      <c r="GF89" s="97"/>
      <c r="GG89" s="97"/>
      <c r="GH89" s="97"/>
      <c r="GI89" s="97"/>
      <c r="GJ89" s="97"/>
      <c r="GK89" s="97"/>
      <c r="GL89" s="97"/>
      <c r="GM89" s="97"/>
      <c r="GN89" s="97"/>
      <c r="GO89" s="97"/>
      <c r="GP89" s="97"/>
      <c r="GQ89" s="97"/>
      <c r="GR89" s="97"/>
      <c r="GS89" s="97"/>
      <c r="GT89" s="97"/>
      <c r="GU89" s="97"/>
      <c r="GV89" s="97"/>
      <c r="GW89" s="97"/>
      <c r="GX89" s="97"/>
      <c r="GY89" s="97"/>
      <c r="GZ89" s="97"/>
      <c r="HA89" s="97"/>
      <c r="HB89" s="97"/>
      <c r="HC89" s="97"/>
      <c r="HD89" s="97"/>
      <c r="HE89" s="97"/>
      <c r="HF89" s="97"/>
      <c r="HG89" s="97"/>
      <c r="HH89" s="97"/>
      <c r="HI89" s="97"/>
      <c r="HJ89" s="97"/>
      <c r="HK89" s="97"/>
      <c r="HL89" s="97"/>
      <c r="HM89" s="97"/>
      <c r="HN89" s="97"/>
      <c r="HO89" s="97"/>
      <c r="HP89" s="97"/>
      <c r="HQ89" s="97"/>
      <c r="HR89" s="97"/>
      <c r="HS89" s="97"/>
      <c r="HT89" s="97"/>
      <c r="HU89" s="97"/>
      <c r="HV89" s="97"/>
      <c r="HW89" s="97"/>
      <c r="HX89" s="97"/>
      <c r="HY89" s="97"/>
      <c r="HZ89" s="97"/>
      <c r="IA89" s="97"/>
      <c r="IB89" s="97"/>
      <c r="IC89" s="97"/>
      <c r="ID89" s="97"/>
      <c r="IE89" s="97"/>
      <c r="IF89" s="97"/>
      <c r="IG89" s="97"/>
      <c r="IH89" s="97"/>
      <c r="II89" s="97"/>
      <c r="IJ89" s="97"/>
      <c r="IK89" s="97"/>
      <c r="IL89" s="97"/>
      <c r="IM89" s="97"/>
      <c r="IN89" s="97"/>
      <c r="IO89" s="97"/>
      <c r="IP89" s="97"/>
      <c r="IQ89" s="97"/>
      <c r="IR89" s="97"/>
      <c r="IS89" s="97"/>
      <c r="IT89" s="97"/>
      <c r="IU89" s="97"/>
      <c r="IV89" s="97"/>
      <c r="IW89" s="97"/>
    </row>
    <row r="90" customFormat="false" ht="11.1" hidden="false" customHeight="true" outlineLevel="0" collapsed="false">
      <c r="A90" s="98" t="s">
        <v>87</v>
      </c>
      <c r="B90" s="35" t="str">
        <f aca="false">B69</f>
        <v>Vlr / % / Hs</v>
      </c>
      <c r="C90" s="36" t="str">
        <f aca="false">C18</f>
        <v>POR COLABORADOR</v>
      </c>
      <c r="I90" s="64"/>
    </row>
    <row r="91" customFormat="false" ht="14.9" hidden="false" customHeight="true" outlineLevel="0" collapsed="false">
      <c r="A91" s="60" t="s">
        <v>88</v>
      </c>
      <c r="B91" s="99" t="n">
        <v>500</v>
      </c>
      <c r="C91" s="39" t="n">
        <f aca="false">B91</f>
        <v>500</v>
      </c>
      <c r="I91" s="64"/>
    </row>
    <row r="92" customFormat="false" ht="11.1" hidden="false" customHeight="true" outlineLevel="0" collapsed="false">
      <c r="A92" s="60" t="s">
        <v>89</v>
      </c>
      <c r="B92" s="99" t="n">
        <v>100</v>
      </c>
      <c r="C92" s="39" t="n">
        <f aca="false">B92</f>
        <v>100</v>
      </c>
      <c r="I92" s="64"/>
    </row>
    <row r="93" customFormat="false" ht="11.1" hidden="false" customHeight="true" outlineLevel="0" collapsed="false">
      <c r="A93" s="40" t="s">
        <v>90</v>
      </c>
      <c r="B93" s="100" t="n">
        <v>500</v>
      </c>
      <c r="C93" s="39" t="n">
        <f aca="false">B93</f>
        <v>500</v>
      </c>
      <c r="I93" s="64"/>
    </row>
    <row r="94" customFormat="false" ht="11.1" hidden="false" customHeight="true" outlineLevel="0" collapsed="false">
      <c r="A94" s="60" t="s">
        <v>91</v>
      </c>
      <c r="B94" s="101" t="n">
        <v>6</v>
      </c>
      <c r="C94" s="39" t="n">
        <f aca="false">(B94*30)</f>
        <v>180</v>
      </c>
      <c r="I94" s="64"/>
    </row>
    <row r="95" customFormat="false" ht="11.1" hidden="false" customHeight="true" outlineLevel="0" collapsed="false">
      <c r="A95" s="48" t="s">
        <v>92</v>
      </c>
      <c r="B95" s="77"/>
      <c r="C95" s="63" t="n">
        <f aca="false">SUM(C91:C94)</f>
        <v>1280</v>
      </c>
      <c r="I95" s="64"/>
    </row>
    <row r="96" customFormat="false" ht="11.1" hidden="false" customHeight="true" outlineLevel="0" collapsed="false">
      <c r="A96" s="48"/>
      <c r="B96" s="102"/>
      <c r="C96" s="63"/>
      <c r="I96" s="64"/>
    </row>
    <row r="97" customFormat="false" ht="11.1" hidden="false" customHeight="true" outlineLevel="0" collapsed="false">
      <c r="A97" s="98" t="s">
        <v>101</v>
      </c>
      <c r="B97" s="35" t="str">
        <f aca="false">B90</f>
        <v>Vlr / % / Hs</v>
      </c>
      <c r="C97" s="103"/>
      <c r="I97" s="64"/>
    </row>
    <row r="98" customFormat="false" ht="11.1" hidden="false" customHeight="true" outlineLevel="0" collapsed="false">
      <c r="A98" s="104"/>
      <c r="B98" s="100" t="n">
        <v>0</v>
      </c>
      <c r="C98" s="105" t="n">
        <f aca="false">B98</f>
        <v>0</v>
      </c>
      <c r="I98" s="64"/>
    </row>
    <row r="99" customFormat="false" ht="11.1" hidden="false" customHeight="true" outlineLevel="0" collapsed="false">
      <c r="A99" s="104"/>
      <c r="B99" s="100" t="n">
        <v>0</v>
      </c>
      <c r="C99" s="105" t="n">
        <f aca="false">B99</f>
        <v>0</v>
      </c>
      <c r="I99" s="64"/>
    </row>
    <row r="100" customFormat="false" ht="11.1" hidden="false" customHeight="true" outlineLevel="0" collapsed="false">
      <c r="A100" s="84" t="s">
        <v>94</v>
      </c>
      <c r="B100" s="106"/>
      <c r="C100" s="107" t="n">
        <f aca="false">SUM(C98:C99)</f>
        <v>0</v>
      </c>
      <c r="I100" s="64"/>
    </row>
    <row r="101" customFormat="false" ht="11.1" hidden="false" customHeight="true" outlineLevel="0" collapsed="false">
      <c r="A101" s="108"/>
      <c r="B101" s="106"/>
      <c r="C101" s="106"/>
      <c r="I101" s="64"/>
    </row>
    <row r="102" customFormat="false" ht="11.1" hidden="false" customHeight="true" outlineLevel="0" collapsed="false">
      <c r="A102" s="109" t="s">
        <v>95</v>
      </c>
      <c r="B102" s="35" t="s">
        <v>76</v>
      </c>
      <c r="C102" s="36" t="n">
        <f aca="false">C120</f>
        <v>0</v>
      </c>
      <c r="I102" s="64"/>
    </row>
    <row r="103" customFormat="false" ht="11.1" hidden="false" customHeight="true" outlineLevel="0" collapsed="false">
      <c r="A103" s="26" t="s">
        <v>96</v>
      </c>
      <c r="B103" s="110" t="n">
        <v>5</v>
      </c>
      <c r="C103" s="111" t="n">
        <f aca="false">ROUND(($C$67+C74+$C$95)*$B$103%,2)</f>
        <v>348.58</v>
      </c>
      <c r="I103" s="64"/>
    </row>
    <row r="104" customFormat="false" ht="11.1" hidden="false" customHeight="true" outlineLevel="0" collapsed="false">
      <c r="A104" s="26" t="s">
        <v>97</v>
      </c>
      <c r="B104" s="110" t="n">
        <v>10</v>
      </c>
      <c r="C104" s="112" t="n">
        <f aca="false">ROUND(($C$67+$C$95+C74)*$B$104%,2)</f>
        <v>697.16</v>
      </c>
      <c r="I104" s="64"/>
    </row>
    <row r="105" customFormat="false" ht="11.1" hidden="false" customHeight="true" outlineLevel="0" collapsed="false">
      <c r="A105" s="48" t="s">
        <v>98</v>
      </c>
      <c r="B105" s="102"/>
      <c r="C105" s="63" t="n">
        <f aca="false">ROUND(SUM(C103:C104),2)</f>
        <v>1045.74</v>
      </c>
      <c r="I105" s="64"/>
    </row>
    <row r="106" customFormat="false" ht="13.05" hidden="false" customHeight="true" outlineLevel="0" collapsed="false">
      <c r="A106" s="117" t="s">
        <v>99</v>
      </c>
      <c r="B106" s="118" t="n">
        <v>4</v>
      </c>
      <c r="C106" s="36" t="n">
        <f aca="false">(C88+C95+C100+C105)*B106</f>
        <v>34487.4426875</v>
      </c>
    </row>
    <row r="110" customFormat="false" ht="12.8" hidden="false" customHeight="false" outlineLevel="0" collapsed="false">
      <c r="A110" s="119"/>
    </row>
    <row r="113" customFormat="false" ht="12.8" hidden="false" customHeight="false" outlineLevel="0" collapsed="false">
      <c r="C113" s="120"/>
    </row>
    <row r="114" customFormat="false" ht="12.8" hidden="false" customHeight="false" outlineLevel="0" collapsed="false">
      <c r="C114" s="120"/>
    </row>
    <row r="115" customFormat="false" ht="12.8" hidden="false" customHeight="false" outlineLevel="0" collapsed="false">
      <c r="C115" s="120"/>
    </row>
    <row r="116" customFormat="false" ht="12.8" hidden="false" customHeight="false" outlineLevel="0" collapsed="false">
      <c r="C116" s="120"/>
    </row>
    <row r="117" customFormat="false" ht="12.8" hidden="false" customHeight="false" outlineLevel="0" collapsed="false">
      <c r="C117" s="120"/>
    </row>
    <row r="1048576" customFormat="false" ht="12.8" hidden="false" customHeight="false" outlineLevel="0" collapsed="false"/>
  </sheetData>
  <sheetProtection sheet="true" password="e573" objects="true" scenarios="true"/>
  <mergeCells count="7">
    <mergeCell ref="A2:C2"/>
    <mergeCell ref="A10:C10"/>
    <mergeCell ref="A68:C68"/>
    <mergeCell ref="B75:C75"/>
    <mergeCell ref="A82:C82"/>
    <mergeCell ref="A87:C87"/>
    <mergeCell ref="A88:B88"/>
  </mergeCells>
  <printOptions headings="false" gridLines="false" gridLinesSet="true" horizontalCentered="false" verticalCentered="false"/>
  <pageMargins left="0.39375" right="0.39375" top="0.295138888888889" bottom="0.295138888888889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825</TotalTime>
  <Application>LibreOffice/7.5.5.2$Windows_X86_64 LibreOffice_project/ca8fe7424262805f223b9a2334bc7181abbcbf5e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2024-10-25T11:24:45Z</dcterms:created>
  <dc:creator/>
  <dc:description/>
  <dc:language>pt-BR</dc:language>
  <cp:lastModifiedBy/>
  <cp:lastPrinted>2026-04-30T13:51:14Z</cp:lastPrinted>
  <dcterms:modified xsi:type="dcterms:W3CDTF">2026-05-27T09:16:00Z</dcterms:modified>
  <cp:revision>66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